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\PycharmProjects\MND_Data_Management(2)\ytd_reports\"/>
    </mc:Choice>
  </mc:AlternateContent>
  <xr:revisionPtr revIDLastSave="0" documentId="13_ncr:1_{11F2E993-0C5F-464D-B461-838F7055F83B}" xr6:coauthVersionLast="47" xr6:coauthVersionMax="47" xr10:uidLastSave="{00000000-0000-0000-0000-000000000000}"/>
  <bookViews>
    <workbookView xWindow="-98" yWindow="-98" windowWidth="22695" windowHeight="14595" activeTab="1" xr2:uid="{ABD87BAA-3EFE-46FF-A43D-EFAC443661FF}"/>
  </bookViews>
  <sheets>
    <sheet name="Cohort Report" sheetId="3" r:id="rId1"/>
    <sheet name="Job Coach Repor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2" i="3" l="1"/>
  <c r="T22" i="3"/>
  <c r="S22" i="3"/>
  <c r="R22" i="3"/>
  <c r="Q22" i="3"/>
  <c r="P22" i="3"/>
  <c r="J22" i="3"/>
  <c r="I22" i="3"/>
  <c r="K22" i="3" s="1"/>
  <c r="U21" i="3"/>
  <c r="T21" i="3"/>
  <c r="S21" i="3"/>
  <c r="R21" i="3"/>
  <c r="Q21" i="3"/>
  <c r="P21" i="3"/>
  <c r="J21" i="3"/>
  <c r="I21" i="3"/>
  <c r="K21" i="3" s="1"/>
  <c r="U20" i="3"/>
  <c r="T20" i="3"/>
  <c r="S20" i="3"/>
  <c r="R20" i="3"/>
  <c r="Q20" i="3"/>
  <c r="P20" i="3"/>
  <c r="J20" i="3"/>
  <c r="K20" i="3" s="1"/>
  <c r="I20" i="3"/>
  <c r="U19" i="3"/>
  <c r="T19" i="3"/>
  <c r="S19" i="3"/>
  <c r="R19" i="3"/>
  <c r="Q19" i="3"/>
  <c r="P19" i="3"/>
  <c r="K19" i="3"/>
  <c r="J19" i="3"/>
  <c r="I19" i="3"/>
  <c r="U18" i="3"/>
  <c r="T18" i="3"/>
  <c r="S18" i="3"/>
  <c r="R18" i="3"/>
  <c r="Q18" i="3"/>
  <c r="P18" i="3"/>
  <c r="J18" i="3"/>
  <c r="I18" i="3"/>
  <c r="K18" i="3" s="1"/>
  <c r="U17" i="3"/>
  <c r="T17" i="3"/>
  <c r="S17" i="3"/>
  <c r="R17" i="3"/>
  <c r="Q17" i="3"/>
  <c r="N17" i="3"/>
  <c r="P17" i="3" s="1"/>
  <c r="L17" i="3"/>
  <c r="J17" i="3"/>
  <c r="G17" i="3"/>
  <c r="F17" i="3"/>
  <c r="E17" i="3"/>
  <c r="D17" i="3"/>
  <c r="C17" i="3"/>
  <c r="B17" i="3"/>
  <c r="P11" i="3" a="1"/>
  <c r="P11" i="3" s="1"/>
  <c r="M11" i="3" a="1"/>
  <c r="M11" i="3" s="1"/>
  <c r="S9" i="3" a="1"/>
  <c r="S9" i="3" s="1"/>
  <c r="S11" i="3" s="1" a="1"/>
  <c r="S11" i="3" s="1"/>
  <c r="P9" i="3"/>
  <c r="P9" i="3" a="1"/>
  <c r="M9" i="3" a="1"/>
  <c r="M9" i="3" s="1"/>
  <c r="J9" i="3"/>
  <c r="J11" i="3" s="1" a="1"/>
  <c r="J11" i="3" s="1"/>
  <c r="J9" i="3" a="1"/>
  <c r="S4" i="3" a="1"/>
  <c r="S4" i="3" s="1"/>
  <c r="P4" i="3" a="1"/>
  <c r="P4" i="3" s="1"/>
  <c r="S2" i="3" a="1"/>
  <c r="S2" i="3" s="1"/>
  <c r="P2" i="3" a="1"/>
  <c r="P2" i="3" s="1"/>
  <c r="M2" i="3" a="1"/>
  <c r="M2" i="3" s="1"/>
  <c r="M4" i="3" s="1" a="1"/>
  <c r="M4" i="3" s="1"/>
  <c r="J2" i="3" a="1"/>
  <c r="J2" i="3" s="1"/>
  <c r="J4" i="3" s="1" a="1"/>
  <c r="J4" i="3" s="1"/>
  <c r="E2" i="3" s="1"/>
  <c r="U22" i="2"/>
  <c r="T22" i="2"/>
  <c r="S22" i="2"/>
  <c r="R22" i="2"/>
  <c r="J22" i="2"/>
  <c r="I22" i="2"/>
  <c r="K22" i="2" s="1"/>
  <c r="F22" i="2"/>
  <c r="E22" i="2"/>
  <c r="D22" i="2"/>
  <c r="Q22" i="2" s="1"/>
  <c r="C22" i="2"/>
  <c r="U21" i="2"/>
  <c r="T21" i="2"/>
  <c r="S21" i="2"/>
  <c r="R21" i="2"/>
  <c r="J21" i="2"/>
  <c r="I21" i="2"/>
  <c r="K21" i="2" s="1"/>
  <c r="F21" i="2"/>
  <c r="E21" i="2"/>
  <c r="D21" i="2"/>
  <c r="Q21" i="2" s="1"/>
  <c r="C21" i="2"/>
  <c r="U20" i="2"/>
  <c r="T20" i="2"/>
  <c r="S20" i="2"/>
  <c r="R20" i="2"/>
  <c r="J20" i="2"/>
  <c r="I20" i="2"/>
  <c r="K20" i="2" s="1"/>
  <c r="F20" i="2"/>
  <c r="E20" i="2"/>
  <c r="D20" i="2"/>
  <c r="Q20" i="2" s="1"/>
  <c r="C20" i="2"/>
  <c r="U19" i="2"/>
  <c r="T19" i="2"/>
  <c r="S19" i="2"/>
  <c r="R19" i="2"/>
  <c r="J19" i="2"/>
  <c r="I19" i="2"/>
  <c r="K19" i="2" s="1"/>
  <c r="F19" i="2"/>
  <c r="E19" i="2"/>
  <c r="D19" i="2"/>
  <c r="Q19" i="2" s="1"/>
  <c r="C19" i="2"/>
  <c r="P19" i="2" s="1"/>
  <c r="U18" i="2"/>
  <c r="T18" i="2"/>
  <c r="S18" i="2"/>
  <c r="R18" i="2"/>
  <c r="J18" i="2"/>
  <c r="I18" i="2"/>
  <c r="K18" i="2" s="1"/>
  <c r="F18" i="2"/>
  <c r="E18" i="2"/>
  <c r="D18" i="2"/>
  <c r="Q18" i="2" s="1"/>
  <c r="C18" i="2"/>
  <c r="U17" i="2"/>
  <c r="T17" i="2"/>
  <c r="S17" i="2"/>
  <c r="R17" i="2"/>
  <c r="J17" i="2"/>
  <c r="I17" i="2"/>
  <c r="K17" i="2" s="1"/>
  <c r="F17" i="2"/>
  <c r="E17" i="2"/>
  <c r="D17" i="2"/>
  <c r="Q17" i="2" s="1"/>
  <c r="C17" i="2"/>
  <c r="S9" i="2" a="1"/>
  <c r="S9" i="2" s="1"/>
  <c r="S11" i="2" s="1" a="1"/>
  <c r="S11" i="2" s="1"/>
  <c r="P9" i="2" a="1"/>
  <c r="P9" i="2" s="1"/>
  <c r="P11" i="2" s="1" a="1"/>
  <c r="P11" i="2" s="1"/>
  <c r="M9" i="2" a="1"/>
  <c r="M9" i="2" s="1"/>
  <c r="M11" i="2" s="1" a="1"/>
  <c r="M11" i="2" s="1"/>
  <c r="J9" i="2" a="1"/>
  <c r="J9" i="2" s="1"/>
  <c r="J11" i="2" s="1" a="1"/>
  <c r="J11" i="2" s="1"/>
  <c r="S4" i="2" a="1"/>
  <c r="S4" i="2" s="1"/>
  <c r="S2" i="2" a="1"/>
  <c r="S2" i="2" s="1"/>
  <c r="P2" i="2" a="1"/>
  <c r="P2" i="2" s="1"/>
  <c r="P4" i="2" s="1" a="1"/>
  <c r="P4" i="2" s="1"/>
  <c r="M2" i="2" a="1"/>
  <c r="M2" i="2" s="1"/>
  <c r="M4" i="2" s="1" a="1"/>
  <c r="M4" i="2" s="1"/>
  <c r="J2" i="2" a="1"/>
  <c r="J2" i="2" s="1"/>
  <c r="J4" i="2" s="1" a="1"/>
  <c r="J4" i="2" s="1"/>
  <c r="E2" i="2" l="1"/>
  <c r="I17" i="3"/>
  <c r="K17" i="3"/>
  <c r="M17" i="3"/>
  <c r="P20" i="2"/>
  <c r="P17" i="2"/>
  <c r="P21" i="2"/>
  <c r="P18" i="2"/>
  <c r="P22" i="2"/>
</calcChain>
</file>

<file path=xl/sharedStrings.xml><?xml version="1.0" encoding="utf-8"?>
<sst xmlns="http://schemas.openxmlformats.org/spreadsheetml/2006/main" count="44" uniqueCount="36">
  <si>
    <t>YTD</t>
  </si>
  <si>
    <t>CH</t>
  </si>
  <si>
    <t>Outcomes</t>
  </si>
  <si>
    <t>Case Manager</t>
  </si>
  <si>
    <t>Clients Registered</t>
  </si>
  <si>
    <t>Enrollment Satsified</t>
  </si>
  <si>
    <t>Withdrawn</t>
  </si>
  <si>
    <t>Enrollment Pending</t>
  </si>
  <si>
    <t>Points</t>
  </si>
  <si>
    <t>Goal</t>
  </si>
  <si>
    <t>Percent</t>
  </si>
  <si>
    <t>Enrollment Rate</t>
  </si>
  <si>
    <t>Program Completion Rate</t>
  </si>
  <si>
    <t>Certification Rate</t>
  </si>
  <si>
    <t>Employment Rate</t>
  </si>
  <si>
    <t>30 Day Retention Rate</t>
  </si>
  <si>
    <t>90 Day Retention Rate</t>
  </si>
  <si>
    <t>ML</t>
  </si>
  <si>
    <t>MS</t>
  </si>
  <si>
    <t>RB</t>
  </si>
  <si>
    <t>RV</t>
  </si>
  <si>
    <t>SH</t>
  </si>
  <si>
    <t>CTC</t>
  </si>
  <si>
    <t>Enrollment</t>
  </si>
  <si>
    <t>Training Program</t>
  </si>
  <si>
    <t>In Active Training</t>
  </si>
  <si>
    <t>Program Completion</t>
  </si>
  <si>
    <t>Certification</t>
  </si>
  <si>
    <t>Certifications Rate</t>
  </si>
  <si>
    <t>Gained New Employment</t>
  </si>
  <si>
    <t>New Employment Rate</t>
  </si>
  <si>
    <t>Contacted For Retention</t>
  </si>
  <si>
    <t>Retained 30 days</t>
  </si>
  <si>
    <t>Retained 90 Days</t>
  </si>
  <si>
    <t>Currently Employed</t>
  </si>
  <si>
    <t>Initial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</si>
</sst>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mm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9" fontId="0" fillId="3" borderId="0" xfId="2" applyFont="1" applyFill="1"/>
    <xf numFmtId="0" fontId="0" fillId="3" borderId="0" xfId="2" applyNumberFormat="1" applyFont="1" applyFill="1" applyAlignment="1">
      <alignment wrapText="1"/>
    </xf>
    <xf numFmtId="0" fontId="0" fillId="3" borderId="0" xfId="2" applyNumberFormat="1" applyFont="1" applyFill="1"/>
    <xf numFmtId="165" fontId="0" fillId="3" borderId="0" xfId="2" applyNumberFormat="1" applyFont="1" applyFill="1"/>
    <xf numFmtId="0" fontId="2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3" borderId="1" xfId="1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2" borderId="0" xfId="0" applyFill="1"/>
    <xf numFmtId="0" fontId="0" fillId="0" borderId="13" xfId="0" applyBorder="1"/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164" fontId="2" fillId="3" borderId="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2" xfId="0" applyBorder="1"/>
  </cellXfs>
  <cellStyles count="3">
    <cellStyle name="Currency 2" xfId="1" xr:uid="{D5BED821-484F-4832-BBF3-70227AF1C8DB}"/>
    <cellStyle name="Normal" xfId="0" builtinId="0"/>
    <cellStyle name="Percent 2" xfId="2" xr:uid="{3F1F5A80-D738-4660-99A3-6E5272EC7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Enrollment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'Cohort Report'!$B$17</c:f>
              <c:strCache>
                <c:ptCount val="1"/>
                <c:pt idx="0">
                  <c:v>YTD CTC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D36-4615-8870-4991724BD7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D36-4615-8870-4991724BD7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D36-4615-8870-4991724BD760}"/>
              </c:ext>
            </c:extLst>
          </c:dPt>
          <c:cat>
            <c:strRef>
              <c:f>'Cohort Report'!$D$16:$G$16</c:f>
              <c:strCache>
                <c:ptCount val="4"/>
                <c:pt idx="0">
                  <c:v>Enrollment Satsified</c:v>
                </c:pt>
                <c:pt idx="1">
                  <c:v>Withdrawn</c:v>
                </c:pt>
                <c:pt idx="2">
                  <c:v>Enrollment Pending</c:v>
                </c:pt>
                <c:pt idx="3">
                  <c:v>In Active Training</c:v>
                </c:pt>
              </c:strCache>
            </c:strRef>
          </c:cat>
          <c:val>
            <c:numRef>
              <c:f>'Cohort Report'!$D$17:$G$17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6-4615-8870-4991724B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Outcomes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Outcomes Totals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('Cohort Report'!$J$16,'Cohort Report'!$L$16,'Cohort Report'!$N$16)</c:f>
              <c:strCache>
                <c:ptCount val="3"/>
                <c:pt idx="0">
                  <c:v>Program Completion</c:v>
                </c:pt>
                <c:pt idx="1">
                  <c:v>Certification</c:v>
                </c:pt>
                <c:pt idx="2">
                  <c:v>Gained New Employment</c:v>
                </c:pt>
              </c:strCache>
            </c:strRef>
          </c:cat>
          <c:val>
            <c:numRef>
              <c:f>('Cohort Report'!$J$17,'Cohort Report'!$L$17,'Cohort Report'!$N$17)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9-41FA-AA16-CF18F73EE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032720"/>
        <c:axId val="503036560"/>
      </c:barChart>
      <c:catAx>
        <c:axId val="50303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36560"/>
        <c:crosses val="autoZero"/>
        <c:auto val="1"/>
        <c:lblAlgn val="ctr"/>
        <c:lblOffset val="100"/>
        <c:noMultiLvlLbl val="0"/>
      </c:catAx>
      <c:valAx>
        <c:axId val="5030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Retention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'Cohort Report'!$Q$16:$T$16</c:f>
              <c:strCache>
                <c:ptCount val="4"/>
                <c:pt idx="0">
                  <c:v>Contacted For Retention</c:v>
                </c:pt>
                <c:pt idx="1">
                  <c:v>Retained 30 days</c:v>
                </c:pt>
                <c:pt idx="2">
                  <c:v>Retained 90 Days</c:v>
                </c:pt>
                <c:pt idx="3">
                  <c:v>Currently Employed</c:v>
                </c:pt>
              </c:strCache>
            </c:strRef>
          </c:cat>
          <c:val>
            <c:numRef>
              <c:f>'Cohort Report'!$Q$17:$T$17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A-4A29-A1A1-D783B2AF3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3048720"/>
        <c:axId val="503049040"/>
      </c:barChart>
      <c:catAx>
        <c:axId val="503048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9040"/>
        <c:crosses val="autoZero"/>
        <c:auto val="1"/>
        <c:lblAlgn val="ctr"/>
        <c:lblOffset val="100"/>
        <c:noMultiLvlLbl val="0"/>
      </c:catAx>
      <c:valAx>
        <c:axId val="50304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8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Caseload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'Job Coach Report'!$D$16</c:f>
              <c:strCache>
                <c:ptCount val="1"/>
                <c:pt idx="0">
                  <c:v>Enrollment Satsified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'Job Coach Report'!$B$17:$B$22</c:f>
              <c:strCache>
                <c:ptCount val="6"/>
                <c:pt idx="0">
                  <c:v>CH</c:v>
                </c:pt>
                <c:pt idx="1">
                  <c:v>ML</c:v>
                </c:pt>
                <c:pt idx="2">
                  <c:v>MS</c:v>
                </c:pt>
                <c:pt idx="3">
                  <c:v>RB</c:v>
                </c:pt>
                <c:pt idx="4">
                  <c:v>RV</c:v>
                </c:pt>
                <c:pt idx="5">
                  <c:v>SH</c:v>
                </c:pt>
              </c:strCache>
            </c:strRef>
          </c:cat>
          <c:val>
            <c:numRef>
              <c:f>'Job Coach Report'!$D$17:$D$22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C-4EB3-AA8D-E1BDBFD9F0A8}"/>
            </c:ext>
          </c:extLst>
        </c:ser>
        <c:ser>
          <c:idx val="2"/>
          <c:order val="1"/>
          <c:tx>
            <c:strRef>
              <c:f>'Job Coach Report'!$E$16</c:f>
              <c:strCache>
                <c:ptCount val="1"/>
                <c:pt idx="0">
                  <c:v>Withdrawn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'Job Coach Report'!$B$17:$B$22</c:f>
              <c:strCache>
                <c:ptCount val="6"/>
                <c:pt idx="0">
                  <c:v>CH</c:v>
                </c:pt>
                <c:pt idx="1">
                  <c:v>ML</c:v>
                </c:pt>
                <c:pt idx="2">
                  <c:v>MS</c:v>
                </c:pt>
                <c:pt idx="3">
                  <c:v>RB</c:v>
                </c:pt>
                <c:pt idx="4">
                  <c:v>RV</c:v>
                </c:pt>
                <c:pt idx="5">
                  <c:v>SH</c:v>
                </c:pt>
              </c:strCache>
            </c:strRef>
          </c:cat>
          <c:val>
            <c:numRef>
              <c:f>'Job Coach Report'!$E$17:$E$22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C-4EB3-AA8D-E1BDBFD9F0A8}"/>
            </c:ext>
          </c:extLst>
        </c:ser>
        <c:ser>
          <c:idx val="3"/>
          <c:order val="2"/>
          <c:tx>
            <c:strRef>
              <c:f>'Job Coach Report'!$F$16</c:f>
              <c:strCache>
                <c:ptCount val="1"/>
                <c:pt idx="0">
                  <c:v>Enrollment Pending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'Job Coach Report'!$B$17:$B$22</c:f>
              <c:strCache>
                <c:ptCount val="6"/>
                <c:pt idx="0">
                  <c:v>CH</c:v>
                </c:pt>
                <c:pt idx="1">
                  <c:v>ML</c:v>
                </c:pt>
                <c:pt idx="2">
                  <c:v>MS</c:v>
                </c:pt>
                <c:pt idx="3">
                  <c:v>RB</c:v>
                </c:pt>
                <c:pt idx="4">
                  <c:v>RV</c:v>
                </c:pt>
                <c:pt idx="5">
                  <c:v>SH</c:v>
                </c:pt>
              </c:strCache>
            </c:strRef>
          </c:cat>
          <c:val>
            <c:numRef>
              <c:f>'Job Coach Report'!$F$17:$F$22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C-4EB3-AA8D-E1BDBFD9F0A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90328976"/>
        <c:axId val="790331216"/>
      </c:barChart>
      <c:catAx>
        <c:axId val="79032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331216"/>
        <c:crosses val="autoZero"/>
        <c:auto val="1"/>
        <c:lblAlgn val="ctr"/>
        <c:lblOffset val="100"/>
        <c:noMultiLvlLbl val="0"/>
      </c:catAx>
      <c:valAx>
        <c:axId val="79033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32897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Enrollment Goal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Coach Report'!$I$16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('Job Coach Report'!$B$17,'Job Coach Report'!$B$18,'Job Coach Report'!$B$19,'Job Coach Report'!$B$20,'Job Coach Report'!$B$21,'Job Coach Report'!$B$22)</c:f>
              <c:strCache>
                <c:ptCount val="6"/>
                <c:pt idx="0">
                  <c:v>CH</c:v>
                </c:pt>
                <c:pt idx="1">
                  <c:v>ML</c:v>
                </c:pt>
                <c:pt idx="2">
                  <c:v>MS</c:v>
                </c:pt>
                <c:pt idx="3">
                  <c:v>RB</c:v>
                </c:pt>
                <c:pt idx="4">
                  <c:v>RV</c:v>
                </c:pt>
                <c:pt idx="5">
                  <c:v>SH</c:v>
                </c:pt>
              </c:strCache>
            </c:strRef>
          </c:cat>
          <c:val>
            <c:numRef>
              <c:f>('Job Coach Report'!$I$17,'Job Coach Report'!$I$18,'Job Coach Report'!$I$19,'Job Coach Report'!$I$20,'Job Coach Report'!$I$21,'Job Coach Report'!$I$22)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F-4D42-8640-6BE183816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376248"/>
        <c:axId val="768379768"/>
      </c:barChart>
      <c:lineChart>
        <c:grouping val="standard"/>
        <c:varyColors val="0"/>
        <c:ser>
          <c:idx val="1"/>
          <c:order val="1"/>
          <c:tx>
            <c:strRef>
              <c:f>'Job Coach Report'!$J$16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  <a:headEnd type="triangle" w="lg" len="lg"/>
              <a:tailEnd type="triangle" w="lg" len="lg"/>
            </a:ln>
          </c:spPr>
          <c:marker>
            <c:symbol val="none"/>
          </c:marker>
          <c:cat>
            <c:strRef>
              <c:f>('Job Coach Report'!$B$17,'Job Coach Report'!$B$18,'Job Coach Report'!$B$19,'Job Coach Report'!$B$20,'Job Coach Report'!$B$21,'Job Coach Report'!$B$22)</c:f>
              <c:strCache>
                <c:ptCount val="6"/>
                <c:pt idx="0">
                  <c:v>CH</c:v>
                </c:pt>
                <c:pt idx="1">
                  <c:v>ML</c:v>
                </c:pt>
                <c:pt idx="2">
                  <c:v>MS</c:v>
                </c:pt>
                <c:pt idx="3">
                  <c:v>RB</c:v>
                </c:pt>
                <c:pt idx="4">
                  <c:v>RV</c:v>
                </c:pt>
                <c:pt idx="5">
                  <c:v>SH</c:v>
                </c:pt>
              </c:strCache>
            </c:strRef>
          </c:cat>
          <c:val>
            <c:numRef>
              <c:f>('Job Coach Report'!$J$17,'Job Coach Report'!$J$18,'Job Coach Report'!$J$19,'Job Coach Report'!$J$20,'Job Coach Report'!$J$21,'Job Coach Report'!$J$22)</c:f>
              <c:numCache>
                <c:formatCode>General</c:formatCode>
                <c:ptCount val="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F-4D42-8640-6BE183816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376248"/>
        <c:axId val="768379768"/>
      </c:lineChart>
      <c:catAx>
        <c:axId val="768376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79768"/>
        <c:crosses val="autoZero"/>
        <c:auto val="1"/>
        <c:lblAlgn val="ctr"/>
        <c:lblOffset val="100"/>
        <c:noMultiLvlLbl val="0"/>
      </c:catAx>
      <c:valAx>
        <c:axId val="76837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7624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</a:p>
          <a:p>
            <a:pPr>
              <a:defRPr sz="1800" b="1" i="0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Radar</a:t>
            </a:r>
          </a:p>
        </c:rich>
      </c:tx>
      <c:layout>
        <c:manualLayout>
          <c:xMode val="edge"/>
          <c:yMode val="edge"/>
          <c:x val="3.5406976699560201E-2"/>
          <c:y val="2.819923984175119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11755357365387"/>
          <c:y val="0.18611822836148209"/>
          <c:w val="0.61773254994028137"/>
          <c:h val="0.60694010144420607"/>
        </c:manualLayout>
      </c:layout>
      <c:radarChart>
        <c:radarStyle val="marker"/>
        <c:varyColors val="0"/>
        <c:ser>
          <c:idx val="0"/>
          <c:order val="0"/>
          <c:tx>
            <c:strRef>
              <c:f>'Job Coach Report'!$B$20</c:f>
              <c:strCache>
                <c:ptCount val="1"/>
                <c:pt idx="0">
                  <c:v>RB</c:v>
                </c:pt>
              </c:strCache>
            </c:strRef>
          </c:tx>
          <c:spPr>
            <a:ln w="25400" cap="rnd" cmpd="sng" algn="ctr">
              <a:noFill/>
              <a:prstDash val="sysDot"/>
              <a:round/>
            </a:ln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  <a:prstDash val="solid"/>
              </a:ln>
            </c:spPr>
          </c:marker>
          <c:cat>
            <c:strRef>
              <c:f>'Job Coach Report'!$P$16:$U$16</c:f>
              <c:strCache>
                <c:ptCount val="6"/>
                <c:pt idx="0">
                  <c:v>Enrollment Rate</c:v>
                </c:pt>
                <c:pt idx="1">
                  <c:v>Program Completion Rate</c:v>
                </c:pt>
                <c:pt idx="2">
                  <c:v>Certification Rate</c:v>
                </c:pt>
                <c:pt idx="3">
                  <c:v>Employment Rate</c:v>
                </c:pt>
                <c:pt idx="4">
                  <c:v>30 Day Retention Rate</c:v>
                </c:pt>
                <c:pt idx="5">
                  <c:v>90 Day Retention Rate</c:v>
                </c:pt>
              </c:strCache>
            </c:strRef>
          </c:cat>
          <c:val>
            <c:numRef>
              <c:f>'Job Coach Report'!$P$20:$U$20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A-45F0-80CC-E19D0DFA0535}"/>
            </c:ext>
          </c:extLst>
        </c:ser>
        <c:ser>
          <c:idx val="1"/>
          <c:order val="1"/>
          <c:tx>
            <c:strRef>
              <c:f>'Job Coach Report'!$B$18</c:f>
              <c:strCache>
                <c:ptCount val="1"/>
                <c:pt idx="0">
                  <c:v>ML</c:v>
                </c:pt>
              </c:strCache>
            </c:strRef>
          </c:tx>
          <c:spPr>
            <a:ln w="25400" cap="rnd" cmpd="sng" algn="ctr">
              <a:noFill/>
              <a:prstDash val="sysDot"/>
              <a:round/>
            </a:ln>
          </c:spPr>
          <c:marker>
            <c:symbol val="circle"/>
            <c:size val="6"/>
            <c:spPr>
              <a:solidFill>
                <a:srgbClr val="FFC000"/>
              </a:solidFill>
              <a:ln>
                <a:noFill/>
                <a:prstDash val="solid"/>
              </a:ln>
            </c:spPr>
          </c:marker>
          <c:cat>
            <c:strRef>
              <c:f>'Job Coach Report'!$P$16:$U$16</c:f>
              <c:strCache>
                <c:ptCount val="6"/>
                <c:pt idx="0">
                  <c:v>Enrollment Rate</c:v>
                </c:pt>
                <c:pt idx="1">
                  <c:v>Program Completion Rate</c:v>
                </c:pt>
                <c:pt idx="2">
                  <c:v>Certification Rate</c:v>
                </c:pt>
                <c:pt idx="3">
                  <c:v>Employment Rate</c:v>
                </c:pt>
                <c:pt idx="4">
                  <c:v>30 Day Retention Rate</c:v>
                </c:pt>
                <c:pt idx="5">
                  <c:v>90 Day Retention Rate</c:v>
                </c:pt>
              </c:strCache>
            </c:strRef>
          </c:cat>
          <c:val>
            <c:numRef>
              <c:f>'Job Coach Report'!$P$18:$U$18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1A-45F0-80CC-E19D0DFA0535}"/>
            </c:ext>
          </c:extLst>
        </c:ser>
        <c:ser>
          <c:idx val="2"/>
          <c:order val="2"/>
          <c:tx>
            <c:strRef>
              <c:f>'Job Coach Report'!$B$17</c:f>
              <c:strCache>
                <c:ptCount val="1"/>
                <c:pt idx="0">
                  <c:v>CH</c:v>
                </c:pt>
              </c:strCache>
            </c:strRef>
          </c:tx>
          <c:spPr>
            <a:ln w="25400" cap="rnd" cmpd="sng" algn="ctr">
              <a:noFill/>
              <a:prstDash val="sysDot"/>
              <a:round/>
            </a:ln>
          </c:spPr>
          <c:marker>
            <c:symbol val="circle"/>
            <c:size val="6"/>
            <c:spPr>
              <a:solidFill>
                <a:srgbClr val="7030A0"/>
              </a:solidFill>
              <a:ln>
                <a:solidFill>
                  <a:srgbClr val="7030A0"/>
                </a:solidFill>
                <a:prstDash val="solid"/>
              </a:ln>
            </c:spPr>
          </c:marker>
          <c:cat>
            <c:strRef>
              <c:f>'Job Coach Report'!$P$16:$U$16</c:f>
              <c:strCache>
                <c:ptCount val="6"/>
                <c:pt idx="0">
                  <c:v>Enrollment Rate</c:v>
                </c:pt>
                <c:pt idx="1">
                  <c:v>Program Completion Rate</c:v>
                </c:pt>
                <c:pt idx="2">
                  <c:v>Certification Rate</c:v>
                </c:pt>
                <c:pt idx="3">
                  <c:v>Employment Rate</c:v>
                </c:pt>
                <c:pt idx="4">
                  <c:v>30 Day Retention Rate</c:v>
                </c:pt>
                <c:pt idx="5">
                  <c:v>90 Day Retention Rate</c:v>
                </c:pt>
              </c:strCache>
            </c:strRef>
          </c:cat>
          <c:val>
            <c:numRef>
              <c:f>'Job Coach Report'!$P$17:$U$17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1A-45F0-80CC-E19D0DFA0535}"/>
            </c:ext>
          </c:extLst>
        </c:ser>
        <c:ser>
          <c:idx val="3"/>
          <c:order val="3"/>
          <c:tx>
            <c:strRef>
              <c:f>'Job Coach Report'!$B$21</c:f>
              <c:strCache>
                <c:ptCount val="1"/>
                <c:pt idx="0">
                  <c:v>RV</c:v>
                </c:pt>
              </c:strCache>
            </c:strRef>
          </c:tx>
          <c:spPr>
            <a:ln w="25400" cap="rnd" cmpd="sng" algn="ctr">
              <a:noFill/>
              <a:prstDash val="sysDot"/>
              <a:round/>
            </a:ln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  <a:prstDash val="solid"/>
              </a:ln>
            </c:spPr>
          </c:marker>
          <c:cat>
            <c:strRef>
              <c:f>'Job Coach Report'!$P$16:$U$16</c:f>
              <c:strCache>
                <c:ptCount val="6"/>
                <c:pt idx="0">
                  <c:v>Enrollment Rate</c:v>
                </c:pt>
                <c:pt idx="1">
                  <c:v>Program Completion Rate</c:v>
                </c:pt>
                <c:pt idx="2">
                  <c:v>Certification Rate</c:v>
                </c:pt>
                <c:pt idx="3">
                  <c:v>Employment Rate</c:v>
                </c:pt>
                <c:pt idx="4">
                  <c:v>30 Day Retention Rate</c:v>
                </c:pt>
                <c:pt idx="5">
                  <c:v>90 Day Retention Rate</c:v>
                </c:pt>
              </c:strCache>
            </c:strRef>
          </c:cat>
          <c:val>
            <c:numRef>
              <c:f>'Job Coach Report'!$P$21:$U$21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1A-45F0-80CC-E19D0DFA0535}"/>
            </c:ext>
          </c:extLst>
        </c:ser>
        <c:ser>
          <c:idx val="4"/>
          <c:order val="4"/>
          <c:tx>
            <c:strRef>
              <c:f>'Job Coach Report'!$B$22</c:f>
              <c:strCache>
                <c:ptCount val="1"/>
                <c:pt idx="0">
                  <c:v>SH</c:v>
                </c:pt>
              </c:strCache>
            </c:strRef>
          </c:tx>
          <c:spPr>
            <a:ln w="25400" cap="rnd" cmpd="sng" algn="ctr">
              <a:noFill/>
              <a:prstDash val="sysDot"/>
              <a:round/>
            </a:ln>
          </c:spPr>
          <c:marker>
            <c:symbol val="circle"/>
            <c:size val="6"/>
            <c:spPr>
              <a:solidFill>
                <a:srgbClr val="FF5050"/>
              </a:solidFill>
              <a:ln>
                <a:solidFill>
                  <a:srgbClr val="FF5050"/>
                </a:solidFill>
                <a:prstDash val="solid"/>
              </a:ln>
            </c:spPr>
          </c:marker>
          <c:cat>
            <c:strRef>
              <c:f>'Job Coach Report'!$P$16:$U$16</c:f>
              <c:strCache>
                <c:ptCount val="6"/>
                <c:pt idx="0">
                  <c:v>Enrollment Rate</c:v>
                </c:pt>
                <c:pt idx="1">
                  <c:v>Program Completion Rate</c:v>
                </c:pt>
                <c:pt idx="2">
                  <c:v>Certification Rate</c:v>
                </c:pt>
                <c:pt idx="3">
                  <c:v>Employment Rate</c:v>
                </c:pt>
                <c:pt idx="4">
                  <c:v>30 Day Retention Rate</c:v>
                </c:pt>
                <c:pt idx="5">
                  <c:v>90 Day Retention Rate</c:v>
                </c:pt>
              </c:strCache>
            </c:strRef>
          </c:cat>
          <c:val>
            <c:numRef>
              <c:f>'Job Coach Report'!$P$22:$U$22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1A-45F0-80CC-E19D0DFA0535}"/>
            </c:ext>
          </c:extLst>
        </c:ser>
        <c:ser>
          <c:idx val="5"/>
          <c:order val="5"/>
          <c:tx>
            <c:strRef>
              <c:f>'Job Coach Report'!$B$19</c:f>
              <c:strCache>
                <c:ptCount val="1"/>
                <c:pt idx="0">
                  <c:v>MS</c:v>
                </c:pt>
              </c:strCache>
            </c:strRef>
          </c:tx>
          <c:spPr>
            <a:ln w="25400" cap="rnd" cmpd="sng" algn="ctr">
              <a:noFill/>
              <a:prstDash val="sysDot"/>
              <a:round/>
            </a:ln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  <a:prstDash val="solid"/>
              </a:ln>
            </c:spPr>
          </c:marker>
          <c:cat>
            <c:strRef>
              <c:f>'Job Coach Report'!$P$16:$U$16</c:f>
              <c:strCache>
                <c:ptCount val="6"/>
                <c:pt idx="0">
                  <c:v>Enrollment Rate</c:v>
                </c:pt>
                <c:pt idx="1">
                  <c:v>Program Completion Rate</c:v>
                </c:pt>
                <c:pt idx="2">
                  <c:v>Certification Rate</c:v>
                </c:pt>
                <c:pt idx="3">
                  <c:v>Employment Rate</c:v>
                </c:pt>
                <c:pt idx="4">
                  <c:v>30 Day Retention Rate</c:v>
                </c:pt>
                <c:pt idx="5">
                  <c:v>90 Day Retention Rate</c:v>
                </c:pt>
              </c:strCache>
            </c:strRef>
          </c:cat>
          <c:val>
            <c:numRef>
              <c:f>'Job Coach Report'!$P$19:$U$19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1A-45F0-80CC-E19D0DFA0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020280"/>
        <c:axId val="372024120"/>
      </c:radarChart>
      <c:catAx>
        <c:axId val="37202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24120"/>
        <c:crosses val="autoZero"/>
        <c:auto val="1"/>
        <c:lblAlgn val="ctr"/>
        <c:lblOffset val="100"/>
        <c:noMultiLvlLbl val="0"/>
      </c:catAx>
      <c:valAx>
        <c:axId val="37202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202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4.0610709498937247E-2"/>
          <c:y val="0.90685291423188463"/>
          <c:w val="0.89930286124393111"/>
          <c:h val="5.3894171636819768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207166</xdr:colOff>
      <xdr:row>14</xdr:row>
      <xdr:rowOff>169067</xdr:rowOff>
    </xdr:from>
    <xdr:to>
      <xdr:col>7</xdr:col>
      <xdr:colOff>126203</xdr:colOff>
      <xdr:row>33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13085F-A370-44AA-A95F-75DDC92B77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421480</xdr:colOff>
      <xdr:row>14</xdr:row>
      <xdr:rowOff>159543</xdr:rowOff>
    </xdr:from>
    <xdr:to>
      <xdr:col>14</xdr:col>
      <xdr:colOff>85725</xdr:colOff>
      <xdr:row>33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3A19D1-D3FC-4900-A8C8-8A939D377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371475</xdr:colOff>
      <xdr:row>14</xdr:row>
      <xdr:rowOff>150017</xdr:rowOff>
    </xdr:from>
    <xdr:to>
      <xdr:col>21</xdr:col>
      <xdr:colOff>161924</xdr:colOff>
      <xdr:row>33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1C1FD-0078-4A78-A2FC-489603981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384701</xdr:colOff>
      <xdr:row>14</xdr:row>
      <xdr:rowOff>14724</xdr:rowOff>
    </xdr:from>
    <xdr:to>
      <xdr:col>7</xdr:col>
      <xdr:colOff>285747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68EEA-54D0-40A8-8696-A9F4A5E5B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564871</xdr:colOff>
      <xdr:row>14</xdr:row>
      <xdr:rowOff>14724</xdr:rowOff>
    </xdr:from>
    <xdr:to>
      <xdr:col>14</xdr:col>
      <xdr:colOff>103396</xdr:colOff>
      <xdr:row>34</xdr:row>
      <xdr:rowOff>70450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B1A2D9-F0D8-467B-8396-5F15CBB70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643523</xdr:colOff>
      <xdr:row>13</xdr:row>
      <xdr:rowOff>173961</xdr:rowOff>
    </xdr:from>
    <xdr:to>
      <xdr:col>21</xdr:col>
      <xdr:colOff>26785</xdr:colOff>
      <xdr:row>34</xdr:row>
      <xdr:rowOff>70875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97598E-33DB-4618-9A19-62C1B1C5A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directions1.mdnewdirections.local\StaffShare\Performance%20Report\Old%20Reports\FY22%20Performance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Coach Report"/>
      <sheetName val="Cohort Report"/>
      <sheetName val="Data"/>
      <sheetName val="KPIs"/>
      <sheetName val="Employments"/>
      <sheetName val="Certifications"/>
    </sheetNames>
    <sheetDataSet>
      <sheetData sheetId="0"/>
      <sheetData sheetId="1"/>
      <sheetData sheetId="2">
        <row r="1">
          <cell r="A1" t="str">
            <v>Account Id</v>
          </cell>
          <cell r="B1" t="str">
            <v>Name</v>
          </cell>
          <cell r="C1" t="str">
            <v>Addressline</v>
          </cell>
          <cell r="D1" t="str">
            <v>City</v>
          </cell>
          <cell r="E1" t="str">
            <v>State</v>
          </cell>
          <cell r="F1" t="str">
            <v>Zip</v>
          </cell>
          <cell r="G1" t="str">
            <v>Addresscountry</v>
          </cell>
          <cell r="H1" t="str">
            <v>Source</v>
          </cell>
          <cell r="I1" t="str">
            <v>Notes</v>
          </cell>
          <cell r="J1" t="str">
            <v>Phone</v>
          </cell>
          <cell r="K1" t="str">
            <v>Sourcenote</v>
          </cell>
          <cell r="L1" t="str">
            <v>Marital Status</v>
          </cell>
          <cell r="M1" t="str">
            <v>Valid Dl</v>
          </cell>
          <cell r="N1" t="str">
            <v>Vehicle</v>
          </cell>
          <cell r="O1" t="str">
            <v>Orientationattendance</v>
          </cell>
          <cell r="P1" t="str">
            <v>Typeofjobsought</v>
          </cell>
          <cell r="Q1" t="str">
            <v>Householdhead</v>
          </cell>
          <cell r="R1" t="str">
            <v>Female Hh</v>
          </cell>
          <cell r="S1" t="str">
            <v>Ethnicity</v>
          </cell>
          <cell r="T1" t="str">
            <v>Gender</v>
          </cell>
          <cell r="U1" t="str">
            <v>Race</v>
          </cell>
          <cell r="V1" t="str">
            <v>Original Intake Date</v>
          </cell>
          <cell r="W1" t="str">
            <v>Phone 2</v>
          </cell>
          <cell r="X1" t="str">
            <v>Ssn</v>
          </cell>
          <cell r="Y1" t="str">
            <v>Dob</v>
          </cell>
          <cell r="Z1" t="str">
            <v>Email</v>
          </cell>
          <cell r="AA1" t="str">
            <v>Transitional Home</v>
          </cell>
          <cell r="AB1" t="str">
            <v>Children</v>
          </cell>
          <cell r="AC1" t="str">
            <v>Last Wage</v>
          </cell>
          <cell r="AD1" t="str">
            <v>Income Source</v>
          </cell>
          <cell r="AE1" t="str">
            <v>Other Income</v>
          </cell>
          <cell r="AF1" t="str">
            <v>Time Unemployed</v>
          </cell>
          <cell r="AG1" t="str">
            <v>Veteran</v>
          </cell>
          <cell r="AH1" t="str">
            <v>Income Category</v>
          </cell>
          <cell r="AI1" t="str">
            <v>Monthly Hh Income</v>
          </cell>
          <cell r="AJ1" t="str">
            <v>Criminal Conviction</v>
          </cell>
          <cell r="AK1" t="str">
            <v>Highest Education</v>
          </cell>
          <cell r="AL1" t="str">
            <v>Ttw</v>
          </cell>
          <cell r="AM1" t="str">
            <v>Substance Abuse History</v>
          </cell>
          <cell r="AN1" t="str">
            <v>Mental Abuse History</v>
          </cell>
          <cell r="AO1" t="str">
            <v>Healthinsurance</v>
          </cell>
          <cell r="AP1" t="str">
            <v>Owifeligible</v>
          </cell>
          <cell r="AQ1" t="str">
            <v>Original Training Program</v>
          </cell>
          <cell r="AR1" t="str">
            <v>Grant Fund</v>
          </cell>
          <cell r="AS1" t="str">
            <v>Programofinterest</v>
          </cell>
          <cell r="AT1" t="str">
            <v>National Origin</v>
          </cell>
          <cell r="AU1" t="str">
            <v>Previoushoursworked</v>
          </cell>
          <cell r="AV1" t="str">
            <v>Barriers</v>
          </cell>
          <cell r="AW1" t="str">
            <v>Returning Date</v>
          </cell>
          <cell r="AX1" t="str">
            <v>Returning Training Program</v>
          </cell>
          <cell r="AY1" t="str">
            <v>Returning Client</v>
          </cell>
          <cell r="AZ1" t="str">
            <v>Current Intake Date</v>
          </cell>
          <cell r="BA1" t="str">
            <v>Current Program</v>
          </cell>
          <cell r="BB1" t="str">
            <v>Case Manager</v>
          </cell>
          <cell r="BC1" t="str">
            <v>Month</v>
          </cell>
          <cell r="BD1" t="str">
            <v>Quarter</v>
          </cell>
          <cell r="BE1" t="str">
            <v>Year</v>
          </cell>
          <cell r="BF1" t="str">
            <v>Fiscal Year</v>
          </cell>
          <cell r="BG1" t="str">
            <v>Initial Startdate</v>
          </cell>
          <cell r="BH1" t="str">
            <v>Initial Placement Type</v>
          </cell>
          <cell r="BI1" t="str">
            <v>Initial Employer</v>
          </cell>
          <cell r="BJ1" t="str">
            <v>Initial Position</v>
          </cell>
          <cell r="BK1" t="str">
            <v>Initial Wage</v>
          </cell>
          <cell r="BL1" t="str">
            <v>Initial Hours</v>
          </cell>
          <cell r="BM1" t="str">
            <v>Initial Full Time</v>
          </cell>
          <cell r="BN1" t="str">
            <v>Initial Benefits</v>
          </cell>
          <cell r="BO1" t="str">
            <v>Initial Temporary</v>
          </cell>
          <cell r="BP1" t="str">
            <v>Initial Mnd Lead</v>
          </cell>
          <cell r="BQ1" t="str">
            <v>Initial Industry Related</v>
          </cell>
          <cell r="BR1" t="str">
            <v>Current Startdate</v>
          </cell>
          <cell r="BS1" t="str">
            <v>Current Placement Type</v>
          </cell>
          <cell r="BT1" t="str">
            <v>Current Employer</v>
          </cell>
          <cell r="BU1" t="str">
            <v>Current Position</v>
          </cell>
          <cell r="BV1" t="str">
            <v>Current Wage</v>
          </cell>
          <cell r="BW1" t="str">
            <v>Current Hours</v>
          </cell>
          <cell r="BX1" t="str">
            <v>Current Full Time</v>
          </cell>
          <cell r="BY1" t="str">
            <v>Current Benefits</v>
          </cell>
          <cell r="BZ1" t="str">
            <v>Current Temporary</v>
          </cell>
          <cell r="CA1" t="str">
            <v>Current Mnd Lead</v>
          </cell>
          <cell r="CB1" t="str">
            <v>Current Industry Related</v>
          </cell>
          <cell r="CC1" t="str">
            <v>Job Hopping</v>
          </cell>
          <cell r="CD1" t="str">
            <v>Last Job Hop</v>
          </cell>
          <cell r="CE1" t="str">
            <v>Advancement</v>
          </cell>
          <cell r="CF1" t="str">
            <v>Last Retention Update</v>
          </cell>
          <cell r="CG1" t="str">
            <v>Last Retention Status</v>
          </cell>
          <cell r="CH1" t="str">
            <v>Last Date Retained</v>
          </cell>
          <cell r="CI1" t="str">
            <v>Incumbent Worker</v>
          </cell>
          <cell r="CJ1" t="str">
            <v>Nonincumbent Retention Milestone</v>
          </cell>
          <cell r="CK1" t="str">
            <v>Incumbent Retention Milestone</v>
          </cell>
          <cell r="CL1" t="str">
            <v>Retention Milestone</v>
          </cell>
          <cell r="CM1" t="str">
            <v>Employment Milestone</v>
          </cell>
          <cell r="CN1" t="str">
            <v>Contact Milestone</v>
          </cell>
          <cell r="CO1" t="str">
            <v>Call Due</v>
          </cell>
          <cell r="CP1" t="str">
            <v>Cohort Date</v>
          </cell>
          <cell r="CQ1" t="str">
            <v>Forklift</v>
          </cell>
          <cell r="CR1" t="str">
            <v>Forklift Date</v>
          </cell>
          <cell r="CS1" t="str">
            <v>Cgsp</v>
          </cell>
          <cell r="CT1" t="str">
            <v>Cgsp Date</v>
          </cell>
          <cell r="CU1" t="str">
            <v>Dot</v>
          </cell>
          <cell r="CV1" t="str">
            <v>Dot Date</v>
          </cell>
          <cell r="CW1" t="str">
            <v>Btwt</v>
          </cell>
          <cell r="CX1" t="str">
            <v>Btwt Date</v>
          </cell>
          <cell r="CY1" t="str">
            <v>Cdl-A</v>
          </cell>
          <cell r="CZ1" t="str">
            <v>Cdl-A Date</v>
          </cell>
          <cell r="DA1" t="str">
            <v>Cdl-B</v>
          </cell>
          <cell r="DB1" t="str">
            <v>Cdl-B Date</v>
          </cell>
          <cell r="DC1" t="str">
            <v>Ccs</v>
          </cell>
          <cell r="DD1" t="str">
            <v>Ccs Date</v>
          </cell>
          <cell r="DE1" t="str">
            <v>Clp</v>
          </cell>
          <cell r="DF1" t="str">
            <v>Clp Date</v>
          </cell>
          <cell r="DG1" t="str">
            <v>Twic</v>
          </cell>
          <cell r="DH1" t="str">
            <v>Twic Date</v>
          </cell>
          <cell r="DI1" t="str">
            <v>Gained Certification</v>
          </cell>
          <cell r="DJ1" t="str">
            <v>Training Status</v>
          </cell>
          <cell r="DK1" t="str">
            <v>Inactive</v>
          </cell>
          <cell r="DL1" t="str">
            <v>Initial Confirmation</v>
          </cell>
          <cell r="DM1" t="str">
            <v>Eligible Period</v>
          </cell>
          <cell r="DN1" t="str">
            <v>Snap Jan</v>
          </cell>
          <cell r="DO1" t="str">
            <v>Snap Feb</v>
          </cell>
          <cell r="DP1" t="str">
            <v>Snap Mar</v>
          </cell>
          <cell r="DQ1" t="str">
            <v>Snap Apr</v>
          </cell>
          <cell r="DR1" t="str">
            <v>Snap May</v>
          </cell>
          <cell r="DS1" t="str">
            <v>Snap Jun</v>
          </cell>
          <cell r="DT1" t="str">
            <v>Snap Jul</v>
          </cell>
          <cell r="DU1" t="str">
            <v>Snap Aug</v>
          </cell>
          <cell r="DV1" t="str">
            <v>Snap Sep</v>
          </cell>
          <cell r="DW1" t="str">
            <v>Snap Oct</v>
          </cell>
          <cell r="DX1" t="str">
            <v>Snap Nov</v>
          </cell>
          <cell r="DY1" t="str">
            <v>Snap Dec</v>
          </cell>
          <cell r="DZ1" t="str">
            <v>Snap Id</v>
          </cell>
          <cell r="EA1" t="str">
            <v>Earn Id</v>
          </cell>
          <cell r="EB1" t="str">
            <v>Age</v>
          </cell>
          <cell r="EC1" t="str">
            <v>Bc Resident</v>
          </cell>
          <cell r="ED1" t="str">
            <v>Cdbg</v>
          </cell>
          <cell r="EE1" t="str">
            <v>Program Completion</v>
          </cell>
          <cell r="EF1" t="str">
            <v>Gained Employment</v>
          </cell>
          <cell r="EG1" t="str">
            <v>Enrollment Satisfied</v>
          </cell>
          <cell r="EH1" t="str">
            <v>Enrollment Pending</v>
          </cell>
          <cell r="EI1" t="str">
            <v>Currently Employed</v>
          </cell>
          <cell r="EJ1" t="str">
            <v>Active</v>
          </cell>
          <cell r="EK1" t="str">
            <v>Status Unknown</v>
          </cell>
          <cell r="EL1" t="str">
            <v>Days To Employment</v>
          </cell>
          <cell r="EM1" t="str">
            <v>Completed Without Employment</v>
          </cell>
          <cell r="EN1" t="str">
            <v>In Active Training</v>
          </cell>
          <cell r="EO1" t="str">
            <v>Incumbent Wage Increase</v>
          </cell>
          <cell r="EP1" t="str">
            <v>Incumbent Hours Increase</v>
          </cell>
          <cell r="EQ1" t="str">
            <v>Gained New Employment</v>
          </cell>
          <cell r="ER1" t="str">
            <v>Incumbent Advancement</v>
          </cell>
        </row>
        <row r="2">
          <cell r="A2">
            <v>977041</v>
          </cell>
          <cell r="B2" t="str">
            <v>Aaron, Autumn Z.</v>
          </cell>
          <cell r="C2" t="str">
            <v>5609 Clearspring Rd</v>
          </cell>
          <cell r="D2" t="str">
            <v>Baltimore</v>
          </cell>
          <cell r="E2" t="str">
            <v>MD</v>
          </cell>
          <cell r="F2" t="str">
            <v>21212</v>
          </cell>
          <cell r="G2" t="str">
            <v>United States of America</v>
          </cell>
          <cell r="H2" t="str">
            <v>Word of Mouth</v>
          </cell>
          <cell r="J2" t="str">
            <v>443-917-8084</v>
          </cell>
          <cell r="L2" t="str">
            <v>Single</v>
          </cell>
          <cell r="M2" t="str">
            <v>No</v>
          </cell>
          <cell r="N2" t="str">
            <v>No</v>
          </cell>
          <cell r="O2" t="str">
            <v>3/29/2022</v>
          </cell>
          <cell r="P2" t="str">
            <v>Warehouse</v>
          </cell>
          <cell r="R2" t="str">
            <v>Yes</v>
          </cell>
          <cell r="S2" t="str">
            <v>No</v>
          </cell>
          <cell r="T2" t="str">
            <v>Female</v>
          </cell>
          <cell r="U2" t="str">
            <v>Black/African American</v>
          </cell>
          <cell r="V2" t="str">
            <v>03/29/2022</v>
          </cell>
          <cell r="X2" t="str">
            <v>XXX-XX-2026</v>
          </cell>
          <cell r="Y2" t="str">
            <v>12/12/2000</v>
          </cell>
          <cell r="Z2" t="str">
            <v>autumnaaron32@gmail.com</v>
          </cell>
          <cell r="AA2" t="str">
            <v>No</v>
          </cell>
          <cell r="AB2">
            <v>0</v>
          </cell>
          <cell r="AD2" t="str">
            <v>Other Sources</v>
          </cell>
          <cell r="AG2" t="str">
            <v>No</v>
          </cell>
          <cell r="AH2" t="str">
            <v>Extremely Low Income</v>
          </cell>
          <cell r="AI2">
            <v>0</v>
          </cell>
          <cell r="AJ2" t="str">
            <v>No</v>
          </cell>
          <cell r="AK2" t="str">
            <v>High School Diploma/GED</v>
          </cell>
          <cell r="AL2" t="str">
            <v>No</v>
          </cell>
          <cell r="AM2" t="str">
            <v>No</v>
          </cell>
          <cell r="AN2" t="str">
            <v>No</v>
          </cell>
          <cell r="AP2" t="str">
            <v>No</v>
          </cell>
          <cell r="AQ2" t="str">
            <v>MTDL</v>
          </cell>
          <cell r="AR2" t="str">
            <v>Grads2Careers; CDBG</v>
          </cell>
          <cell r="AS2" t="str">
            <v>MTDL</v>
          </cell>
          <cell r="AT2" t="str">
            <v>United States</v>
          </cell>
          <cell r="AV2" t="str">
            <v>Age, Education</v>
          </cell>
          <cell r="AZ2">
            <v>44649</v>
          </cell>
          <cell r="BA2" t="str">
            <v>MTDL</v>
          </cell>
          <cell r="BB2" t="str">
            <v>ML</v>
          </cell>
          <cell r="BC2">
            <v>3</v>
          </cell>
          <cell r="BD2" t="str">
            <v>Quarter 3</v>
          </cell>
          <cell r="BE2">
            <v>2022</v>
          </cell>
          <cell r="BF2">
            <v>2022</v>
          </cell>
          <cell r="CI2" t="str">
            <v>No</v>
          </cell>
          <cell r="CO2" t="str">
            <v>No</v>
          </cell>
          <cell r="CP2">
            <v>44655</v>
          </cell>
          <cell r="EB2">
            <v>21</v>
          </cell>
          <cell r="EC2" t="str">
            <v>Yes</v>
          </cell>
          <cell r="ED2" t="str">
            <v>CDBG</v>
          </cell>
          <cell r="EE2" t="str">
            <v>No</v>
          </cell>
          <cell r="EF2" t="str">
            <v>No</v>
          </cell>
          <cell r="EG2" t="str">
            <v>Yes</v>
          </cell>
          <cell r="EH2" t="str">
            <v>No</v>
          </cell>
          <cell r="EI2" t="str">
            <v>No</v>
          </cell>
          <cell r="EJ2" t="str">
            <v>Yes</v>
          </cell>
          <cell r="EM2" t="str">
            <v>No</v>
          </cell>
          <cell r="EN2" t="str">
            <v>No</v>
          </cell>
          <cell r="EO2" t="str">
            <v>No</v>
          </cell>
          <cell r="EP2" t="str">
            <v>No</v>
          </cell>
          <cell r="EQ2" t="str">
            <v>No</v>
          </cell>
          <cell r="ER2" t="str">
            <v>No</v>
          </cell>
        </row>
        <row r="3">
          <cell r="A3">
            <v>977221</v>
          </cell>
          <cell r="B3" t="str">
            <v>Abdul-Hamid, Umar</v>
          </cell>
          <cell r="C3" t="str">
            <v>414 Old Home Road</v>
          </cell>
          <cell r="D3" t="str">
            <v>Baltimore</v>
          </cell>
          <cell r="E3" t="str">
            <v>MD</v>
          </cell>
          <cell r="F3" t="str">
            <v>21206</v>
          </cell>
          <cell r="G3" t="str">
            <v>United States of America</v>
          </cell>
          <cell r="H3" t="str">
            <v>Former Client</v>
          </cell>
          <cell r="J3" t="str">
            <v>443-471-6704</v>
          </cell>
          <cell r="L3" t="str">
            <v>Married</v>
          </cell>
          <cell r="M3" t="str">
            <v>Yes</v>
          </cell>
          <cell r="N3" t="str">
            <v>Yes</v>
          </cell>
          <cell r="O3" t="str">
            <v>6/24/22</v>
          </cell>
          <cell r="P3" t="str">
            <v>Administrative Work/General Labor</v>
          </cell>
          <cell r="R3" t="str">
            <v>No</v>
          </cell>
          <cell r="S3" t="str">
            <v>No</v>
          </cell>
          <cell r="T3" t="str">
            <v>Male</v>
          </cell>
          <cell r="U3" t="str">
            <v>Black/African American</v>
          </cell>
          <cell r="V3" t="str">
            <v>06/24/2022</v>
          </cell>
          <cell r="Y3" t="str">
            <v>02/07/1974</v>
          </cell>
          <cell r="Z3" t="str">
            <v>abdulhamid.umar.career@gmail.com</v>
          </cell>
          <cell r="AA3" t="str">
            <v>No</v>
          </cell>
          <cell r="AB3">
            <v>0</v>
          </cell>
          <cell r="AC3">
            <v>18.190000000000001</v>
          </cell>
          <cell r="AD3" t="str">
            <v>Salary/Wages</v>
          </cell>
          <cell r="AF3" t="str">
            <v>Still Working</v>
          </cell>
          <cell r="AG3" t="str">
            <v>No</v>
          </cell>
          <cell r="AH3" t="str">
            <v>Extremely Low Income</v>
          </cell>
          <cell r="AI3">
            <v>3000</v>
          </cell>
          <cell r="AJ3" t="str">
            <v>No</v>
          </cell>
          <cell r="AK3" t="str">
            <v>High School Diploma/GED</v>
          </cell>
          <cell r="AL3" t="str">
            <v>No</v>
          </cell>
          <cell r="AM3" t="str">
            <v>No</v>
          </cell>
          <cell r="AN3" t="str">
            <v>No</v>
          </cell>
          <cell r="AP3" t="str">
            <v>No</v>
          </cell>
          <cell r="AQ3" t="str">
            <v>OOO</v>
          </cell>
          <cell r="AR3" t="str">
            <v xml:space="preserve"> CDBG</v>
          </cell>
          <cell r="AS3" t="str">
            <v>OOO</v>
          </cell>
          <cell r="AT3" t="str">
            <v>United States</v>
          </cell>
          <cell r="AU3">
            <v>40</v>
          </cell>
          <cell r="AV3" t="str">
            <v>Age, Education</v>
          </cell>
          <cell r="AZ3">
            <v>44736</v>
          </cell>
          <cell r="BA3" t="str">
            <v>OOO</v>
          </cell>
          <cell r="BB3" t="str">
            <v>MS</v>
          </cell>
          <cell r="BC3">
            <v>6</v>
          </cell>
          <cell r="BD3" t="str">
            <v>Quarter 4</v>
          </cell>
          <cell r="BE3">
            <v>2022</v>
          </cell>
          <cell r="BF3">
            <v>2022</v>
          </cell>
          <cell r="CI3" t="str">
            <v>Yes</v>
          </cell>
          <cell r="CO3" t="str">
            <v>No</v>
          </cell>
          <cell r="EB3">
            <v>48</v>
          </cell>
          <cell r="EC3" t="str">
            <v>Yes</v>
          </cell>
          <cell r="ED3" t="str">
            <v>CDBG</v>
          </cell>
          <cell r="EE3" t="str">
            <v>No</v>
          </cell>
          <cell r="EF3" t="str">
            <v>No</v>
          </cell>
          <cell r="EG3" t="str">
            <v>Yes</v>
          </cell>
          <cell r="EH3" t="str">
            <v>No</v>
          </cell>
          <cell r="EI3" t="str">
            <v>Yes</v>
          </cell>
          <cell r="EJ3" t="str">
            <v>No</v>
          </cell>
          <cell r="EM3" t="str">
            <v>No</v>
          </cell>
          <cell r="EN3" t="str">
            <v>No</v>
          </cell>
          <cell r="EO3" t="str">
            <v>No</v>
          </cell>
          <cell r="EP3" t="str">
            <v>No</v>
          </cell>
          <cell r="EQ3" t="str">
            <v>No</v>
          </cell>
          <cell r="ER3" t="str">
            <v>No</v>
          </cell>
        </row>
        <row r="4">
          <cell r="A4">
            <v>976858</v>
          </cell>
          <cell r="B4" t="str">
            <v>Able, Marcus</v>
          </cell>
          <cell r="C4" t="str">
            <v>P.O. Box 2291</v>
          </cell>
          <cell r="D4" t="str">
            <v>Baltimore</v>
          </cell>
          <cell r="E4" t="str">
            <v>MD</v>
          </cell>
          <cell r="F4" t="str">
            <v>21203</v>
          </cell>
          <cell r="G4" t="str">
            <v>United States of America</v>
          </cell>
          <cell r="H4" t="str">
            <v>Word of Mouth</v>
          </cell>
          <cell r="J4" t="str">
            <v>(443)877-3824</v>
          </cell>
          <cell r="L4" t="str">
            <v>Divorced/Separated</v>
          </cell>
          <cell r="M4" t="str">
            <v>No</v>
          </cell>
          <cell r="N4" t="str">
            <v>No</v>
          </cell>
          <cell r="O4" t="str">
            <v>10/14/2021</v>
          </cell>
          <cell r="P4" t="str">
            <v>Customer Service</v>
          </cell>
          <cell r="R4" t="str">
            <v>No</v>
          </cell>
          <cell r="S4" t="str">
            <v>No</v>
          </cell>
          <cell r="T4" t="str">
            <v>Male</v>
          </cell>
          <cell r="U4" t="str">
            <v>Black/African American</v>
          </cell>
          <cell r="V4" t="str">
            <v>10/14/2021</v>
          </cell>
          <cell r="X4" t="str">
            <v>247-41-1768</v>
          </cell>
          <cell r="Y4" t="str">
            <v>01/12/1969</v>
          </cell>
          <cell r="Z4" t="str">
            <v>ablemt007@gmail.com</v>
          </cell>
          <cell r="AA4" t="str">
            <v>Yes</v>
          </cell>
          <cell r="AB4">
            <v>0</v>
          </cell>
          <cell r="AC4">
            <v>0</v>
          </cell>
          <cell r="AD4" t="str">
            <v>SNAP/Food Stamp</v>
          </cell>
          <cell r="AF4" t="str">
            <v>&gt; 1 year</v>
          </cell>
          <cell r="AG4" t="str">
            <v>Yes</v>
          </cell>
          <cell r="AH4" t="str">
            <v>Extremely Low Income</v>
          </cell>
          <cell r="AI4">
            <v>0</v>
          </cell>
          <cell r="AJ4" t="str">
            <v>Yes</v>
          </cell>
          <cell r="AK4" t="str">
            <v>High School Diploma/GED</v>
          </cell>
          <cell r="AL4" t="str">
            <v>No</v>
          </cell>
          <cell r="AM4" t="str">
            <v>Yes</v>
          </cell>
          <cell r="AN4" t="str">
            <v>No</v>
          </cell>
          <cell r="AP4" t="str">
            <v>Yes</v>
          </cell>
          <cell r="AR4" t="str">
            <v xml:space="preserve"> CDBG</v>
          </cell>
          <cell r="AS4" t="str">
            <v>CF</v>
          </cell>
          <cell r="AT4" t="str">
            <v>United States</v>
          </cell>
          <cell r="AU4">
            <v>0</v>
          </cell>
          <cell r="AV4" t="str">
            <v>Homeless</v>
          </cell>
          <cell r="AZ4">
            <v>44483</v>
          </cell>
          <cell r="BB4" t="str">
            <v>ML</v>
          </cell>
          <cell r="BC4">
            <v>10</v>
          </cell>
          <cell r="BD4" t="str">
            <v>Quarter 2</v>
          </cell>
          <cell r="BE4">
            <v>2021</v>
          </cell>
          <cell r="BF4">
            <v>2022</v>
          </cell>
          <cell r="CI4" t="str">
            <v>No</v>
          </cell>
          <cell r="CO4" t="str">
            <v>No</v>
          </cell>
          <cell r="CP4"/>
          <cell r="DK4" t="str">
            <v>Yes</v>
          </cell>
          <cell r="EB4">
            <v>53</v>
          </cell>
          <cell r="EC4" t="str">
            <v>Yes</v>
          </cell>
          <cell r="ED4" t="str">
            <v>CDBG</v>
          </cell>
          <cell r="EE4" t="str">
            <v>No</v>
          </cell>
          <cell r="EF4" t="str">
            <v>No</v>
          </cell>
          <cell r="EG4" t="str">
            <v>No</v>
          </cell>
          <cell r="EH4" t="str">
            <v>No</v>
          </cell>
          <cell r="EI4" t="str">
            <v>No</v>
          </cell>
          <cell r="EJ4" t="str">
            <v>No</v>
          </cell>
          <cell r="EM4" t="str">
            <v>No</v>
          </cell>
          <cell r="EN4" t="str">
            <v>No</v>
          </cell>
          <cell r="EO4" t="str">
            <v>No</v>
          </cell>
          <cell r="EP4" t="str">
            <v>No</v>
          </cell>
          <cell r="EQ4" t="str">
            <v>No</v>
          </cell>
          <cell r="ER4" t="str">
            <v>No</v>
          </cell>
        </row>
        <row r="5">
          <cell r="A5">
            <v>976875</v>
          </cell>
          <cell r="B5" t="str">
            <v>Adams Sr, Jacob</v>
          </cell>
          <cell r="C5" t="str">
            <v>4047 Lyndale Avenue</v>
          </cell>
          <cell r="D5" t="str">
            <v>Baltimore</v>
          </cell>
          <cell r="E5" t="str">
            <v>MD</v>
          </cell>
          <cell r="F5" t="str">
            <v>21213</v>
          </cell>
          <cell r="G5" t="str">
            <v>United States of America</v>
          </cell>
          <cell r="H5" t="str">
            <v>MND/Graduate-Jacob Adams Jr</v>
          </cell>
          <cell r="J5" t="str">
            <v>(443)286-3376</v>
          </cell>
          <cell r="L5" t="str">
            <v>Single</v>
          </cell>
          <cell r="M5" t="str">
            <v>Yes</v>
          </cell>
          <cell r="N5" t="str">
            <v>Yes</v>
          </cell>
          <cell r="O5" t="str">
            <v>11/8/2021</v>
          </cell>
          <cell r="P5" t="str">
            <v>Port of Baltimore Job</v>
          </cell>
          <cell r="R5" t="str">
            <v>No</v>
          </cell>
          <cell r="S5" t="str">
            <v>No</v>
          </cell>
          <cell r="T5" t="str">
            <v>Male</v>
          </cell>
          <cell r="U5" t="str">
            <v>Black/African American</v>
          </cell>
          <cell r="V5" t="str">
            <v>11/08/2021</v>
          </cell>
          <cell r="X5" t="str">
            <v>213-86-1382</v>
          </cell>
          <cell r="Y5" t="str">
            <v>12/11/1974</v>
          </cell>
          <cell r="Z5" t="str">
            <v>jacobaggey@gmail.com</v>
          </cell>
          <cell r="AA5" t="str">
            <v>No</v>
          </cell>
          <cell r="AB5">
            <v>0</v>
          </cell>
          <cell r="AC5">
            <v>17.45</v>
          </cell>
          <cell r="AF5" t="str">
            <v>1-3 months</v>
          </cell>
          <cell r="AG5" t="str">
            <v>No</v>
          </cell>
          <cell r="AH5" t="str">
            <v>Extremely Low Income</v>
          </cell>
          <cell r="AI5">
            <v>0</v>
          </cell>
          <cell r="AJ5" t="str">
            <v>Yes</v>
          </cell>
          <cell r="AK5" t="str">
            <v>Some Highschool</v>
          </cell>
          <cell r="AL5" t="str">
            <v>No</v>
          </cell>
          <cell r="AM5" t="str">
            <v>No</v>
          </cell>
          <cell r="AN5" t="str">
            <v>No</v>
          </cell>
          <cell r="AP5" t="str">
            <v>No</v>
          </cell>
          <cell r="AQ5" t="str">
            <v>CTC</v>
          </cell>
          <cell r="AR5" t="str">
            <v>DOL Opioid; CDBG</v>
          </cell>
          <cell r="AS5" t="str">
            <v>OOO</v>
          </cell>
          <cell r="AT5" t="str">
            <v>United States</v>
          </cell>
          <cell r="AU5">
            <v>40</v>
          </cell>
          <cell r="AZ5">
            <v>44508</v>
          </cell>
          <cell r="BA5" t="str">
            <v>CTC</v>
          </cell>
          <cell r="BB5" t="str">
            <v>SH</v>
          </cell>
          <cell r="BC5">
            <v>11</v>
          </cell>
          <cell r="BD5" t="str">
            <v>Quarter 2</v>
          </cell>
          <cell r="BE5">
            <v>2021</v>
          </cell>
          <cell r="BF5">
            <v>2022</v>
          </cell>
          <cell r="BG5" t="str">
            <v>11/29/2021</v>
          </cell>
          <cell r="BH5" t="str">
            <v>Initial Placement</v>
          </cell>
          <cell r="BI5" t="str">
            <v>First Transit</v>
          </cell>
          <cell r="BJ5" t="str">
            <v>ParaTransit Operator</v>
          </cell>
          <cell r="BK5">
            <v>18</v>
          </cell>
          <cell r="BL5">
            <v>40</v>
          </cell>
          <cell r="BM5" t="str">
            <v>Yes</v>
          </cell>
          <cell r="BN5" t="str">
            <v>Yes</v>
          </cell>
          <cell r="BO5" t="str">
            <v>No</v>
          </cell>
          <cell r="BP5" t="str">
            <v>Yes</v>
          </cell>
          <cell r="BQ5" t="str">
            <v>Yes</v>
          </cell>
          <cell r="BR5" t="str">
            <v>04/28/2022</v>
          </cell>
          <cell r="BS5" t="str">
            <v>Secondary Placement</v>
          </cell>
          <cell r="BT5" t="str">
            <v>Creole Adams Transportation</v>
          </cell>
          <cell r="BU5" t="str">
            <v>Over the Road Driver</v>
          </cell>
          <cell r="BV5">
            <v>32</v>
          </cell>
          <cell r="BW5">
            <v>70</v>
          </cell>
          <cell r="BX5" t="str">
            <v>Yes</v>
          </cell>
          <cell r="BY5" t="str">
            <v>Yes</v>
          </cell>
          <cell r="BZ5" t="str">
            <v>No</v>
          </cell>
          <cell r="CA5" t="str">
            <v>No</v>
          </cell>
          <cell r="CB5" t="str">
            <v>Yes</v>
          </cell>
          <cell r="CE5" t="str">
            <v>Yes</v>
          </cell>
          <cell r="CF5" t="str">
            <v>06/22/2022</v>
          </cell>
          <cell r="CG5" t="str">
            <v>Job Retained</v>
          </cell>
          <cell r="CH5" t="str">
            <v>06/22/2022</v>
          </cell>
          <cell r="CI5" t="str">
            <v>No</v>
          </cell>
          <cell r="CJ5">
            <v>205</v>
          </cell>
          <cell r="CL5">
            <v>205</v>
          </cell>
          <cell r="CM5">
            <v>205</v>
          </cell>
          <cell r="CN5">
            <v>205</v>
          </cell>
          <cell r="CO5" t="str">
            <v>No</v>
          </cell>
          <cell r="CP5">
            <v>44571</v>
          </cell>
          <cell r="CY5" t="str">
            <v>Yes</v>
          </cell>
          <cell r="CZ5" t="str">
            <v>06/06/2022</v>
          </cell>
          <cell r="DE5" t="str">
            <v>Yes</v>
          </cell>
          <cell r="DF5" t="str">
            <v>02/22/2022</v>
          </cell>
          <cell r="DI5" t="str">
            <v>Yes</v>
          </cell>
          <cell r="DJ5" t="str">
            <v>Complete</v>
          </cell>
          <cell r="EB5">
            <v>47</v>
          </cell>
          <cell r="EC5" t="str">
            <v>Yes</v>
          </cell>
          <cell r="ED5" t="str">
            <v>CDBG</v>
          </cell>
          <cell r="EE5" t="str">
            <v>Yes</v>
          </cell>
          <cell r="EF5" t="str">
            <v>Yes</v>
          </cell>
          <cell r="EG5" t="str">
            <v>Yes</v>
          </cell>
          <cell r="EH5" t="str">
            <v>No</v>
          </cell>
          <cell r="EI5" t="str">
            <v>Yes</v>
          </cell>
          <cell r="EJ5" t="str">
            <v>No</v>
          </cell>
          <cell r="EL5">
            <v>20</v>
          </cell>
          <cell r="EM5" t="str">
            <v>No</v>
          </cell>
          <cell r="EN5" t="str">
            <v>No</v>
          </cell>
          <cell r="EO5" t="str">
            <v>No</v>
          </cell>
          <cell r="EP5" t="str">
            <v>No</v>
          </cell>
          <cell r="EQ5" t="str">
            <v>Yes</v>
          </cell>
          <cell r="ER5" t="str">
            <v>No</v>
          </cell>
        </row>
        <row r="6">
          <cell r="A6">
            <v>976673</v>
          </cell>
          <cell r="B6" t="str">
            <v>Adams, Indonesia</v>
          </cell>
          <cell r="C6" t="str">
            <v>1001 Billy Holiday Ct</v>
          </cell>
          <cell r="D6" t="str">
            <v>Baltimore</v>
          </cell>
          <cell r="E6" t="str">
            <v>MD</v>
          </cell>
          <cell r="F6" t="str">
            <v>21205</v>
          </cell>
          <cell r="G6" t="str">
            <v>United States of America</v>
          </cell>
          <cell r="H6" t="str">
            <v>Word of Mouth</v>
          </cell>
          <cell r="J6" t="str">
            <v>(202)867-1701</v>
          </cell>
          <cell r="L6" t="str">
            <v>Single</v>
          </cell>
          <cell r="M6" t="str">
            <v>No</v>
          </cell>
          <cell r="N6" t="str">
            <v>No</v>
          </cell>
          <cell r="P6" t="str">
            <v>Warehouse/Construction</v>
          </cell>
          <cell r="R6" t="str">
            <v>Yes</v>
          </cell>
          <cell r="S6" t="str">
            <v>Not Hispanic or Latino</v>
          </cell>
          <cell r="T6" t="str">
            <v>Female</v>
          </cell>
          <cell r="U6" t="str">
            <v>Black/African American</v>
          </cell>
          <cell r="V6" t="str">
            <v>07/13/2021</v>
          </cell>
          <cell r="X6" t="str">
            <v>219-43-5380</v>
          </cell>
          <cell r="Y6" t="str">
            <v>02/02/1995</v>
          </cell>
          <cell r="Z6" t="str">
            <v>indonesiaadams19@gmail.com</v>
          </cell>
          <cell r="AA6" t="str">
            <v>No</v>
          </cell>
          <cell r="AB6">
            <v>2</v>
          </cell>
          <cell r="AC6">
            <v>0</v>
          </cell>
          <cell r="AD6" t="str">
            <v>SSI</v>
          </cell>
          <cell r="AF6" t="str">
            <v>&gt; 1 year</v>
          </cell>
          <cell r="AG6" t="str">
            <v>No</v>
          </cell>
          <cell r="AH6" t="str">
            <v>Extremely Low Income</v>
          </cell>
          <cell r="AI6">
            <v>1000</v>
          </cell>
          <cell r="AJ6" t="str">
            <v>No</v>
          </cell>
          <cell r="AK6" t="str">
            <v>Some Highschool</v>
          </cell>
          <cell r="AL6" t="str">
            <v>No</v>
          </cell>
          <cell r="AM6" t="str">
            <v>No</v>
          </cell>
          <cell r="AN6" t="str">
            <v>No</v>
          </cell>
          <cell r="AQ6" t="str">
            <v>MTDL</v>
          </cell>
          <cell r="AR6" t="str">
            <v xml:space="preserve"> CDBG; SNAP; EARN</v>
          </cell>
          <cell r="AS6" t="str">
            <v>MTDL</v>
          </cell>
          <cell r="AT6" t="str">
            <v>United States</v>
          </cell>
          <cell r="AU6">
            <v>36</v>
          </cell>
          <cell r="AZ6">
            <v>44390</v>
          </cell>
          <cell r="BA6" t="str">
            <v>MTDL</v>
          </cell>
          <cell r="BB6" t="str">
            <v>RV</v>
          </cell>
          <cell r="BC6">
            <v>7</v>
          </cell>
          <cell r="BD6" t="str">
            <v>Quarter 1</v>
          </cell>
          <cell r="BE6">
            <v>2021</v>
          </cell>
          <cell r="BF6">
            <v>2022</v>
          </cell>
          <cell r="CI6" t="str">
            <v>No</v>
          </cell>
          <cell r="CO6" t="str">
            <v>No</v>
          </cell>
          <cell r="CP6">
            <v>44410</v>
          </cell>
          <cell r="CQ6" t="str">
            <v>Yes</v>
          </cell>
          <cell r="CR6" t="str">
            <v>08/27/2021</v>
          </cell>
          <cell r="DI6" t="str">
            <v>Yes</v>
          </cell>
          <cell r="DK6" t="str">
            <v>Yes</v>
          </cell>
          <cell r="DL6" t="str">
            <v>07-2021</v>
          </cell>
          <cell r="DM6">
            <v>7</v>
          </cell>
          <cell r="DT6" t="str">
            <v>E</v>
          </cell>
          <cell r="DZ6" t="str">
            <v>414008421</v>
          </cell>
          <cell r="EA6" t="str">
            <v>IG0514-15-623</v>
          </cell>
          <cell r="EB6">
            <v>27</v>
          </cell>
          <cell r="EC6" t="str">
            <v>Yes</v>
          </cell>
          <cell r="ED6" t="str">
            <v>CDBG</v>
          </cell>
          <cell r="EE6" t="str">
            <v>Yes</v>
          </cell>
          <cell r="EF6" t="str">
            <v>No</v>
          </cell>
          <cell r="EG6" t="str">
            <v>Yes</v>
          </cell>
          <cell r="EH6" t="str">
            <v>No</v>
          </cell>
          <cell r="EI6" t="str">
            <v>No</v>
          </cell>
          <cell r="EJ6" t="str">
            <v>No</v>
          </cell>
          <cell r="EM6" t="str">
            <v>No</v>
          </cell>
          <cell r="EN6" t="str">
            <v>No</v>
          </cell>
          <cell r="EO6" t="str">
            <v>No</v>
          </cell>
          <cell r="EP6" t="str">
            <v>No</v>
          </cell>
          <cell r="EQ6" t="str">
            <v>No</v>
          </cell>
          <cell r="ER6" t="str">
            <v>No</v>
          </cell>
        </row>
        <row r="7">
          <cell r="A7">
            <v>977135</v>
          </cell>
          <cell r="B7" t="str">
            <v>Adams, Khrystina S..</v>
          </cell>
          <cell r="C7" t="str">
            <v>2500 Winchchester Apt A</v>
          </cell>
          <cell r="D7" t="str">
            <v>Baltimore</v>
          </cell>
          <cell r="E7" t="str">
            <v>MD</v>
          </cell>
          <cell r="F7" t="str">
            <v>21216</v>
          </cell>
          <cell r="G7" t="str">
            <v>United States of America</v>
          </cell>
          <cell r="H7" t="str">
            <v>Word of Mouth</v>
          </cell>
          <cell r="J7" t="str">
            <v>(410)736-0805</v>
          </cell>
          <cell r="L7" t="str">
            <v>Single</v>
          </cell>
          <cell r="M7" t="str">
            <v>Yes</v>
          </cell>
          <cell r="N7" t="str">
            <v>Yes</v>
          </cell>
          <cell r="O7" t="str">
            <v>5/16/2022</v>
          </cell>
          <cell r="P7" t="str">
            <v>MTA</v>
          </cell>
          <cell r="R7" t="str">
            <v>Yes</v>
          </cell>
          <cell r="S7" t="str">
            <v>No</v>
          </cell>
          <cell r="T7" t="str">
            <v>Female</v>
          </cell>
          <cell r="U7" t="str">
            <v>Black/African American</v>
          </cell>
          <cell r="V7" t="str">
            <v>05/23/2022</v>
          </cell>
          <cell r="X7" t="str">
            <v>219-23-0467</v>
          </cell>
          <cell r="Y7" t="str">
            <v>03/22/1989</v>
          </cell>
          <cell r="AA7" t="str">
            <v>No</v>
          </cell>
          <cell r="AB7">
            <v>0</v>
          </cell>
          <cell r="AC7">
            <v>15</v>
          </cell>
          <cell r="AD7" t="str">
            <v>Other Sources</v>
          </cell>
          <cell r="AF7" t="str">
            <v>4-6 months</v>
          </cell>
          <cell r="AG7" t="str">
            <v>No</v>
          </cell>
          <cell r="AH7" t="str">
            <v>Extremely Low Income</v>
          </cell>
          <cell r="AI7">
            <v>2500</v>
          </cell>
          <cell r="AJ7" t="str">
            <v>Yes</v>
          </cell>
          <cell r="AK7" t="str">
            <v>High School Diploma/GED</v>
          </cell>
          <cell r="AL7" t="str">
            <v>No</v>
          </cell>
          <cell r="AM7" t="str">
            <v>No</v>
          </cell>
          <cell r="AN7" t="str">
            <v>No</v>
          </cell>
          <cell r="AP7" t="str">
            <v>No</v>
          </cell>
          <cell r="AQ7" t="str">
            <v>CTC</v>
          </cell>
          <cell r="AR7" t="str">
            <v xml:space="preserve"> CDBG</v>
          </cell>
          <cell r="AS7" t="str">
            <v>CTC</v>
          </cell>
          <cell r="AT7" t="str">
            <v>United States</v>
          </cell>
          <cell r="AU7">
            <v>27</v>
          </cell>
          <cell r="AV7" t="str">
            <v>Resume</v>
          </cell>
          <cell r="AZ7">
            <v>44704</v>
          </cell>
          <cell r="BA7" t="str">
            <v>CTC</v>
          </cell>
          <cell r="BB7" t="str">
            <v>MS</v>
          </cell>
          <cell r="BC7">
            <v>5</v>
          </cell>
          <cell r="BD7" t="str">
            <v>Quarter 4</v>
          </cell>
          <cell r="BE7">
            <v>2022</v>
          </cell>
          <cell r="BF7">
            <v>2022</v>
          </cell>
          <cell r="CI7" t="str">
            <v>No</v>
          </cell>
          <cell r="CO7" t="str">
            <v>No</v>
          </cell>
          <cell r="CP7"/>
          <cell r="EB7">
            <v>33</v>
          </cell>
          <cell r="EC7" t="str">
            <v>Yes</v>
          </cell>
          <cell r="ED7" t="str">
            <v>CDBG</v>
          </cell>
          <cell r="EE7" t="str">
            <v>No</v>
          </cell>
          <cell r="EF7" t="str">
            <v>No</v>
          </cell>
          <cell r="EG7" t="str">
            <v>No</v>
          </cell>
          <cell r="EH7" t="str">
            <v>Yes</v>
          </cell>
          <cell r="EI7" t="str">
            <v>No</v>
          </cell>
          <cell r="EJ7" t="str">
            <v>Yes</v>
          </cell>
          <cell r="EM7" t="str">
            <v>No</v>
          </cell>
          <cell r="EN7" t="str">
            <v>No</v>
          </cell>
          <cell r="EO7" t="str">
            <v>No</v>
          </cell>
          <cell r="EP7" t="str">
            <v>No</v>
          </cell>
          <cell r="EQ7" t="str">
            <v>No</v>
          </cell>
          <cell r="ER7" t="str">
            <v>No</v>
          </cell>
        </row>
        <row r="8">
          <cell r="A8">
            <v>976964</v>
          </cell>
          <cell r="B8" t="str">
            <v>Adams, Samuel</v>
          </cell>
          <cell r="C8" t="str">
            <v>1606 N Broadway</v>
          </cell>
          <cell r="D8" t="str">
            <v>Baltimore</v>
          </cell>
          <cell r="E8" t="str">
            <v>MD</v>
          </cell>
          <cell r="F8" t="str">
            <v>21213</v>
          </cell>
          <cell r="G8" t="str">
            <v>United States of America</v>
          </cell>
          <cell r="H8" t="str">
            <v>MND Graduate/Jacob Adams</v>
          </cell>
          <cell r="J8" t="str">
            <v>(410)620-8259</v>
          </cell>
          <cell r="L8" t="str">
            <v>Divorced/Separated</v>
          </cell>
          <cell r="M8" t="str">
            <v>No</v>
          </cell>
          <cell r="N8" t="str">
            <v>No</v>
          </cell>
          <cell r="O8" t="str">
            <v>2/2/2022</v>
          </cell>
          <cell r="P8" t="str">
            <v>Forklift Operator</v>
          </cell>
          <cell r="R8" t="str">
            <v>No</v>
          </cell>
          <cell r="S8" t="str">
            <v>No</v>
          </cell>
          <cell r="T8" t="str">
            <v>Male</v>
          </cell>
          <cell r="U8" t="str">
            <v>Black/African American</v>
          </cell>
          <cell r="V8" t="str">
            <v>02/02/2022</v>
          </cell>
          <cell r="X8" t="str">
            <v>217-94-0749</v>
          </cell>
          <cell r="Y8" t="str">
            <v>05/03/1980</v>
          </cell>
          <cell r="Z8" t="str">
            <v>samueladams0503@gmail.com</v>
          </cell>
          <cell r="AA8" t="str">
            <v>No</v>
          </cell>
          <cell r="AB8">
            <v>0</v>
          </cell>
          <cell r="AC8">
            <v>17.75</v>
          </cell>
          <cell r="AF8" t="str">
            <v>&lt;1 month</v>
          </cell>
          <cell r="AG8" t="str">
            <v>No</v>
          </cell>
          <cell r="AH8" t="str">
            <v>Extremely Low Income</v>
          </cell>
          <cell r="AI8">
            <v>0</v>
          </cell>
          <cell r="AJ8" t="str">
            <v>Yes</v>
          </cell>
          <cell r="AK8" t="str">
            <v>Some Highschool</v>
          </cell>
          <cell r="AL8" t="str">
            <v>No</v>
          </cell>
          <cell r="AM8" t="str">
            <v>No</v>
          </cell>
          <cell r="AN8" t="str">
            <v>No</v>
          </cell>
          <cell r="AP8" t="str">
            <v>No</v>
          </cell>
          <cell r="AQ8" t="str">
            <v>MTDL</v>
          </cell>
          <cell r="AR8" t="str">
            <v xml:space="preserve"> CDBG; EARN</v>
          </cell>
          <cell r="AS8" t="str">
            <v>MTDL</v>
          </cell>
          <cell r="AT8" t="str">
            <v>United States</v>
          </cell>
          <cell r="AU8">
            <v>40</v>
          </cell>
          <cell r="AV8" t="str">
            <v>Health</v>
          </cell>
          <cell r="AZ8">
            <v>44594</v>
          </cell>
          <cell r="BA8" t="str">
            <v>MTDL</v>
          </cell>
          <cell r="BB8" t="str">
            <v>RB</v>
          </cell>
          <cell r="BC8">
            <v>2</v>
          </cell>
          <cell r="BD8" t="str">
            <v>Quarter 3</v>
          </cell>
          <cell r="BE8">
            <v>2022</v>
          </cell>
          <cell r="BF8">
            <v>2022</v>
          </cell>
          <cell r="BG8" t="str">
            <v>02/28/2022</v>
          </cell>
          <cell r="BH8" t="str">
            <v>Initial Placement</v>
          </cell>
          <cell r="BI8" t="str">
            <v>Harris Rebar &amp; Steel</v>
          </cell>
          <cell r="BJ8" t="str">
            <v>Machine Operator</v>
          </cell>
          <cell r="BK8">
            <v>18</v>
          </cell>
          <cell r="BL8">
            <v>50</v>
          </cell>
          <cell r="BM8" t="str">
            <v>Yes</v>
          </cell>
          <cell r="BN8" t="str">
            <v>No</v>
          </cell>
          <cell r="BO8" t="str">
            <v>Yes</v>
          </cell>
          <cell r="BP8" t="str">
            <v>No</v>
          </cell>
          <cell r="BQ8" t="str">
            <v>Yes</v>
          </cell>
          <cell r="BR8" t="str">
            <v>02/28/2022</v>
          </cell>
          <cell r="BS8" t="str">
            <v>Initial Placement</v>
          </cell>
          <cell r="BT8" t="str">
            <v>Harris Rebar &amp; Steel</v>
          </cell>
          <cell r="BU8" t="str">
            <v>Machine Operator</v>
          </cell>
          <cell r="BV8">
            <v>18</v>
          </cell>
          <cell r="BW8">
            <v>50</v>
          </cell>
          <cell r="BX8" t="str">
            <v>Yes</v>
          </cell>
          <cell r="BY8" t="str">
            <v>No</v>
          </cell>
          <cell r="BZ8" t="str">
            <v>Yes</v>
          </cell>
          <cell r="CA8" t="str">
            <v>No</v>
          </cell>
          <cell r="CB8" t="str">
            <v>Yes</v>
          </cell>
          <cell r="CF8" t="str">
            <v>04/29/2022</v>
          </cell>
          <cell r="CG8" t="str">
            <v>Job Retained</v>
          </cell>
          <cell r="CH8" t="str">
            <v>04/29/2022</v>
          </cell>
          <cell r="CI8" t="str">
            <v>No</v>
          </cell>
          <cell r="CJ8">
            <v>60</v>
          </cell>
          <cell r="CL8">
            <v>60</v>
          </cell>
          <cell r="CM8">
            <v>60</v>
          </cell>
          <cell r="CN8">
            <v>60</v>
          </cell>
          <cell r="CO8" t="str">
            <v>Yes</v>
          </cell>
          <cell r="CP8">
            <v>44599</v>
          </cell>
          <cell r="EA8" t="str">
            <v>IG0514-15-661</v>
          </cell>
          <cell r="EB8">
            <v>42</v>
          </cell>
          <cell r="EC8" t="str">
            <v>Yes</v>
          </cell>
          <cell r="ED8" t="str">
            <v>CDBG</v>
          </cell>
          <cell r="EE8" t="str">
            <v>Yes</v>
          </cell>
          <cell r="EF8" t="str">
            <v>Yes</v>
          </cell>
          <cell r="EG8" t="str">
            <v>Yes</v>
          </cell>
          <cell r="EH8" t="str">
            <v>No</v>
          </cell>
          <cell r="EI8" t="str">
            <v>Yes</v>
          </cell>
          <cell r="EJ8" t="str">
            <v>No</v>
          </cell>
          <cell r="EL8">
            <v>26</v>
          </cell>
          <cell r="EM8" t="str">
            <v>No</v>
          </cell>
          <cell r="EN8" t="str">
            <v>No</v>
          </cell>
          <cell r="EO8" t="str">
            <v>No</v>
          </cell>
          <cell r="EP8" t="str">
            <v>No</v>
          </cell>
          <cell r="EQ8" t="str">
            <v>Yes</v>
          </cell>
          <cell r="ER8" t="str">
            <v>No</v>
          </cell>
        </row>
        <row r="9">
          <cell r="A9">
            <v>977015</v>
          </cell>
          <cell r="B9" t="str">
            <v>Adelakun, Lisa</v>
          </cell>
          <cell r="C9" t="str">
            <v>138 N. Monastery Ave</v>
          </cell>
          <cell r="D9" t="str">
            <v>Baltimore</v>
          </cell>
          <cell r="E9" t="str">
            <v>MD</v>
          </cell>
          <cell r="F9" t="str">
            <v>21229</v>
          </cell>
          <cell r="G9" t="str">
            <v>United States of America</v>
          </cell>
          <cell r="H9" t="str">
            <v>Internet Search</v>
          </cell>
          <cell r="J9" t="str">
            <v>(202)717-4877</v>
          </cell>
          <cell r="L9" t="str">
            <v>Divorced/Separated</v>
          </cell>
          <cell r="M9" t="str">
            <v>Yes</v>
          </cell>
          <cell r="N9" t="str">
            <v>Yes</v>
          </cell>
          <cell r="O9" t="str">
            <v>3/3/2022</v>
          </cell>
          <cell r="P9" t="str">
            <v>Direct Care/Hospital</v>
          </cell>
          <cell r="R9" t="str">
            <v>Yes</v>
          </cell>
          <cell r="S9" t="str">
            <v>No</v>
          </cell>
          <cell r="T9" t="str">
            <v>Female</v>
          </cell>
          <cell r="U9" t="str">
            <v>Black/African American</v>
          </cell>
          <cell r="V9" t="str">
            <v>03/03/2022</v>
          </cell>
          <cell r="X9" t="str">
            <v>579-94-9619</v>
          </cell>
          <cell r="Y9" t="str">
            <v>11/21/1965</v>
          </cell>
          <cell r="Z9" t="str">
            <v>lisamariejohnson2129@gmail.com</v>
          </cell>
          <cell r="AA9" t="str">
            <v>No</v>
          </cell>
          <cell r="AB9">
            <v>0</v>
          </cell>
          <cell r="AC9">
            <v>15.75</v>
          </cell>
          <cell r="AD9" t="str">
            <v>Salary/Wages</v>
          </cell>
          <cell r="AF9" t="str">
            <v>Still Working</v>
          </cell>
          <cell r="AG9" t="str">
            <v>No</v>
          </cell>
          <cell r="AH9" t="str">
            <v>Extremely Low Income</v>
          </cell>
          <cell r="AI9">
            <v>2520</v>
          </cell>
          <cell r="AJ9" t="str">
            <v>No</v>
          </cell>
          <cell r="AK9" t="str">
            <v>High School Diploma/GED</v>
          </cell>
          <cell r="AL9" t="str">
            <v>No</v>
          </cell>
          <cell r="AM9" t="str">
            <v>No</v>
          </cell>
          <cell r="AN9" t="str">
            <v>No</v>
          </cell>
          <cell r="AP9" t="str">
            <v>Yes</v>
          </cell>
          <cell r="AQ9" t="str">
            <v>OOO</v>
          </cell>
          <cell r="AR9" t="str">
            <v xml:space="preserve"> CDBG</v>
          </cell>
          <cell r="AS9" t="str">
            <v>OOO</v>
          </cell>
          <cell r="AT9" t="str">
            <v>United States</v>
          </cell>
          <cell r="AU9">
            <v>40</v>
          </cell>
          <cell r="AZ9">
            <v>44623</v>
          </cell>
          <cell r="BA9" t="str">
            <v>OOO</v>
          </cell>
          <cell r="BB9" t="str">
            <v>RB</v>
          </cell>
          <cell r="BC9">
            <v>3</v>
          </cell>
          <cell r="BD9" t="str">
            <v>Quarter 3</v>
          </cell>
          <cell r="BE9">
            <v>2022</v>
          </cell>
          <cell r="BF9">
            <v>2022</v>
          </cell>
          <cell r="CI9" t="str">
            <v>Yes</v>
          </cell>
          <cell r="CO9" t="str">
            <v>No</v>
          </cell>
          <cell r="EB9">
            <v>56</v>
          </cell>
          <cell r="EC9" t="str">
            <v>Yes</v>
          </cell>
          <cell r="ED9" t="str">
            <v>CDBG</v>
          </cell>
          <cell r="EE9" t="str">
            <v>No</v>
          </cell>
          <cell r="EF9" t="str">
            <v>No</v>
          </cell>
          <cell r="EG9" t="str">
            <v>Yes</v>
          </cell>
          <cell r="EH9" t="str">
            <v>No</v>
          </cell>
          <cell r="EI9" t="str">
            <v>Yes</v>
          </cell>
          <cell r="EJ9" t="str">
            <v>No</v>
          </cell>
          <cell r="EM9" t="str">
            <v>No</v>
          </cell>
          <cell r="EN9" t="str">
            <v>No</v>
          </cell>
          <cell r="EO9" t="str">
            <v>No</v>
          </cell>
          <cell r="EP9" t="str">
            <v>No</v>
          </cell>
          <cell r="EQ9" t="str">
            <v>No</v>
          </cell>
          <cell r="ER9" t="str">
            <v>No</v>
          </cell>
        </row>
        <row r="10">
          <cell r="A10">
            <v>976949</v>
          </cell>
          <cell r="B10" t="str">
            <v>Aliyu, Zarah</v>
          </cell>
          <cell r="C10" t="str">
            <v>927 Prestwood Road</v>
          </cell>
          <cell r="D10" t="str">
            <v>Catonsville</v>
          </cell>
          <cell r="E10" t="str">
            <v>MD</v>
          </cell>
          <cell r="F10" t="str">
            <v>21228</v>
          </cell>
          <cell r="G10" t="str">
            <v>United States of America</v>
          </cell>
          <cell r="H10" t="str">
            <v>Community Location</v>
          </cell>
          <cell r="J10" t="str">
            <v>410-522-8259</v>
          </cell>
          <cell r="L10" t="str">
            <v>Married</v>
          </cell>
          <cell r="M10" t="str">
            <v>Yes</v>
          </cell>
          <cell r="N10" t="str">
            <v>Yes</v>
          </cell>
          <cell r="O10" t="str">
            <v>1/18/2022</v>
          </cell>
          <cell r="R10" t="str">
            <v>No</v>
          </cell>
          <cell r="S10" t="str">
            <v>No</v>
          </cell>
          <cell r="T10" t="str">
            <v>Female</v>
          </cell>
          <cell r="U10" t="str">
            <v>Black/African American</v>
          </cell>
          <cell r="V10" t="str">
            <v>01/18/2022</v>
          </cell>
          <cell r="W10" t="str">
            <v>410-522-8260</v>
          </cell>
          <cell r="Y10" t="str">
            <v>04/06/1975</v>
          </cell>
          <cell r="Z10" t="str">
            <v>zarahtailiyu6675@gmail.com</v>
          </cell>
          <cell r="AA10" t="str">
            <v>No</v>
          </cell>
          <cell r="AB10">
            <v>0</v>
          </cell>
          <cell r="AC10">
            <v>10</v>
          </cell>
          <cell r="AF10" t="str">
            <v>&gt; 1 year</v>
          </cell>
          <cell r="AG10" t="str">
            <v>No</v>
          </cell>
          <cell r="AH10" t="str">
            <v>Extremely Low Income</v>
          </cell>
          <cell r="AI10">
            <v>0</v>
          </cell>
          <cell r="AJ10" t="str">
            <v>No</v>
          </cell>
          <cell r="AK10" t="str">
            <v>Advanced Degree</v>
          </cell>
          <cell r="AM10" t="str">
            <v>No</v>
          </cell>
          <cell r="AN10" t="str">
            <v>No</v>
          </cell>
          <cell r="AP10" t="str">
            <v>No</v>
          </cell>
          <cell r="AQ10" t="str">
            <v>CF</v>
          </cell>
          <cell r="AS10" t="str">
            <v>CF</v>
          </cell>
          <cell r="AT10" t="str">
            <v>United States</v>
          </cell>
          <cell r="AU10">
            <v>40</v>
          </cell>
          <cell r="AV10" t="str">
            <v>Employment History, Lack Job Search/Application Skills, Resume</v>
          </cell>
          <cell r="AZ10">
            <v>44579</v>
          </cell>
          <cell r="BA10" t="str">
            <v>CF</v>
          </cell>
          <cell r="BB10" t="str">
            <v>RV</v>
          </cell>
          <cell r="BC10">
            <v>1</v>
          </cell>
          <cell r="BD10" t="str">
            <v>Quarter 3</v>
          </cell>
          <cell r="BE10">
            <v>2022</v>
          </cell>
          <cell r="BF10">
            <v>2022</v>
          </cell>
          <cell r="CI10" t="str">
            <v>No</v>
          </cell>
          <cell r="CO10" t="str">
            <v>No</v>
          </cell>
          <cell r="EB10">
            <v>47</v>
          </cell>
          <cell r="EC10" t="str">
            <v>No</v>
          </cell>
          <cell r="EE10" t="str">
            <v>No</v>
          </cell>
          <cell r="EF10" t="str">
            <v>No</v>
          </cell>
          <cell r="EG10" t="str">
            <v>No</v>
          </cell>
          <cell r="EH10" t="str">
            <v>Yes</v>
          </cell>
          <cell r="EI10" t="str">
            <v>No</v>
          </cell>
          <cell r="EJ10" t="str">
            <v>Yes</v>
          </cell>
          <cell r="EM10" t="str">
            <v>No</v>
          </cell>
          <cell r="EN10" t="str">
            <v>No</v>
          </cell>
          <cell r="EO10" t="str">
            <v>No</v>
          </cell>
          <cell r="EP10" t="str">
            <v>No</v>
          </cell>
          <cell r="EQ10" t="str">
            <v>No</v>
          </cell>
          <cell r="ER10" t="str">
            <v>No</v>
          </cell>
        </row>
        <row r="11">
          <cell r="A11">
            <v>976747</v>
          </cell>
          <cell r="B11" t="str">
            <v>Allen, Boyce</v>
          </cell>
          <cell r="C11" t="str">
            <v>3907 Parkview Ave #2</v>
          </cell>
          <cell r="D11" t="str">
            <v>Baltimore</v>
          </cell>
          <cell r="E11" t="str">
            <v>MD</v>
          </cell>
          <cell r="F11" t="str">
            <v>21207</v>
          </cell>
          <cell r="G11" t="str">
            <v>United States of America</v>
          </cell>
          <cell r="H11" t="str">
            <v>Other/Job Fair</v>
          </cell>
          <cell r="J11" t="str">
            <v>(667)289-8737</v>
          </cell>
          <cell r="L11" t="str">
            <v>Single</v>
          </cell>
          <cell r="M11" t="str">
            <v>No</v>
          </cell>
          <cell r="N11" t="str">
            <v>No</v>
          </cell>
          <cell r="P11" t="str">
            <v>Warehouse positions</v>
          </cell>
          <cell r="S11" t="str">
            <v>Not Hispanic or Latino</v>
          </cell>
          <cell r="T11" t="str">
            <v>Male</v>
          </cell>
          <cell r="U11" t="str">
            <v>Black/African American</v>
          </cell>
          <cell r="V11" t="str">
            <v>08/02/2021</v>
          </cell>
          <cell r="X11" t="str">
            <v>212-15-8267</v>
          </cell>
          <cell r="Y11" t="str">
            <v>05/07/1971</v>
          </cell>
          <cell r="Z11" t="str">
            <v>aboyce157@gmail.com</v>
          </cell>
          <cell r="AA11" t="str">
            <v>No</v>
          </cell>
          <cell r="AB11">
            <v>0</v>
          </cell>
          <cell r="AC11">
            <v>0</v>
          </cell>
          <cell r="AD11" t="str">
            <v>SSI, Snap/Food Stamps</v>
          </cell>
          <cell r="AF11" t="str">
            <v>&gt; 1 year</v>
          </cell>
          <cell r="AG11" t="str">
            <v>No</v>
          </cell>
          <cell r="AH11" t="str">
            <v>Extremely Low Income</v>
          </cell>
          <cell r="AI11">
            <v>800</v>
          </cell>
          <cell r="AJ11" t="str">
            <v>Yes</v>
          </cell>
          <cell r="AK11" t="str">
            <v>AA</v>
          </cell>
          <cell r="AL11" t="str">
            <v>No</v>
          </cell>
          <cell r="AM11" t="str">
            <v>Yes</v>
          </cell>
          <cell r="AN11" t="str">
            <v>No</v>
          </cell>
          <cell r="AR11" t="str">
            <v>SNAP; CDBG</v>
          </cell>
          <cell r="AS11" t="str">
            <v>MTDL</v>
          </cell>
          <cell r="AT11" t="str">
            <v>United States</v>
          </cell>
          <cell r="AU11">
            <v>0</v>
          </cell>
          <cell r="AZ11">
            <v>44410</v>
          </cell>
          <cell r="BB11" t="str">
            <v>RB</v>
          </cell>
          <cell r="BC11">
            <v>8</v>
          </cell>
          <cell r="BD11" t="str">
            <v>Quarter 1</v>
          </cell>
          <cell r="BE11">
            <v>2021</v>
          </cell>
          <cell r="BF11">
            <v>2022</v>
          </cell>
          <cell r="CI11" t="str">
            <v>No</v>
          </cell>
          <cell r="CO11" t="str">
            <v>No</v>
          </cell>
          <cell r="DK11" t="str">
            <v>Yes</v>
          </cell>
          <cell r="DL11" t="str">
            <v>08-2021</v>
          </cell>
          <cell r="DM11">
            <v>8</v>
          </cell>
          <cell r="DU11" t="str">
            <v>E</v>
          </cell>
          <cell r="DZ11" t="str">
            <v>30110849</v>
          </cell>
          <cell r="EB11">
            <v>51</v>
          </cell>
          <cell r="EC11" t="str">
            <v>Yes</v>
          </cell>
          <cell r="ED11" t="str">
            <v>CDBG</v>
          </cell>
          <cell r="EE11" t="str">
            <v>No</v>
          </cell>
          <cell r="EF11" t="str">
            <v>No</v>
          </cell>
          <cell r="EG11" t="str">
            <v>No</v>
          </cell>
          <cell r="EH11" t="str">
            <v>No</v>
          </cell>
          <cell r="EI11" t="str">
            <v>No</v>
          </cell>
          <cell r="EJ11" t="str">
            <v>No</v>
          </cell>
          <cell r="EM11" t="str">
            <v>No</v>
          </cell>
          <cell r="EN11" t="str">
            <v>No</v>
          </cell>
          <cell r="EO11" t="str">
            <v>No</v>
          </cell>
          <cell r="EP11" t="str">
            <v>No</v>
          </cell>
          <cell r="EQ11" t="str">
            <v>No</v>
          </cell>
          <cell r="ER11" t="str">
            <v>No</v>
          </cell>
        </row>
        <row r="12">
          <cell r="A12">
            <v>977218</v>
          </cell>
          <cell r="B12" t="str">
            <v>Allen, Dachelle N.</v>
          </cell>
          <cell r="C12" t="str">
            <v>6204 Catalpha Road</v>
          </cell>
          <cell r="D12" t="str">
            <v>Baltimore</v>
          </cell>
          <cell r="E12" t="str">
            <v>MD</v>
          </cell>
          <cell r="F12" t="str">
            <v>21214</v>
          </cell>
          <cell r="G12" t="str">
            <v>United States of America</v>
          </cell>
          <cell r="H12" t="str">
            <v>Instagram</v>
          </cell>
          <cell r="J12" t="str">
            <v>667-351-1228</v>
          </cell>
          <cell r="L12" t="str">
            <v>Single</v>
          </cell>
          <cell r="M12" t="str">
            <v>Yes</v>
          </cell>
          <cell r="N12" t="str">
            <v>Yes</v>
          </cell>
          <cell r="O12" t="str">
            <v>6/28/22</v>
          </cell>
          <cell r="P12" t="str">
            <v>Own Truck</v>
          </cell>
          <cell r="R12" t="str">
            <v>Yes</v>
          </cell>
          <cell r="S12" t="str">
            <v>No</v>
          </cell>
          <cell r="T12" t="str">
            <v>Female</v>
          </cell>
          <cell r="U12" t="str">
            <v>Black/African American</v>
          </cell>
          <cell r="V12" t="str">
            <v>06/28/2022</v>
          </cell>
          <cell r="X12" t="str">
            <v>215-53-2805</v>
          </cell>
          <cell r="Y12" t="str">
            <v>08/16/1998</v>
          </cell>
          <cell r="Z12" t="str">
            <v>Dachelle816@gmail.com</v>
          </cell>
          <cell r="AA12" t="str">
            <v>No</v>
          </cell>
          <cell r="AB12">
            <v>0</v>
          </cell>
          <cell r="AC12">
            <v>12.5</v>
          </cell>
          <cell r="AD12" t="str">
            <v>Other Sources</v>
          </cell>
          <cell r="AF12" t="str">
            <v>&lt;1 month</v>
          </cell>
          <cell r="AG12" t="str">
            <v>No</v>
          </cell>
          <cell r="AH12" t="str">
            <v>Extremely Low Income</v>
          </cell>
          <cell r="AI12">
            <v>900</v>
          </cell>
          <cell r="AJ12" t="str">
            <v>No</v>
          </cell>
          <cell r="AK12" t="str">
            <v>High School Diploma/GED</v>
          </cell>
          <cell r="AL12" t="str">
            <v>No</v>
          </cell>
          <cell r="AM12" t="str">
            <v>No</v>
          </cell>
          <cell r="AN12" t="str">
            <v>No</v>
          </cell>
          <cell r="AP12" t="str">
            <v>No</v>
          </cell>
          <cell r="AQ12" t="str">
            <v>CTC</v>
          </cell>
          <cell r="AR12" t="str">
            <v xml:space="preserve"> CDBG</v>
          </cell>
          <cell r="AS12" t="str">
            <v>CTC</v>
          </cell>
          <cell r="AT12" t="str">
            <v>United States</v>
          </cell>
          <cell r="AU12">
            <v>35</v>
          </cell>
          <cell r="AV12" t="str">
            <v>Childcare, Resume</v>
          </cell>
          <cell r="AZ12">
            <v>44740</v>
          </cell>
          <cell r="BA12" t="str">
            <v>CTC</v>
          </cell>
          <cell r="BB12" t="str">
            <v>MS</v>
          </cell>
          <cell r="BC12">
            <v>6</v>
          </cell>
          <cell r="BD12" t="str">
            <v>Quarter 4</v>
          </cell>
          <cell r="BE12">
            <v>2022</v>
          </cell>
          <cell r="BF12">
            <v>2022</v>
          </cell>
          <cell r="CI12" t="str">
            <v>No</v>
          </cell>
          <cell r="CO12" t="str">
            <v>No</v>
          </cell>
          <cell r="CP12"/>
          <cell r="EB12">
            <v>23</v>
          </cell>
          <cell r="EC12" t="str">
            <v>Yes</v>
          </cell>
          <cell r="ED12" t="str">
            <v>CDBG</v>
          </cell>
          <cell r="EE12" t="str">
            <v>No</v>
          </cell>
          <cell r="EF12" t="str">
            <v>No</v>
          </cell>
          <cell r="EG12" t="str">
            <v>No</v>
          </cell>
          <cell r="EH12" t="str">
            <v>Yes</v>
          </cell>
          <cell r="EI12" t="str">
            <v>No</v>
          </cell>
          <cell r="EJ12" t="str">
            <v>Yes</v>
          </cell>
          <cell r="EM12" t="str">
            <v>No</v>
          </cell>
          <cell r="EN12" t="str">
            <v>No</v>
          </cell>
          <cell r="EO12" t="str">
            <v>No</v>
          </cell>
          <cell r="EP12" t="str">
            <v>No</v>
          </cell>
          <cell r="EQ12" t="str">
            <v>No</v>
          </cell>
          <cell r="ER12" t="str">
            <v>No</v>
          </cell>
        </row>
        <row r="13">
          <cell r="A13">
            <v>976783</v>
          </cell>
          <cell r="B13" t="str">
            <v>Allen, Marcus</v>
          </cell>
          <cell r="C13" t="str">
            <v>1646 North Gate Road #2</v>
          </cell>
          <cell r="D13" t="str">
            <v>Baltimore</v>
          </cell>
          <cell r="E13" t="str">
            <v>MD</v>
          </cell>
          <cell r="F13" t="str">
            <v>21218</v>
          </cell>
          <cell r="G13" t="str">
            <v>United States of America</v>
          </cell>
          <cell r="H13" t="str">
            <v>MND Client/Graduate</v>
          </cell>
          <cell r="J13" t="str">
            <v>443-985-7784</v>
          </cell>
          <cell r="L13" t="str">
            <v>Single</v>
          </cell>
          <cell r="M13" t="str">
            <v>Yes</v>
          </cell>
          <cell r="N13" t="str">
            <v>No</v>
          </cell>
          <cell r="O13" t="str">
            <v>Inactive</v>
          </cell>
          <cell r="R13" t="str">
            <v>No</v>
          </cell>
          <cell r="S13" t="str">
            <v>No</v>
          </cell>
          <cell r="T13" t="str">
            <v>Male</v>
          </cell>
          <cell r="U13" t="str">
            <v>Black/African American</v>
          </cell>
          <cell r="V13" t="str">
            <v>08/17/2021</v>
          </cell>
          <cell r="W13" t="str">
            <v>443-468-5147  (Mother)</v>
          </cell>
          <cell r="X13" t="str">
            <v>219-06-2959</v>
          </cell>
          <cell r="Y13" t="str">
            <v>10/19/1984</v>
          </cell>
          <cell r="Z13" t="str">
            <v>countryboymarcus84@gmailcom</v>
          </cell>
          <cell r="AB13">
            <v>0</v>
          </cell>
          <cell r="AC13">
            <v>18.5</v>
          </cell>
          <cell r="AD13" t="str">
            <v>Salary/Wages</v>
          </cell>
          <cell r="AF13" t="str">
            <v>Still Working</v>
          </cell>
          <cell r="AG13" t="str">
            <v>No</v>
          </cell>
          <cell r="AH13" t="str">
            <v>Low Income</v>
          </cell>
          <cell r="AI13">
            <v>2400</v>
          </cell>
          <cell r="AJ13" t="str">
            <v>No</v>
          </cell>
          <cell r="AK13" t="str">
            <v>High School Diploma/GED</v>
          </cell>
          <cell r="AL13" t="str">
            <v>No</v>
          </cell>
          <cell r="AM13" t="str">
            <v>No</v>
          </cell>
          <cell r="AN13" t="str">
            <v>No</v>
          </cell>
          <cell r="AR13" t="str">
            <v xml:space="preserve"> CDBG</v>
          </cell>
          <cell r="AS13" t="str">
            <v>CTC</v>
          </cell>
          <cell r="AT13" t="str">
            <v>United States</v>
          </cell>
          <cell r="AU13">
            <v>40</v>
          </cell>
          <cell r="AZ13">
            <v>44425</v>
          </cell>
          <cell r="BB13" t="str">
            <v>RV</v>
          </cell>
          <cell r="BC13">
            <v>8</v>
          </cell>
          <cell r="BD13" t="str">
            <v>Quarter 1</v>
          </cell>
          <cell r="BE13">
            <v>2021</v>
          </cell>
          <cell r="BF13">
            <v>2022</v>
          </cell>
          <cell r="CI13" t="str">
            <v>Yes</v>
          </cell>
          <cell r="CO13" t="str">
            <v>No</v>
          </cell>
          <cell r="DK13" t="str">
            <v>Yes</v>
          </cell>
          <cell r="EB13">
            <v>37</v>
          </cell>
          <cell r="EC13" t="str">
            <v>Yes</v>
          </cell>
          <cell r="ED13" t="str">
            <v>CDBG</v>
          </cell>
          <cell r="EE13" t="str">
            <v>No</v>
          </cell>
          <cell r="EF13" t="str">
            <v>No</v>
          </cell>
          <cell r="EG13" t="str">
            <v>No</v>
          </cell>
          <cell r="EH13" t="str">
            <v>No</v>
          </cell>
          <cell r="EI13" t="str">
            <v>Yes</v>
          </cell>
          <cell r="EJ13" t="str">
            <v>No</v>
          </cell>
          <cell r="EM13" t="str">
            <v>No</v>
          </cell>
          <cell r="EN13" t="str">
            <v>No</v>
          </cell>
          <cell r="EO13" t="str">
            <v>No</v>
          </cell>
          <cell r="EP13" t="str">
            <v>No</v>
          </cell>
          <cell r="EQ13" t="str">
            <v>No</v>
          </cell>
          <cell r="ER13" t="str">
            <v>No</v>
          </cell>
        </row>
        <row r="14">
          <cell r="A14">
            <v>976874</v>
          </cell>
          <cell r="B14" t="str">
            <v>Allen, Tyrrell</v>
          </cell>
          <cell r="C14" t="str">
            <v>1319 Sherwood Ave</v>
          </cell>
          <cell r="D14" t="str">
            <v>Baltimore</v>
          </cell>
          <cell r="E14" t="str">
            <v>MD</v>
          </cell>
          <cell r="F14" t="str">
            <v>21239</v>
          </cell>
          <cell r="G14" t="str">
            <v>United States of America</v>
          </cell>
          <cell r="H14" t="str">
            <v>Word of Mouth</v>
          </cell>
          <cell r="J14" t="str">
            <v>(410)690-6920</v>
          </cell>
          <cell r="L14" t="str">
            <v>Single</v>
          </cell>
          <cell r="M14" t="str">
            <v>Yes</v>
          </cell>
          <cell r="N14" t="str">
            <v>Yes</v>
          </cell>
          <cell r="O14" t="str">
            <v>11/9/2021</v>
          </cell>
          <cell r="P14" t="str">
            <v>CDL/Trucks</v>
          </cell>
          <cell r="R14" t="str">
            <v>No</v>
          </cell>
          <cell r="S14" t="str">
            <v>No</v>
          </cell>
          <cell r="T14" t="str">
            <v>Male</v>
          </cell>
          <cell r="U14" t="str">
            <v>Black/African American</v>
          </cell>
          <cell r="V14" t="str">
            <v>11/09/2021</v>
          </cell>
          <cell r="X14" t="str">
            <v>217-29-4724</v>
          </cell>
          <cell r="Y14" t="str">
            <v>09/13/1988</v>
          </cell>
          <cell r="Z14" t="str">
            <v>t.allen5610@gmail.com</v>
          </cell>
          <cell r="AA14" t="str">
            <v>No</v>
          </cell>
          <cell r="AB14">
            <v>0</v>
          </cell>
          <cell r="AC14">
            <v>17</v>
          </cell>
          <cell r="AD14" t="str">
            <v>Salary/Wages</v>
          </cell>
          <cell r="AF14" t="str">
            <v>Still Working</v>
          </cell>
          <cell r="AG14" t="str">
            <v>No</v>
          </cell>
          <cell r="AH14" t="str">
            <v>Low Income</v>
          </cell>
          <cell r="AI14">
            <v>2720</v>
          </cell>
          <cell r="AJ14" t="str">
            <v>No</v>
          </cell>
          <cell r="AK14" t="str">
            <v>Some College</v>
          </cell>
          <cell r="AL14" t="str">
            <v>No</v>
          </cell>
          <cell r="AM14" t="str">
            <v>No</v>
          </cell>
          <cell r="AN14" t="str">
            <v>No</v>
          </cell>
          <cell r="AP14" t="str">
            <v>No</v>
          </cell>
          <cell r="AQ14" t="str">
            <v>CTC</v>
          </cell>
          <cell r="AR14" t="str">
            <v xml:space="preserve"> CDBG; EARN</v>
          </cell>
          <cell r="AS14" t="str">
            <v>CTC</v>
          </cell>
          <cell r="AT14" t="str">
            <v>United States</v>
          </cell>
          <cell r="AU14">
            <v>40</v>
          </cell>
          <cell r="AZ14">
            <v>44509</v>
          </cell>
          <cell r="BA14" t="str">
            <v>CTC</v>
          </cell>
          <cell r="BB14" t="str">
            <v>SH</v>
          </cell>
          <cell r="BC14">
            <v>11</v>
          </cell>
          <cell r="BD14" t="str">
            <v>Quarter 2</v>
          </cell>
          <cell r="BE14">
            <v>2021</v>
          </cell>
          <cell r="BF14">
            <v>2022</v>
          </cell>
          <cell r="CI14" t="str">
            <v>Yes</v>
          </cell>
          <cell r="CO14" t="str">
            <v>No</v>
          </cell>
          <cell r="CP14">
            <v>44571</v>
          </cell>
          <cell r="DJ14" t="str">
            <v>Complete</v>
          </cell>
          <cell r="EA14" t="str">
            <v>IG0514-15-662</v>
          </cell>
          <cell r="EB14">
            <v>33</v>
          </cell>
          <cell r="EC14" t="str">
            <v>Yes</v>
          </cell>
          <cell r="ED14" t="str">
            <v>CDBG</v>
          </cell>
          <cell r="EE14" t="str">
            <v>Yes</v>
          </cell>
          <cell r="EF14" t="str">
            <v>No</v>
          </cell>
          <cell r="EG14" t="str">
            <v>Yes</v>
          </cell>
          <cell r="EH14" t="str">
            <v>No</v>
          </cell>
          <cell r="EI14" t="str">
            <v>Yes</v>
          </cell>
          <cell r="EJ14" t="str">
            <v>No</v>
          </cell>
          <cell r="EM14" t="str">
            <v>Yes</v>
          </cell>
          <cell r="EN14" t="str">
            <v>No</v>
          </cell>
          <cell r="EO14" t="str">
            <v>No</v>
          </cell>
          <cell r="EP14" t="str">
            <v>No</v>
          </cell>
          <cell r="EQ14" t="str">
            <v>No</v>
          </cell>
          <cell r="ER14" t="str">
            <v>No</v>
          </cell>
        </row>
        <row r="15">
          <cell r="A15">
            <v>976833</v>
          </cell>
          <cell r="B15" t="str">
            <v>Allender, Samantha</v>
          </cell>
          <cell r="C15" t="str">
            <v>1133 Light Street Apt#3</v>
          </cell>
          <cell r="D15" t="str">
            <v>Baltimore</v>
          </cell>
          <cell r="E15" t="str">
            <v>MD</v>
          </cell>
          <cell r="F15" t="str">
            <v>21230</v>
          </cell>
          <cell r="G15" t="str">
            <v>United States of America</v>
          </cell>
          <cell r="H15" t="str">
            <v>Community Location - House of Ruth</v>
          </cell>
          <cell r="I15" t="str">
            <v>Client is a referral from the House of Ruth Maryland as a One-On-One Client.</v>
          </cell>
          <cell r="J15" t="str">
            <v>410-210-5181</v>
          </cell>
          <cell r="L15" t="str">
            <v>Divorced/Separated</v>
          </cell>
          <cell r="M15" t="str">
            <v>No</v>
          </cell>
          <cell r="N15" t="str">
            <v>No</v>
          </cell>
          <cell r="O15" t="str">
            <v>9/30/2021</v>
          </cell>
          <cell r="P15" t="str">
            <v>Administrative</v>
          </cell>
          <cell r="R15" t="str">
            <v>Yes</v>
          </cell>
          <cell r="S15" t="str">
            <v>No</v>
          </cell>
          <cell r="T15" t="str">
            <v>Female</v>
          </cell>
          <cell r="U15" t="str">
            <v>White</v>
          </cell>
          <cell r="V15" t="str">
            <v>09/30/2021</v>
          </cell>
          <cell r="X15" t="str">
            <v>XXX-XX-7258</v>
          </cell>
          <cell r="Y15" t="str">
            <v>07/08/1986</v>
          </cell>
          <cell r="Z15" t="str">
            <v>samantha.allender@icloud.com</v>
          </cell>
          <cell r="AA15" t="str">
            <v>No</v>
          </cell>
          <cell r="AB15">
            <v>0</v>
          </cell>
          <cell r="AC15">
            <v>16</v>
          </cell>
          <cell r="AD15" t="str">
            <v>SSDI</v>
          </cell>
          <cell r="AF15" t="str">
            <v>1-3 months</v>
          </cell>
          <cell r="AG15" t="str">
            <v>No</v>
          </cell>
          <cell r="AH15" t="str">
            <v>Extremely Low Income</v>
          </cell>
          <cell r="AI15">
            <v>1000</v>
          </cell>
          <cell r="AJ15" t="str">
            <v>No</v>
          </cell>
          <cell r="AK15" t="str">
            <v>High School Diploma/GED</v>
          </cell>
          <cell r="AL15" t="str">
            <v>No</v>
          </cell>
          <cell r="AM15" t="str">
            <v>Yes</v>
          </cell>
          <cell r="AP15" t="str">
            <v>Yes</v>
          </cell>
          <cell r="AR15" t="str">
            <v xml:space="preserve"> CDBG</v>
          </cell>
          <cell r="AS15" t="str">
            <v>OOO</v>
          </cell>
          <cell r="AT15" t="str">
            <v>United States</v>
          </cell>
          <cell r="AU15">
            <v>25</v>
          </cell>
          <cell r="AZ15">
            <v>44469</v>
          </cell>
          <cell r="BB15" t="str">
            <v>RV</v>
          </cell>
          <cell r="BC15">
            <v>9</v>
          </cell>
          <cell r="BD15" t="str">
            <v>Quarter 1</v>
          </cell>
          <cell r="BE15">
            <v>2021</v>
          </cell>
          <cell r="BF15">
            <v>2022</v>
          </cell>
          <cell r="CI15" t="str">
            <v>No</v>
          </cell>
          <cell r="CO15" t="str">
            <v>No</v>
          </cell>
          <cell r="CP15"/>
          <cell r="DK15" t="str">
            <v>Yes</v>
          </cell>
          <cell r="EB15">
            <v>35</v>
          </cell>
          <cell r="EC15" t="str">
            <v>Yes</v>
          </cell>
          <cell r="ED15" t="str">
            <v>CDBG</v>
          </cell>
          <cell r="EE15" t="str">
            <v>No</v>
          </cell>
          <cell r="EF15" t="str">
            <v>No</v>
          </cell>
          <cell r="EG15" t="str">
            <v>No</v>
          </cell>
          <cell r="EH15" t="str">
            <v>No</v>
          </cell>
          <cell r="EI15" t="str">
            <v>No</v>
          </cell>
          <cell r="EJ15" t="str">
            <v>No</v>
          </cell>
          <cell r="EM15" t="str">
            <v>No</v>
          </cell>
          <cell r="EN15" t="str">
            <v>No</v>
          </cell>
          <cell r="EO15" t="str">
            <v>No</v>
          </cell>
          <cell r="EP15" t="str">
            <v>No</v>
          </cell>
          <cell r="EQ15" t="str">
            <v>No</v>
          </cell>
          <cell r="ER15" t="str">
            <v>No</v>
          </cell>
        </row>
        <row r="16">
          <cell r="A16">
            <v>977184</v>
          </cell>
          <cell r="B16" t="str">
            <v>Alston, Deandre J.</v>
          </cell>
          <cell r="C16" t="str">
            <v>5203 Liberty Heights Avenue</v>
          </cell>
          <cell r="D16" t="str">
            <v>Baltimore</v>
          </cell>
          <cell r="E16" t="str">
            <v>MD</v>
          </cell>
          <cell r="F16" t="str">
            <v>21207</v>
          </cell>
          <cell r="G16" t="str">
            <v>United States of America</v>
          </cell>
          <cell r="H16" t="str">
            <v>Job Fair</v>
          </cell>
          <cell r="J16" t="str">
            <v>410-804-4611</v>
          </cell>
          <cell r="L16" t="str">
            <v>Single</v>
          </cell>
          <cell r="M16" t="str">
            <v>Yes</v>
          </cell>
          <cell r="N16" t="str">
            <v>Yes</v>
          </cell>
          <cell r="O16" t="str">
            <v>6/3/2022</v>
          </cell>
          <cell r="P16" t="str">
            <v>Driver</v>
          </cell>
          <cell r="R16" t="str">
            <v>No</v>
          </cell>
          <cell r="S16" t="str">
            <v>No</v>
          </cell>
          <cell r="T16" t="str">
            <v>Male</v>
          </cell>
          <cell r="U16" t="str">
            <v>Black/African American</v>
          </cell>
          <cell r="V16" t="str">
            <v>06/10/2022</v>
          </cell>
          <cell r="X16" t="str">
            <v>214-59-7295</v>
          </cell>
          <cell r="Y16" t="str">
            <v>10/06/2000</v>
          </cell>
          <cell r="Z16" t="str">
            <v>alstondeandre74@icloud.com</v>
          </cell>
          <cell r="AA16" t="str">
            <v>No</v>
          </cell>
          <cell r="AB16">
            <v>0</v>
          </cell>
          <cell r="AC16">
            <v>18.940000000000001</v>
          </cell>
          <cell r="AD16" t="str">
            <v>Salary/Wages</v>
          </cell>
          <cell r="AF16" t="str">
            <v>Still Working</v>
          </cell>
          <cell r="AG16" t="str">
            <v>No</v>
          </cell>
          <cell r="AH16" t="str">
            <v>Extremely Low Income</v>
          </cell>
          <cell r="AI16">
            <v>1800</v>
          </cell>
          <cell r="AJ16" t="str">
            <v>No</v>
          </cell>
          <cell r="AK16" t="str">
            <v>High School Diploma/GED</v>
          </cell>
          <cell r="AL16" t="str">
            <v>No</v>
          </cell>
          <cell r="AM16" t="str">
            <v>No</v>
          </cell>
          <cell r="AN16" t="str">
            <v>No</v>
          </cell>
          <cell r="AP16" t="str">
            <v>No</v>
          </cell>
          <cell r="AQ16" t="str">
            <v>CTC</v>
          </cell>
          <cell r="AR16" t="str">
            <v xml:space="preserve"> CDBG</v>
          </cell>
          <cell r="AS16" t="str">
            <v>CTC</v>
          </cell>
          <cell r="AT16" t="str">
            <v>United States</v>
          </cell>
          <cell r="AU16">
            <v>40</v>
          </cell>
          <cell r="AV16" t="str">
            <v>Resume</v>
          </cell>
          <cell r="AZ16">
            <v>44722</v>
          </cell>
          <cell r="BA16" t="str">
            <v>CTC</v>
          </cell>
          <cell r="BB16" t="str">
            <v>MS</v>
          </cell>
          <cell r="BC16">
            <v>6</v>
          </cell>
          <cell r="BD16" t="str">
            <v>Quarter 4</v>
          </cell>
          <cell r="BE16">
            <v>2022</v>
          </cell>
          <cell r="BF16">
            <v>2022</v>
          </cell>
          <cell r="CI16" t="str">
            <v>Yes</v>
          </cell>
          <cell r="CO16" t="str">
            <v>No</v>
          </cell>
          <cell r="EB16">
            <v>21</v>
          </cell>
          <cell r="EC16" t="str">
            <v>Yes</v>
          </cell>
          <cell r="ED16" t="str">
            <v>CDBG</v>
          </cell>
          <cell r="EE16" t="str">
            <v>No</v>
          </cell>
          <cell r="EF16" t="str">
            <v>No</v>
          </cell>
          <cell r="EG16" t="str">
            <v>No</v>
          </cell>
          <cell r="EH16" t="str">
            <v>Yes</v>
          </cell>
          <cell r="EI16" t="str">
            <v>Yes</v>
          </cell>
          <cell r="EJ16" t="str">
            <v>No</v>
          </cell>
          <cell r="EM16" t="str">
            <v>No</v>
          </cell>
          <cell r="EN16" t="str">
            <v>No</v>
          </cell>
          <cell r="EO16" t="str">
            <v>No</v>
          </cell>
          <cell r="EP16" t="str">
            <v>No</v>
          </cell>
          <cell r="EQ16" t="str">
            <v>No</v>
          </cell>
          <cell r="ER16" t="str">
            <v>No</v>
          </cell>
        </row>
        <row r="17">
          <cell r="A17">
            <v>977080</v>
          </cell>
          <cell r="B17" t="str">
            <v>Alston, Michael</v>
          </cell>
          <cell r="C17" t="str">
            <v>4909 Gunther</v>
          </cell>
          <cell r="D17" t="str">
            <v>Baltimore</v>
          </cell>
          <cell r="E17" t="str">
            <v>MD</v>
          </cell>
          <cell r="F17" t="str">
            <v>21206</v>
          </cell>
          <cell r="G17" t="str">
            <v>United States of America</v>
          </cell>
          <cell r="H17" t="str">
            <v>Word of Mouth</v>
          </cell>
          <cell r="J17" t="str">
            <v>(410)622-7041</v>
          </cell>
          <cell r="L17" t="str">
            <v>Single</v>
          </cell>
          <cell r="M17" t="str">
            <v>Yes</v>
          </cell>
          <cell r="N17" t="str">
            <v>Yes</v>
          </cell>
          <cell r="O17" t="str">
            <v>4/11/2022</v>
          </cell>
          <cell r="P17" t="str">
            <v>MTA</v>
          </cell>
          <cell r="R17" t="str">
            <v>No</v>
          </cell>
          <cell r="S17" t="str">
            <v>No</v>
          </cell>
          <cell r="T17" t="str">
            <v>Male</v>
          </cell>
          <cell r="U17" t="str">
            <v>Black/African American</v>
          </cell>
          <cell r="V17" t="str">
            <v>04/11/2022</v>
          </cell>
          <cell r="X17" t="str">
            <v>218-31-7503</v>
          </cell>
          <cell r="Y17" t="str">
            <v>04/05/1991</v>
          </cell>
          <cell r="AA17" t="str">
            <v>No</v>
          </cell>
          <cell r="AB17">
            <v>0</v>
          </cell>
          <cell r="AC17">
            <v>14</v>
          </cell>
          <cell r="AD17" t="str">
            <v>Salary/Wages</v>
          </cell>
          <cell r="AF17" t="str">
            <v>Still Working</v>
          </cell>
          <cell r="AG17" t="str">
            <v>No</v>
          </cell>
          <cell r="AH17" t="str">
            <v>Extremely Low Income</v>
          </cell>
          <cell r="AI17">
            <v>1200</v>
          </cell>
          <cell r="AJ17" t="str">
            <v>Yes</v>
          </cell>
          <cell r="AK17" t="str">
            <v>High School Diploma/GED</v>
          </cell>
          <cell r="AL17" t="str">
            <v>No</v>
          </cell>
          <cell r="AM17" t="str">
            <v>No</v>
          </cell>
          <cell r="AN17" t="str">
            <v>No</v>
          </cell>
          <cell r="AP17" t="str">
            <v>No</v>
          </cell>
          <cell r="AQ17" t="str">
            <v>CTC</v>
          </cell>
          <cell r="AR17" t="str">
            <v>Train Up; CDBG</v>
          </cell>
          <cell r="AS17" t="str">
            <v>CTC</v>
          </cell>
          <cell r="AT17" t="str">
            <v>United States</v>
          </cell>
          <cell r="AU17">
            <v>16</v>
          </cell>
          <cell r="AZ17">
            <v>44662</v>
          </cell>
          <cell r="BA17" t="str">
            <v>CTC</v>
          </cell>
          <cell r="BB17" t="str">
            <v>MS</v>
          </cell>
          <cell r="BC17">
            <v>4</v>
          </cell>
          <cell r="BD17" t="str">
            <v>Quarter 4</v>
          </cell>
          <cell r="BE17">
            <v>2022</v>
          </cell>
          <cell r="BF17">
            <v>2022</v>
          </cell>
          <cell r="CI17" t="str">
            <v>Yes</v>
          </cell>
          <cell r="CO17" t="str">
            <v>No</v>
          </cell>
          <cell r="CP17">
            <v>44683</v>
          </cell>
          <cell r="DJ17" t="str">
            <v>Complete</v>
          </cell>
          <cell r="EB17">
            <v>31</v>
          </cell>
          <cell r="EC17" t="str">
            <v>Yes</v>
          </cell>
          <cell r="ED17" t="str">
            <v>CDBG</v>
          </cell>
          <cell r="EE17" t="str">
            <v>Yes</v>
          </cell>
          <cell r="EF17" t="str">
            <v>No</v>
          </cell>
          <cell r="EG17" t="str">
            <v>Yes</v>
          </cell>
          <cell r="EH17" t="str">
            <v>No</v>
          </cell>
          <cell r="EI17" t="str">
            <v>Yes</v>
          </cell>
          <cell r="EJ17" t="str">
            <v>No</v>
          </cell>
          <cell r="EM17" t="str">
            <v>Yes</v>
          </cell>
          <cell r="EN17" t="str">
            <v>No</v>
          </cell>
          <cell r="EO17" t="str">
            <v>No</v>
          </cell>
          <cell r="EP17" t="str">
            <v>No</v>
          </cell>
          <cell r="EQ17" t="str">
            <v>No</v>
          </cell>
          <cell r="ER17" t="str">
            <v>No</v>
          </cell>
        </row>
        <row r="18">
          <cell r="A18">
            <v>977133</v>
          </cell>
          <cell r="B18" t="str">
            <v>Alsup Jr, Marcus</v>
          </cell>
          <cell r="C18" t="str">
            <v>4808 Kimberleigh Road</v>
          </cell>
          <cell r="D18" t="str">
            <v>Baltimore</v>
          </cell>
          <cell r="E18" t="str">
            <v>MD</v>
          </cell>
          <cell r="F18" t="str">
            <v>21212</v>
          </cell>
          <cell r="G18" t="str">
            <v>United States of America</v>
          </cell>
          <cell r="H18" t="str">
            <v>Word of Mouth</v>
          </cell>
          <cell r="J18" t="str">
            <v>443-248-6803</v>
          </cell>
          <cell r="L18" t="str">
            <v>Single</v>
          </cell>
          <cell r="M18" t="str">
            <v>Yes</v>
          </cell>
          <cell r="N18" t="str">
            <v>Yes</v>
          </cell>
          <cell r="O18" t="str">
            <v>5/19/2022</v>
          </cell>
          <cell r="P18" t="str">
            <v>Bus Operator</v>
          </cell>
          <cell r="R18" t="str">
            <v>No</v>
          </cell>
          <cell r="S18" t="str">
            <v>No</v>
          </cell>
          <cell r="T18" t="str">
            <v>Male</v>
          </cell>
          <cell r="U18" t="str">
            <v>Black/African American</v>
          </cell>
          <cell r="V18" t="str">
            <v>05/19/2022</v>
          </cell>
          <cell r="X18" t="str">
            <v>219-94-2611</v>
          </cell>
          <cell r="Y18" t="str">
            <v>06/30/1980</v>
          </cell>
          <cell r="Z18" t="str">
            <v>mjalsup80@gmail.com</v>
          </cell>
          <cell r="AA18" t="str">
            <v>No</v>
          </cell>
          <cell r="AB18">
            <v>0</v>
          </cell>
          <cell r="AC18">
            <v>18</v>
          </cell>
          <cell r="AD18" t="str">
            <v>SNAP/Food Stamp</v>
          </cell>
          <cell r="AF18" t="str">
            <v>&gt; 1 year</v>
          </cell>
          <cell r="AG18" t="str">
            <v>No</v>
          </cell>
          <cell r="AH18" t="str">
            <v>Extremely Low Income</v>
          </cell>
          <cell r="AI18">
            <v>0</v>
          </cell>
          <cell r="AJ18" t="str">
            <v>Yes</v>
          </cell>
          <cell r="AK18" t="str">
            <v>High School Diploma/GED</v>
          </cell>
          <cell r="AL18" t="str">
            <v>No</v>
          </cell>
          <cell r="AM18" t="str">
            <v>No</v>
          </cell>
          <cell r="AN18" t="str">
            <v>No</v>
          </cell>
          <cell r="AP18" t="str">
            <v>Yes</v>
          </cell>
          <cell r="AQ18" t="str">
            <v>CTC</v>
          </cell>
          <cell r="AR18" t="str">
            <v>Train Up; CDBG</v>
          </cell>
          <cell r="AS18" t="str">
            <v>CTC</v>
          </cell>
          <cell r="AT18" t="str">
            <v>United States</v>
          </cell>
          <cell r="AU18">
            <v>40</v>
          </cell>
          <cell r="AZ18">
            <v>44700</v>
          </cell>
          <cell r="BA18" t="str">
            <v>CTC</v>
          </cell>
          <cell r="BB18" t="str">
            <v>SH</v>
          </cell>
          <cell r="BC18">
            <v>5</v>
          </cell>
          <cell r="BD18" t="str">
            <v>Quarter 4</v>
          </cell>
          <cell r="BE18">
            <v>2022</v>
          </cell>
          <cell r="BF18">
            <v>2022</v>
          </cell>
          <cell r="CI18" t="str">
            <v>No</v>
          </cell>
          <cell r="CO18" t="str">
            <v>No</v>
          </cell>
          <cell r="CP18"/>
          <cell r="EB18">
            <v>41</v>
          </cell>
          <cell r="EC18" t="str">
            <v>Yes</v>
          </cell>
          <cell r="ED18" t="str">
            <v>CDBG</v>
          </cell>
          <cell r="EE18" t="str">
            <v>No</v>
          </cell>
          <cell r="EF18" t="str">
            <v>No</v>
          </cell>
          <cell r="EG18" t="str">
            <v>No</v>
          </cell>
          <cell r="EH18" t="str">
            <v>Yes</v>
          </cell>
          <cell r="EI18" t="str">
            <v>No</v>
          </cell>
          <cell r="EJ18" t="str">
            <v>Yes</v>
          </cell>
          <cell r="EM18" t="str">
            <v>No</v>
          </cell>
          <cell r="EN18" t="str">
            <v>No</v>
          </cell>
          <cell r="EO18" t="str">
            <v>No</v>
          </cell>
          <cell r="EP18" t="str">
            <v>No</v>
          </cell>
          <cell r="EQ18" t="str">
            <v>No</v>
          </cell>
          <cell r="ER18" t="str">
            <v>No</v>
          </cell>
        </row>
        <row r="19">
          <cell r="A19">
            <v>977030</v>
          </cell>
          <cell r="B19" t="str">
            <v>Anderson, Desmon</v>
          </cell>
          <cell r="C19" t="str">
            <v>1123 Dlong Rd  Apt D</v>
          </cell>
          <cell r="D19" t="str">
            <v>Catonsville</v>
          </cell>
          <cell r="E19" t="str">
            <v>MD</v>
          </cell>
          <cell r="F19" t="str">
            <v>21228</v>
          </cell>
          <cell r="G19" t="str">
            <v>United States of America</v>
          </cell>
          <cell r="H19" t="str">
            <v>Word of Mouth</v>
          </cell>
          <cell r="J19" t="str">
            <v>443 900 5952</v>
          </cell>
          <cell r="L19" t="str">
            <v>Single</v>
          </cell>
          <cell r="M19" t="str">
            <v>No</v>
          </cell>
          <cell r="N19" t="str">
            <v>No</v>
          </cell>
          <cell r="O19" t="str">
            <v>3/15/2022</v>
          </cell>
          <cell r="P19" t="str">
            <v>warehousing</v>
          </cell>
          <cell r="R19" t="str">
            <v>No</v>
          </cell>
          <cell r="S19" t="str">
            <v>No</v>
          </cell>
          <cell r="T19" t="str">
            <v>Male</v>
          </cell>
          <cell r="U19" t="str">
            <v>Black/African American</v>
          </cell>
          <cell r="V19" t="str">
            <v>03/15/2022</v>
          </cell>
          <cell r="X19" t="str">
            <v>215 25 43896</v>
          </cell>
          <cell r="Y19" t="str">
            <v>09/23/1998</v>
          </cell>
          <cell r="Z19" t="str">
            <v>desmonanderson88@yahoo.com</v>
          </cell>
          <cell r="AA19" t="str">
            <v>No</v>
          </cell>
          <cell r="AB19">
            <v>0</v>
          </cell>
          <cell r="AC19">
            <v>15</v>
          </cell>
          <cell r="AD19" t="str">
            <v>Other Sources</v>
          </cell>
          <cell r="AF19" t="str">
            <v>1-3 months</v>
          </cell>
          <cell r="AG19" t="str">
            <v>No</v>
          </cell>
          <cell r="AH19" t="str">
            <v>Extremely Low Income</v>
          </cell>
          <cell r="AI19">
            <v>0</v>
          </cell>
          <cell r="AJ19" t="str">
            <v>Yes</v>
          </cell>
          <cell r="AK19" t="str">
            <v>High School Diploma/GED</v>
          </cell>
          <cell r="AL19" t="str">
            <v>No</v>
          </cell>
          <cell r="AM19" t="str">
            <v>No</v>
          </cell>
          <cell r="AN19" t="str">
            <v>No</v>
          </cell>
          <cell r="AP19" t="str">
            <v>Yes</v>
          </cell>
          <cell r="AQ19" t="str">
            <v>MTDL</v>
          </cell>
          <cell r="AR19" t="str">
            <v>MOED Opioid</v>
          </cell>
          <cell r="AS19" t="str">
            <v>MTDL</v>
          </cell>
          <cell r="AT19" t="str">
            <v>United States</v>
          </cell>
          <cell r="AU19">
            <v>40</v>
          </cell>
          <cell r="AV19" t="str">
            <v>Criminal Background</v>
          </cell>
          <cell r="AZ19">
            <v>44635</v>
          </cell>
          <cell r="BA19" t="str">
            <v>MTDL</v>
          </cell>
          <cell r="BB19" t="str">
            <v>CH</v>
          </cell>
          <cell r="BC19">
            <v>3</v>
          </cell>
          <cell r="BD19" t="str">
            <v>Quarter 3</v>
          </cell>
          <cell r="BE19">
            <v>2022</v>
          </cell>
          <cell r="BF19">
            <v>2022</v>
          </cell>
          <cell r="CI19" t="str">
            <v>No</v>
          </cell>
          <cell r="CO19" t="str">
            <v>No</v>
          </cell>
          <cell r="CP19">
            <v>44655</v>
          </cell>
          <cell r="CQ19" t="str">
            <v>Yes</v>
          </cell>
          <cell r="CR19" t="str">
            <v>04/22/2022</v>
          </cell>
          <cell r="DI19" t="str">
            <v>Yes</v>
          </cell>
          <cell r="DJ19" t="str">
            <v>Complete</v>
          </cell>
          <cell r="EB19">
            <v>23</v>
          </cell>
          <cell r="EC19" t="str">
            <v>No</v>
          </cell>
          <cell r="EE19" t="str">
            <v>Yes</v>
          </cell>
          <cell r="EF19" t="str">
            <v>No</v>
          </cell>
          <cell r="EG19" t="str">
            <v>Yes</v>
          </cell>
          <cell r="EH19" t="str">
            <v>No</v>
          </cell>
          <cell r="EI19" t="str">
            <v>No</v>
          </cell>
          <cell r="EJ19" t="str">
            <v>Yes</v>
          </cell>
          <cell r="EM19" t="str">
            <v>Yes</v>
          </cell>
          <cell r="EN19" t="str">
            <v>No</v>
          </cell>
          <cell r="EO19" t="str">
            <v>No</v>
          </cell>
          <cell r="EP19" t="str">
            <v>No</v>
          </cell>
          <cell r="EQ19" t="str">
            <v>No</v>
          </cell>
          <cell r="ER19" t="str">
            <v>No</v>
          </cell>
        </row>
        <row r="20">
          <cell r="A20">
            <v>977151</v>
          </cell>
          <cell r="B20" t="str">
            <v>Anderson, Kierra</v>
          </cell>
          <cell r="C20" t="str">
            <v>2429 W. North Ave</v>
          </cell>
          <cell r="D20" t="str">
            <v>Baltimore</v>
          </cell>
          <cell r="E20" t="str">
            <v>MD</v>
          </cell>
          <cell r="F20" t="str">
            <v>21216</v>
          </cell>
          <cell r="G20" t="str">
            <v>United States of America</v>
          </cell>
          <cell r="H20" t="str">
            <v>UMMC Resource Fair</v>
          </cell>
          <cell r="J20" t="str">
            <v>(443)979-2308</v>
          </cell>
          <cell r="L20" t="str">
            <v>Single</v>
          </cell>
          <cell r="M20" t="str">
            <v>No</v>
          </cell>
          <cell r="N20" t="str">
            <v>No</v>
          </cell>
          <cell r="O20" t="str">
            <v>5/24/2022</v>
          </cell>
          <cell r="P20" t="str">
            <v>Warehousing</v>
          </cell>
          <cell r="R20" t="str">
            <v>Yes</v>
          </cell>
          <cell r="S20" t="str">
            <v>No</v>
          </cell>
          <cell r="T20" t="str">
            <v>Female</v>
          </cell>
          <cell r="U20" t="str">
            <v>Black/African American and White</v>
          </cell>
          <cell r="V20" t="str">
            <v>05/26/2022</v>
          </cell>
          <cell r="X20" t="str">
            <v>218-47-4412</v>
          </cell>
          <cell r="Y20" t="str">
            <v>08/04/1996</v>
          </cell>
          <cell r="Z20" t="str">
            <v>kierraanderson777@gmail.com</v>
          </cell>
          <cell r="AA20" t="str">
            <v>No</v>
          </cell>
          <cell r="AB20">
            <v>0</v>
          </cell>
          <cell r="AC20">
            <v>15</v>
          </cell>
          <cell r="AD20" t="str">
            <v>Salary/Wages, Child Support, SNAP/Food Stamp</v>
          </cell>
          <cell r="AF20" t="str">
            <v>Still Working</v>
          </cell>
          <cell r="AG20" t="str">
            <v>No</v>
          </cell>
          <cell r="AH20" t="str">
            <v>Extremely Low Income</v>
          </cell>
          <cell r="AI20">
            <v>2160</v>
          </cell>
          <cell r="AJ20" t="str">
            <v>No</v>
          </cell>
          <cell r="AK20" t="str">
            <v>High School Diploma/GED</v>
          </cell>
          <cell r="AL20" t="str">
            <v>No</v>
          </cell>
          <cell r="AM20" t="str">
            <v>No</v>
          </cell>
          <cell r="AN20" t="str">
            <v>No</v>
          </cell>
          <cell r="AP20" t="str">
            <v>Yes</v>
          </cell>
          <cell r="AQ20" t="str">
            <v>MTDL</v>
          </cell>
          <cell r="AR20" t="str">
            <v xml:space="preserve"> CDBG; EARN</v>
          </cell>
          <cell r="AS20" t="str">
            <v>MTDL</v>
          </cell>
          <cell r="AT20" t="str">
            <v>United States</v>
          </cell>
          <cell r="AU20">
            <v>30</v>
          </cell>
          <cell r="AZ20">
            <v>44707</v>
          </cell>
          <cell r="BA20" t="str">
            <v>MTDL</v>
          </cell>
          <cell r="BB20" t="str">
            <v>RB</v>
          </cell>
          <cell r="BC20">
            <v>5</v>
          </cell>
          <cell r="BD20" t="str">
            <v>Quarter 4</v>
          </cell>
          <cell r="BE20">
            <v>2022</v>
          </cell>
          <cell r="BF20">
            <v>2022</v>
          </cell>
          <cell r="CI20" t="str">
            <v>Yes</v>
          </cell>
          <cell r="CO20" t="str">
            <v>No</v>
          </cell>
          <cell r="CP20">
            <v>44712</v>
          </cell>
          <cell r="DJ20" t="str">
            <v>Complete</v>
          </cell>
          <cell r="EA20" t="str">
            <v>IG0514-15-689</v>
          </cell>
          <cell r="EB20">
            <v>25</v>
          </cell>
          <cell r="EC20" t="str">
            <v>Yes</v>
          </cell>
          <cell r="ED20" t="str">
            <v>CDBG</v>
          </cell>
          <cell r="EE20" t="str">
            <v>Yes</v>
          </cell>
          <cell r="EF20" t="str">
            <v>No</v>
          </cell>
          <cell r="EG20" t="str">
            <v>Yes</v>
          </cell>
          <cell r="EH20" t="str">
            <v>No</v>
          </cell>
          <cell r="EI20" t="str">
            <v>Yes</v>
          </cell>
          <cell r="EJ20" t="str">
            <v>No</v>
          </cell>
          <cell r="EM20" t="str">
            <v>Yes</v>
          </cell>
          <cell r="EN20" t="str">
            <v>No</v>
          </cell>
          <cell r="EO20" t="str">
            <v>No</v>
          </cell>
          <cell r="EP20" t="str">
            <v>No</v>
          </cell>
          <cell r="EQ20" t="str">
            <v>No</v>
          </cell>
          <cell r="ER20" t="str">
            <v>No</v>
          </cell>
        </row>
        <row r="21">
          <cell r="A21">
            <v>976981</v>
          </cell>
          <cell r="B21" t="str">
            <v>Anderson, Tyrone</v>
          </cell>
          <cell r="C21" t="str">
            <v>11208 Lombardi Road</v>
          </cell>
          <cell r="D21" t="str">
            <v>Silver Spring</v>
          </cell>
          <cell r="E21" t="str">
            <v>MD</v>
          </cell>
          <cell r="F21" t="str">
            <v>20901</v>
          </cell>
          <cell r="G21" t="str">
            <v>United States of America</v>
          </cell>
          <cell r="H21" t="str">
            <v>MND Client/Graduate</v>
          </cell>
          <cell r="J21" t="str">
            <v>202-941-6951</v>
          </cell>
          <cell r="L21" t="str">
            <v>Single</v>
          </cell>
          <cell r="M21" t="str">
            <v>Yes</v>
          </cell>
          <cell r="N21" t="str">
            <v>Yes</v>
          </cell>
          <cell r="O21" t="str">
            <v>2/8/2022</v>
          </cell>
          <cell r="R21" t="str">
            <v>No</v>
          </cell>
          <cell r="S21" t="str">
            <v>No</v>
          </cell>
          <cell r="T21" t="str">
            <v>Male</v>
          </cell>
          <cell r="U21" t="str">
            <v>Black/African American</v>
          </cell>
          <cell r="V21" t="str">
            <v>02/08/2022</v>
          </cell>
          <cell r="W21" t="str">
            <v>984-292-2505  (Mother)</v>
          </cell>
          <cell r="X21" t="str">
            <v>578-98-2903</v>
          </cell>
          <cell r="Y21" t="str">
            <v>09/19/1978</v>
          </cell>
          <cell r="Z21" t="str">
            <v>andersontryone5@gmail.com</v>
          </cell>
          <cell r="AA21" t="str">
            <v>No</v>
          </cell>
          <cell r="AB21">
            <v>0</v>
          </cell>
          <cell r="AC21">
            <v>13</v>
          </cell>
          <cell r="AF21" t="str">
            <v>7-12 months</v>
          </cell>
          <cell r="AG21" t="str">
            <v>No</v>
          </cell>
          <cell r="AH21" t="str">
            <v>Extremely Low Income</v>
          </cell>
          <cell r="AI21">
            <v>0</v>
          </cell>
          <cell r="AJ21" t="str">
            <v>Yes</v>
          </cell>
          <cell r="AK21" t="str">
            <v>High School Diploma/GED</v>
          </cell>
          <cell r="AM21" t="str">
            <v>No</v>
          </cell>
          <cell r="AN21" t="str">
            <v>No</v>
          </cell>
          <cell r="AP21" t="str">
            <v>Yes</v>
          </cell>
          <cell r="AQ21" t="str">
            <v>MTDL</v>
          </cell>
          <cell r="AR21" t="str">
            <v>DOL Opioid</v>
          </cell>
          <cell r="AS21" t="str">
            <v>MTDL</v>
          </cell>
          <cell r="AT21" t="str">
            <v>United States</v>
          </cell>
          <cell r="AU21">
            <v>40</v>
          </cell>
          <cell r="AZ21">
            <v>44600</v>
          </cell>
          <cell r="BA21" t="str">
            <v>MTDL</v>
          </cell>
          <cell r="BB21" t="str">
            <v>RV</v>
          </cell>
          <cell r="BC21">
            <v>2</v>
          </cell>
          <cell r="BD21" t="str">
            <v>Quarter 3</v>
          </cell>
          <cell r="BE21">
            <v>2022</v>
          </cell>
          <cell r="BF21">
            <v>2022</v>
          </cell>
          <cell r="CI21" t="str">
            <v>No</v>
          </cell>
          <cell r="CO21" t="str">
            <v>No</v>
          </cell>
          <cell r="CP21">
            <v>44599</v>
          </cell>
          <cell r="CQ21" t="str">
            <v>Yes</v>
          </cell>
          <cell r="CR21" t="str">
            <v>02/25/2022</v>
          </cell>
          <cell r="DI21" t="str">
            <v>Yes</v>
          </cell>
          <cell r="DJ21" t="str">
            <v>Complete</v>
          </cell>
          <cell r="DK21" t="str">
            <v>Yes</v>
          </cell>
          <cell r="EB21">
            <v>43</v>
          </cell>
          <cell r="EC21" t="str">
            <v>No</v>
          </cell>
          <cell r="EE21" t="str">
            <v>Yes</v>
          </cell>
          <cell r="EF21" t="str">
            <v>No</v>
          </cell>
          <cell r="EG21" t="str">
            <v>Yes</v>
          </cell>
          <cell r="EH21" t="str">
            <v>No</v>
          </cell>
          <cell r="EI21" t="str">
            <v>No</v>
          </cell>
          <cell r="EJ21" t="str">
            <v>No</v>
          </cell>
          <cell r="EM21" t="str">
            <v>No</v>
          </cell>
          <cell r="EN21" t="str">
            <v>No</v>
          </cell>
          <cell r="EO21" t="str">
            <v>No</v>
          </cell>
          <cell r="EP21" t="str">
            <v>No</v>
          </cell>
          <cell r="EQ21" t="str">
            <v>No</v>
          </cell>
          <cell r="ER21" t="str">
            <v>No</v>
          </cell>
        </row>
        <row r="22">
          <cell r="A22">
            <v>976863</v>
          </cell>
          <cell r="B22" t="str">
            <v>Anderson, Uriel</v>
          </cell>
          <cell r="C22" t="str">
            <v>6200 The Alameda</v>
          </cell>
          <cell r="D22" t="str">
            <v>Baltimore</v>
          </cell>
          <cell r="E22" t="str">
            <v>MD</v>
          </cell>
          <cell r="F22" t="str">
            <v>21239</v>
          </cell>
          <cell r="G22" t="str">
            <v>United States of America</v>
          </cell>
          <cell r="H22" t="str">
            <v>Facebook</v>
          </cell>
          <cell r="J22" t="str">
            <v>667-328-0088</v>
          </cell>
          <cell r="L22" t="str">
            <v>Married</v>
          </cell>
          <cell r="M22" t="str">
            <v>Yes</v>
          </cell>
          <cell r="N22" t="str">
            <v>Yes</v>
          </cell>
          <cell r="O22" t="str">
            <v>10/21/2021</v>
          </cell>
          <cell r="P22" t="str">
            <v>CDL Driver</v>
          </cell>
          <cell r="R22" t="str">
            <v>No</v>
          </cell>
          <cell r="S22" t="str">
            <v>No</v>
          </cell>
          <cell r="T22" t="str">
            <v>Male</v>
          </cell>
          <cell r="U22" t="str">
            <v>Black/African American</v>
          </cell>
          <cell r="V22" t="str">
            <v>10/21/2021</v>
          </cell>
          <cell r="W22" t="str">
            <v>(667)328-0088</v>
          </cell>
          <cell r="X22" t="str">
            <v>216-49-8460</v>
          </cell>
          <cell r="Y22" t="str">
            <v>05/12/1983</v>
          </cell>
          <cell r="Z22" t="str">
            <v>squrell1983@gmail.com</v>
          </cell>
          <cell r="AA22" t="str">
            <v>No</v>
          </cell>
          <cell r="AB22">
            <v>0</v>
          </cell>
          <cell r="AC22">
            <v>17.5</v>
          </cell>
          <cell r="AD22" t="str">
            <v>Salary/Wages</v>
          </cell>
          <cell r="AF22" t="str">
            <v>Still Working</v>
          </cell>
          <cell r="AG22" t="str">
            <v>No</v>
          </cell>
          <cell r="AH22" t="str">
            <v>Extremely Low Income</v>
          </cell>
          <cell r="AI22">
            <v>2512</v>
          </cell>
          <cell r="AJ22" t="str">
            <v>No</v>
          </cell>
          <cell r="AK22" t="str">
            <v>Some College</v>
          </cell>
          <cell r="AL22" t="str">
            <v>No</v>
          </cell>
          <cell r="AM22" t="str">
            <v>No</v>
          </cell>
          <cell r="AN22" t="str">
            <v>No</v>
          </cell>
          <cell r="AP22" t="str">
            <v>No</v>
          </cell>
          <cell r="AQ22" t="str">
            <v>CTC</v>
          </cell>
          <cell r="AR22" t="str">
            <v xml:space="preserve"> CDBG; EARN</v>
          </cell>
          <cell r="AS22" t="str">
            <v>CTC</v>
          </cell>
          <cell r="AT22" t="str">
            <v>United States</v>
          </cell>
          <cell r="AU22">
            <v>0</v>
          </cell>
          <cell r="AZ22">
            <v>44490</v>
          </cell>
          <cell r="BA22" t="str">
            <v>CTC</v>
          </cell>
          <cell r="BB22" t="str">
            <v>SH</v>
          </cell>
          <cell r="BC22">
            <v>10</v>
          </cell>
          <cell r="BD22" t="str">
            <v>Quarter 2</v>
          </cell>
          <cell r="BE22">
            <v>2021</v>
          </cell>
          <cell r="BF22">
            <v>2022</v>
          </cell>
          <cell r="BG22" t="str">
            <v>04/11/2022</v>
          </cell>
          <cell r="BH22" t="str">
            <v>Initial Placement</v>
          </cell>
          <cell r="BI22" t="str">
            <v>Baltimore City</v>
          </cell>
          <cell r="BJ22" t="str">
            <v>Driver - School System</v>
          </cell>
          <cell r="BK22">
            <v>19.079999999999998</v>
          </cell>
          <cell r="BL22">
            <v>25</v>
          </cell>
          <cell r="BM22" t="str">
            <v>Yes</v>
          </cell>
          <cell r="BN22" t="str">
            <v>No</v>
          </cell>
          <cell r="BO22" t="str">
            <v>No</v>
          </cell>
          <cell r="BP22" t="str">
            <v>Yes</v>
          </cell>
          <cell r="BQ22" t="str">
            <v>Yes</v>
          </cell>
          <cell r="BR22" t="str">
            <v>04/11/2022</v>
          </cell>
          <cell r="BS22" t="str">
            <v>Initial Placement</v>
          </cell>
          <cell r="BT22" t="str">
            <v>Baltimore City</v>
          </cell>
          <cell r="BU22" t="str">
            <v>Driver - School System</v>
          </cell>
          <cell r="BV22">
            <v>19.079999999999998</v>
          </cell>
          <cell r="BW22">
            <v>25</v>
          </cell>
          <cell r="BX22" t="str">
            <v>Yes</v>
          </cell>
          <cell r="BY22" t="str">
            <v>No</v>
          </cell>
          <cell r="BZ22" t="str">
            <v>No</v>
          </cell>
          <cell r="CA22" t="str">
            <v>Yes</v>
          </cell>
          <cell r="CB22" t="str">
            <v>Yes</v>
          </cell>
          <cell r="CF22" t="str">
            <v>05/12/2022</v>
          </cell>
          <cell r="CG22" t="str">
            <v>Job Retained</v>
          </cell>
          <cell r="CH22" t="str">
            <v>05/12/2022</v>
          </cell>
          <cell r="CI22" t="str">
            <v>Yes</v>
          </cell>
          <cell r="CJ22">
            <v>31</v>
          </cell>
          <cell r="CK22">
            <v>203</v>
          </cell>
          <cell r="CL22">
            <v>203</v>
          </cell>
          <cell r="CM22">
            <v>203</v>
          </cell>
          <cell r="CN22">
            <v>203</v>
          </cell>
          <cell r="CO22" t="str">
            <v>No</v>
          </cell>
          <cell r="CP22">
            <v>44501</v>
          </cell>
          <cell r="CU22" t="str">
            <v>Yes</v>
          </cell>
          <cell r="CV22" t="str">
            <v>11/20/2021</v>
          </cell>
          <cell r="DA22" t="str">
            <v>Yes</v>
          </cell>
          <cell r="DB22" t="str">
            <v>06/10/2022</v>
          </cell>
          <cell r="DE22" t="str">
            <v>Yes</v>
          </cell>
          <cell r="DF22" t="str">
            <v>12/13/2021</v>
          </cell>
          <cell r="DI22" t="str">
            <v>Yes</v>
          </cell>
          <cell r="DJ22" t="str">
            <v>Complete</v>
          </cell>
          <cell r="EA22" t="str">
            <v>IG0514-15-633</v>
          </cell>
          <cell r="EB22">
            <v>39</v>
          </cell>
          <cell r="EC22" t="str">
            <v>Yes</v>
          </cell>
          <cell r="ED22" t="str">
            <v>CDBG</v>
          </cell>
          <cell r="EE22" t="str">
            <v>Yes</v>
          </cell>
          <cell r="EF22" t="str">
            <v>Yes</v>
          </cell>
          <cell r="EG22" t="str">
            <v>Yes</v>
          </cell>
          <cell r="EH22" t="str">
            <v>No</v>
          </cell>
          <cell r="EI22" t="str">
            <v>Yes</v>
          </cell>
          <cell r="EJ22" t="str">
            <v>No</v>
          </cell>
          <cell r="EL22">
            <v>171</v>
          </cell>
          <cell r="EM22" t="str">
            <v>No</v>
          </cell>
          <cell r="EN22" t="str">
            <v>No</v>
          </cell>
          <cell r="EO22" t="str">
            <v>Yes</v>
          </cell>
          <cell r="EP22" t="str">
            <v>No</v>
          </cell>
          <cell r="EQ22" t="str">
            <v>Yes</v>
          </cell>
          <cell r="ER22" t="str">
            <v>Yes</v>
          </cell>
        </row>
        <row r="23">
          <cell r="A23">
            <v>977038</v>
          </cell>
          <cell r="B23" t="str">
            <v>Armstrong, Corey</v>
          </cell>
          <cell r="C23" t="str">
            <v>4522 Birchwood Dr.</v>
          </cell>
          <cell r="D23" t="str">
            <v>Baltimore</v>
          </cell>
          <cell r="E23" t="str">
            <v>Md</v>
          </cell>
          <cell r="F23" t="str">
            <v>21229</v>
          </cell>
          <cell r="G23" t="str">
            <v>United States of America</v>
          </cell>
          <cell r="H23" t="str">
            <v>Word of Mouth</v>
          </cell>
          <cell r="J23" t="str">
            <v>443 362 9063</v>
          </cell>
          <cell r="L23" t="str">
            <v>Single</v>
          </cell>
          <cell r="M23" t="str">
            <v>No</v>
          </cell>
          <cell r="N23" t="str">
            <v>No</v>
          </cell>
          <cell r="P23" t="str">
            <v>Warehousing</v>
          </cell>
          <cell r="R23" t="str">
            <v>No</v>
          </cell>
          <cell r="S23" t="str">
            <v>No</v>
          </cell>
          <cell r="T23" t="str">
            <v>Male</v>
          </cell>
          <cell r="U23" t="str">
            <v>Black/African American</v>
          </cell>
          <cell r="V23" t="str">
            <v>03/21/2022</v>
          </cell>
          <cell r="X23" t="str">
            <v>216 92 9913</v>
          </cell>
          <cell r="Y23" t="str">
            <v>02/14/1979</v>
          </cell>
          <cell r="Z23" t="str">
            <v>velshonec7@gmail.com</v>
          </cell>
          <cell r="AA23" t="str">
            <v>No</v>
          </cell>
          <cell r="AB23">
            <v>0</v>
          </cell>
          <cell r="AD23" t="str">
            <v>Other Sources</v>
          </cell>
          <cell r="AF23" t="str">
            <v>Never Worked Before</v>
          </cell>
          <cell r="AG23" t="str">
            <v>No</v>
          </cell>
          <cell r="AH23" t="str">
            <v>Extremely Low Income</v>
          </cell>
          <cell r="AI23">
            <v>0</v>
          </cell>
          <cell r="AJ23" t="str">
            <v>Yes</v>
          </cell>
          <cell r="AK23" t="str">
            <v>High School Diploma/GED</v>
          </cell>
          <cell r="AL23" t="str">
            <v>No</v>
          </cell>
          <cell r="AM23" t="str">
            <v>No</v>
          </cell>
          <cell r="AN23" t="str">
            <v>No</v>
          </cell>
          <cell r="AP23" t="str">
            <v>No</v>
          </cell>
          <cell r="AR23" t="str">
            <v xml:space="preserve"> CDBG</v>
          </cell>
          <cell r="AT23" t="str">
            <v>United States</v>
          </cell>
          <cell r="AV23" t="str">
            <v>Criminal Background</v>
          </cell>
          <cell r="AZ23">
            <v>44641</v>
          </cell>
          <cell r="BB23" t="str">
            <v>RB</v>
          </cell>
          <cell r="BC23">
            <v>3</v>
          </cell>
          <cell r="BD23" t="str">
            <v>Quarter 3</v>
          </cell>
          <cell r="BE23">
            <v>2022</v>
          </cell>
          <cell r="BF23">
            <v>2022</v>
          </cell>
          <cell r="CI23" t="str">
            <v>No</v>
          </cell>
          <cell r="CO23" t="str">
            <v>No</v>
          </cell>
          <cell r="EB23">
            <v>43</v>
          </cell>
          <cell r="EC23" t="str">
            <v>Yes</v>
          </cell>
          <cell r="ED23" t="str">
            <v>CDBG</v>
          </cell>
          <cell r="EE23" t="str">
            <v>No</v>
          </cell>
          <cell r="EF23" t="str">
            <v>No</v>
          </cell>
          <cell r="EG23" t="str">
            <v>No</v>
          </cell>
          <cell r="EH23" t="str">
            <v>No</v>
          </cell>
          <cell r="EI23" t="str">
            <v>No</v>
          </cell>
          <cell r="EJ23" t="str">
            <v>No</v>
          </cell>
          <cell r="EM23" t="str">
            <v>No</v>
          </cell>
          <cell r="EN23" t="str">
            <v>No</v>
          </cell>
          <cell r="EO23" t="str">
            <v>No</v>
          </cell>
          <cell r="EP23" t="str">
            <v>No</v>
          </cell>
          <cell r="EQ23" t="str">
            <v>No</v>
          </cell>
          <cell r="ER23" t="str">
            <v>No</v>
          </cell>
        </row>
        <row r="24">
          <cell r="A24">
            <v>977113</v>
          </cell>
          <cell r="B24" t="str">
            <v>Arthur, Quante'</v>
          </cell>
          <cell r="C24" t="str">
            <v>1706 Ramblewood Rd apt</v>
          </cell>
          <cell r="D24" t="str">
            <v>Baltimore</v>
          </cell>
          <cell r="E24" t="str">
            <v>MD</v>
          </cell>
          <cell r="F24" t="str">
            <v>21239</v>
          </cell>
          <cell r="G24" t="str">
            <v>United States of America</v>
          </cell>
          <cell r="H24" t="str">
            <v>Word of Mouth</v>
          </cell>
          <cell r="J24" t="str">
            <v>443 723 1738</v>
          </cell>
          <cell r="L24" t="str">
            <v>Single</v>
          </cell>
          <cell r="M24" t="str">
            <v>Yes</v>
          </cell>
          <cell r="N24" t="str">
            <v>No</v>
          </cell>
          <cell r="O24" t="str">
            <v>5/3/2022</v>
          </cell>
          <cell r="P24" t="str">
            <v>warehousing</v>
          </cell>
          <cell r="R24" t="str">
            <v>No</v>
          </cell>
          <cell r="S24" t="str">
            <v>No</v>
          </cell>
          <cell r="T24" t="str">
            <v>Male</v>
          </cell>
          <cell r="U24" t="str">
            <v>Black/African American</v>
          </cell>
          <cell r="V24" t="str">
            <v>05/03/2022</v>
          </cell>
          <cell r="X24" t="str">
            <v>218 31 2475</v>
          </cell>
          <cell r="Y24" t="str">
            <v>12/25/1990</v>
          </cell>
          <cell r="Z24" t="str">
            <v>mookmoney5@Icloud.com</v>
          </cell>
          <cell r="AA24" t="str">
            <v>No</v>
          </cell>
          <cell r="AB24">
            <v>0</v>
          </cell>
          <cell r="AC24">
            <v>11.75</v>
          </cell>
          <cell r="AF24" t="str">
            <v>&gt; 1 year</v>
          </cell>
          <cell r="AG24" t="str">
            <v>No</v>
          </cell>
          <cell r="AH24" t="str">
            <v>Extremely Low Income</v>
          </cell>
          <cell r="AI24">
            <v>0</v>
          </cell>
          <cell r="AJ24" t="str">
            <v>Yes</v>
          </cell>
          <cell r="AK24" t="str">
            <v>High School Diploma/GED</v>
          </cell>
          <cell r="AL24" t="str">
            <v>No</v>
          </cell>
          <cell r="AM24" t="str">
            <v>Yes</v>
          </cell>
          <cell r="AN24" t="str">
            <v>No</v>
          </cell>
          <cell r="AP24" t="str">
            <v>Yes</v>
          </cell>
          <cell r="AR24" t="str">
            <v>MOED Opioid; CDBG</v>
          </cell>
          <cell r="AS24" t="str">
            <v>MTDL</v>
          </cell>
          <cell r="AT24" t="str">
            <v>United States</v>
          </cell>
          <cell r="AU24">
            <v>40</v>
          </cell>
          <cell r="AV24" t="str">
            <v>Criminal Background</v>
          </cell>
          <cell r="AZ24">
            <v>44684</v>
          </cell>
          <cell r="BB24" t="str">
            <v>CH</v>
          </cell>
          <cell r="BC24">
            <v>5</v>
          </cell>
          <cell r="BD24" t="str">
            <v>Quarter 4</v>
          </cell>
          <cell r="BE24">
            <v>2022</v>
          </cell>
          <cell r="BF24">
            <v>2022</v>
          </cell>
          <cell r="CI24" t="str">
            <v>No</v>
          </cell>
          <cell r="CO24" t="str">
            <v>No</v>
          </cell>
          <cell r="CP24"/>
          <cell r="EB24">
            <v>31</v>
          </cell>
          <cell r="EC24" t="str">
            <v>Yes</v>
          </cell>
          <cell r="ED24" t="str">
            <v>CDBG</v>
          </cell>
          <cell r="EE24" t="str">
            <v>No</v>
          </cell>
          <cell r="EF24" t="str">
            <v>No</v>
          </cell>
          <cell r="EG24" t="str">
            <v>No</v>
          </cell>
          <cell r="EH24" t="str">
            <v>No</v>
          </cell>
          <cell r="EI24" t="str">
            <v>No</v>
          </cell>
          <cell r="EJ24" t="str">
            <v>No</v>
          </cell>
          <cell r="EM24" t="str">
            <v>No</v>
          </cell>
          <cell r="EN24" t="str">
            <v>No</v>
          </cell>
          <cell r="EO24" t="str">
            <v>No</v>
          </cell>
          <cell r="EP24" t="str">
            <v>No</v>
          </cell>
          <cell r="EQ24" t="str">
            <v>No</v>
          </cell>
          <cell r="ER24" t="str">
            <v>No</v>
          </cell>
        </row>
        <row r="25">
          <cell r="A25">
            <v>977129</v>
          </cell>
          <cell r="B25" t="str">
            <v>Ausby, Lisa</v>
          </cell>
          <cell r="C25" t="str">
            <v>226 N. Woodyear St</v>
          </cell>
          <cell r="D25" t="str">
            <v>Baltimore</v>
          </cell>
          <cell r="E25" t="str">
            <v>MD</v>
          </cell>
          <cell r="F25" t="str">
            <v>21223</v>
          </cell>
          <cell r="G25" t="str">
            <v>United States of America</v>
          </cell>
          <cell r="H25" t="str">
            <v>Internet Search</v>
          </cell>
          <cell r="J25" t="str">
            <v>(443)979-4691</v>
          </cell>
          <cell r="L25" t="str">
            <v>Single</v>
          </cell>
          <cell r="M25" t="str">
            <v>No</v>
          </cell>
          <cell r="N25" t="str">
            <v>No</v>
          </cell>
          <cell r="O25" t="str">
            <v>5/17/2022</v>
          </cell>
          <cell r="P25" t="str">
            <v>clerical/admin</v>
          </cell>
          <cell r="R25" t="str">
            <v>Yes</v>
          </cell>
          <cell r="S25" t="str">
            <v>No</v>
          </cell>
          <cell r="T25" t="str">
            <v>Female</v>
          </cell>
          <cell r="U25" t="str">
            <v>Black/African American</v>
          </cell>
          <cell r="V25" t="str">
            <v>05/18/2022</v>
          </cell>
          <cell r="W25" t="str">
            <v>(410)419-3262</v>
          </cell>
          <cell r="X25" t="str">
            <v>212-98-0571</v>
          </cell>
          <cell r="Y25" t="str">
            <v>10/14/1966</v>
          </cell>
          <cell r="Z25" t="str">
            <v>ausbylisa4@gmail.com</v>
          </cell>
          <cell r="AA25" t="str">
            <v>No</v>
          </cell>
          <cell r="AB25">
            <v>0</v>
          </cell>
          <cell r="AC25">
            <v>18.5</v>
          </cell>
          <cell r="AF25" t="str">
            <v>&gt; 1 year</v>
          </cell>
          <cell r="AG25" t="str">
            <v>No</v>
          </cell>
          <cell r="AH25" t="str">
            <v>Extremely Low Income</v>
          </cell>
          <cell r="AI25">
            <v>0</v>
          </cell>
          <cell r="AJ25" t="str">
            <v>No</v>
          </cell>
          <cell r="AK25" t="str">
            <v>Some College</v>
          </cell>
          <cell r="AL25" t="str">
            <v>No</v>
          </cell>
          <cell r="AM25" t="str">
            <v>No</v>
          </cell>
          <cell r="AN25" t="str">
            <v>No</v>
          </cell>
          <cell r="AP25" t="str">
            <v>No</v>
          </cell>
          <cell r="AQ25" t="str">
            <v>OOO</v>
          </cell>
          <cell r="AR25" t="str">
            <v xml:space="preserve"> CDBG</v>
          </cell>
          <cell r="AS25" t="str">
            <v>OOO</v>
          </cell>
          <cell r="AT25" t="str">
            <v>United States</v>
          </cell>
          <cell r="AU25">
            <v>40</v>
          </cell>
          <cell r="AZ25">
            <v>44699</v>
          </cell>
          <cell r="BA25" t="str">
            <v>OOO</v>
          </cell>
          <cell r="BB25" t="str">
            <v>RB</v>
          </cell>
          <cell r="BC25">
            <v>5</v>
          </cell>
          <cell r="BD25" t="str">
            <v>Quarter 4</v>
          </cell>
          <cell r="BE25">
            <v>2022</v>
          </cell>
          <cell r="BF25">
            <v>2022</v>
          </cell>
          <cell r="CI25" t="str">
            <v>No</v>
          </cell>
          <cell r="CO25" t="str">
            <v>No</v>
          </cell>
          <cell r="CP25"/>
          <cell r="EB25">
            <v>55</v>
          </cell>
          <cell r="EC25" t="str">
            <v>Yes</v>
          </cell>
          <cell r="ED25" t="str">
            <v>CDBG</v>
          </cell>
          <cell r="EE25" t="str">
            <v>No</v>
          </cell>
          <cell r="EF25" t="str">
            <v>No</v>
          </cell>
          <cell r="EG25" t="str">
            <v>Yes</v>
          </cell>
          <cell r="EH25" t="str">
            <v>No</v>
          </cell>
          <cell r="EI25" t="str">
            <v>No</v>
          </cell>
          <cell r="EJ25" t="str">
            <v>Yes</v>
          </cell>
          <cell r="EM25" t="str">
            <v>No</v>
          </cell>
          <cell r="EN25" t="str">
            <v>No</v>
          </cell>
          <cell r="EO25" t="str">
            <v>No</v>
          </cell>
          <cell r="EP25" t="str">
            <v>No</v>
          </cell>
          <cell r="EQ25" t="str">
            <v>No</v>
          </cell>
          <cell r="ER25" t="str">
            <v>No</v>
          </cell>
        </row>
        <row r="26">
          <cell r="A26">
            <v>976860</v>
          </cell>
          <cell r="B26" t="str">
            <v>Austin, Douglas B.</v>
          </cell>
          <cell r="C26" t="str">
            <v>3407 Mary Avenue Apt B</v>
          </cell>
          <cell r="D26" t="str">
            <v>baltimore</v>
          </cell>
          <cell r="E26" t="str">
            <v>MD</v>
          </cell>
          <cell r="F26" t="str">
            <v>21214</v>
          </cell>
          <cell r="G26" t="str">
            <v>United States of America</v>
          </cell>
          <cell r="H26" t="str">
            <v>Facebook</v>
          </cell>
          <cell r="J26" t="str">
            <v>443-674-6512</v>
          </cell>
          <cell r="L26" t="str">
            <v>Married</v>
          </cell>
          <cell r="M26" t="str">
            <v>Yes</v>
          </cell>
          <cell r="N26" t="str">
            <v>Yes</v>
          </cell>
          <cell r="O26" t="str">
            <v>10/18/2021</v>
          </cell>
          <cell r="P26" t="str">
            <v>CDL Bus Operator</v>
          </cell>
          <cell r="R26" t="str">
            <v>No</v>
          </cell>
          <cell r="S26" t="str">
            <v>No</v>
          </cell>
          <cell r="T26" t="str">
            <v>Male</v>
          </cell>
          <cell r="U26" t="str">
            <v>Black/African American</v>
          </cell>
          <cell r="V26" t="str">
            <v>10/18/2021</v>
          </cell>
          <cell r="X26" t="str">
            <v>216-84-2569</v>
          </cell>
          <cell r="Y26" t="str">
            <v>01/23/1971</v>
          </cell>
          <cell r="Z26" t="str">
            <v>douglasaustin155@gmail.com</v>
          </cell>
          <cell r="AA26" t="str">
            <v>No</v>
          </cell>
          <cell r="AB26">
            <v>0</v>
          </cell>
          <cell r="AC26">
            <v>20</v>
          </cell>
          <cell r="AD26" t="str">
            <v>Salary/Wages</v>
          </cell>
          <cell r="AF26" t="str">
            <v>Still Working</v>
          </cell>
          <cell r="AG26" t="str">
            <v>No</v>
          </cell>
          <cell r="AH26" t="str">
            <v>Extremely Low Income</v>
          </cell>
          <cell r="AI26">
            <v>2000</v>
          </cell>
          <cell r="AJ26" t="str">
            <v>No</v>
          </cell>
          <cell r="AK26" t="str">
            <v>High School Diploma/GED</v>
          </cell>
          <cell r="AL26" t="str">
            <v>No</v>
          </cell>
          <cell r="AM26" t="str">
            <v>No</v>
          </cell>
          <cell r="AN26" t="str">
            <v>No</v>
          </cell>
          <cell r="AP26" t="str">
            <v>No</v>
          </cell>
          <cell r="AQ26" t="str">
            <v>CTC</v>
          </cell>
          <cell r="AR26" t="str">
            <v xml:space="preserve"> CDBG</v>
          </cell>
          <cell r="AS26" t="str">
            <v>CTC</v>
          </cell>
          <cell r="AT26" t="str">
            <v>United States</v>
          </cell>
          <cell r="AU26">
            <v>40</v>
          </cell>
          <cell r="AZ26">
            <v>44487</v>
          </cell>
          <cell r="BA26" t="str">
            <v>CTC</v>
          </cell>
          <cell r="BB26" t="str">
            <v>SH</v>
          </cell>
          <cell r="BC26">
            <v>10</v>
          </cell>
          <cell r="BD26" t="str">
            <v>Quarter 2</v>
          </cell>
          <cell r="BE26">
            <v>2021</v>
          </cell>
          <cell r="BF26">
            <v>2022</v>
          </cell>
          <cell r="CI26" t="str">
            <v>Yes</v>
          </cell>
          <cell r="CO26" t="str">
            <v>No</v>
          </cell>
          <cell r="CP26">
            <v>44501</v>
          </cell>
          <cell r="EB26">
            <v>51</v>
          </cell>
          <cell r="EC26" t="str">
            <v>Yes</v>
          </cell>
          <cell r="ED26" t="str">
            <v>CDBG</v>
          </cell>
          <cell r="EE26" t="str">
            <v>No</v>
          </cell>
          <cell r="EF26" t="str">
            <v>No</v>
          </cell>
          <cell r="EG26" t="str">
            <v>Yes</v>
          </cell>
          <cell r="EH26" t="str">
            <v>No</v>
          </cell>
          <cell r="EI26" t="str">
            <v>Yes</v>
          </cell>
          <cell r="EJ26" t="str">
            <v>No</v>
          </cell>
          <cell r="EM26" t="str">
            <v>No</v>
          </cell>
          <cell r="EN26" t="str">
            <v>No</v>
          </cell>
          <cell r="EO26" t="str">
            <v>No</v>
          </cell>
          <cell r="EP26" t="str">
            <v>No</v>
          </cell>
          <cell r="EQ26" t="str">
            <v>No</v>
          </cell>
          <cell r="ER26" t="str">
            <v>No</v>
          </cell>
        </row>
        <row r="27">
          <cell r="A27">
            <v>976906</v>
          </cell>
          <cell r="B27" t="str">
            <v>Baker, Gerald</v>
          </cell>
          <cell r="C27" t="str">
            <v>1029 E. Baltimore Street</v>
          </cell>
          <cell r="D27" t="str">
            <v>Baltimore</v>
          </cell>
          <cell r="E27" t="str">
            <v>MD</v>
          </cell>
          <cell r="F27" t="str">
            <v>21202</v>
          </cell>
          <cell r="G27" t="str">
            <v>United States of America</v>
          </cell>
          <cell r="H27" t="str">
            <v>Community Location</v>
          </cell>
          <cell r="J27" t="str">
            <v>443-529-5734</v>
          </cell>
          <cell r="L27" t="str">
            <v>Single</v>
          </cell>
          <cell r="M27" t="str">
            <v>No</v>
          </cell>
          <cell r="N27" t="str">
            <v>No</v>
          </cell>
          <cell r="O27" t="str">
            <v>12/14/2021</v>
          </cell>
          <cell r="P27" t="str">
            <v>Warehouse/Distribution/Forklift</v>
          </cell>
          <cell r="R27" t="str">
            <v>No</v>
          </cell>
          <cell r="S27" t="str">
            <v>No</v>
          </cell>
          <cell r="T27" t="str">
            <v>Male</v>
          </cell>
          <cell r="U27" t="str">
            <v>Black/African American</v>
          </cell>
          <cell r="V27" t="str">
            <v>12/14/2021</v>
          </cell>
          <cell r="X27" t="str">
            <v>214-02-6615</v>
          </cell>
          <cell r="Y27" t="str">
            <v>06/08/1982</v>
          </cell>
          <cell r="Z27" t="str">
            <v>bakergerald893@gmail.com</v>
          </cell>
          <cell r="AA27" t="str">
            <v>Yes</v>
          </cell>
          <cell r="AB27">
            <v>0</v>
          </cell>
          <cell r="AC27">
            <v>15</v>
          </cell>
          <cell r="AF27" t="str">
            <v>7-12 months</v>
          </cell>
          <cell r="AG27" t="str">
            <v>No</v>
          </cell>
          <cell r="AH27" t="str">
            <v>Extremely Low Income</v>
          </cell>
          <cell r="AI27">
            <v>0</v>
          </cell>
          <cell r="AJ27" t="str">
            <v>Yes</v>
          </cell>
          <cell r="AK27" t="str">
            <v>High School Diploma/GED</v>
          </cell>
          <cell r="AL27" t="str">
            <v>No</v>
          </cell>
          <cell r="AM27" t="str">
            <v>Yes</v>
          </cell>
          <cell r="AN27" t="str">
            <v>No</v>
          </cell>
          <cell r="AP27" t="str">
            <v>No</v>
          </cell>
          <cell r="AQ27" t="str">
            <v>MTDL</v>
          </cell>
          <cell r="AR27" t="str">
            <v xml:space="preserve"> CDBG; EARN</v>
          </cell>
          <cell r="AS27" t="str">
            <v>MTDL</v>
          </cell>
          <cell r="AT27" t="str">
            <v>United States</v>
          </cell>
          <cell r="AU27">
            <v>40</v>
          </cell>
          <cell r="AZ27">
            <v>44544</v>
          </cell>
          <cell r="BA27" t="str">
            <v>MTDL</v>
          </cell>
          <cell r="BB27" t="str">
            <v>RV</v>
          </cell>
          <cell r="BC27">
            <v>12</v>
          </cell>
          <cell r="BD27" t="str">
            <v>Quarter 2</v>
          </cell>
          <cell r="BE27">
            <v>2021</v>
          </cell>
          <cell r="BF27">
            <v>2022</v>
          </cell>
          <cell r="CI27" t="str">
            <v>No</v>
          </cell>
          <cell r="CO27" t="str">
            <v>No</v>
          </cell>
          <cell r="CP27">
            <v>44571</v>
          </cell>
          <cell r="CQ27" t="str">
            <v>Yes</v>
          </cell>
          <cell r="CR27" t="str">
            <v>02/02/2022</v>
          </cell>
          <cell r="DI27" t="str">
            <v>Yes</v>
          </cell>
          <cell r="DJ27" t="str">
            <v>Complete</v>
          </cell>
          <cell r="DK27" t="str">
            <v>Yes</v>
          </cell>
          <cell r="EA27" t="str">
            <v>IG0514-15-663</v>
          </cell>
          <cell r="EB27">
            <v>40</v>
          </cell>
          <cell r="EC27" t="str">
            <v>Yes</v>
          </cell>
          <cell r="ED27" t="str">
            <v>CDBG</v>
          </cell>
          <cell r="EE27" t="str">
            <v>Yes</v>
          </cell>
          <cell r="EF27" t="str">
            <v>No</v>
          </cell>
          <cell r="EG27" t="str">
            <v>Yes</v>
          </cell>
          <cell r="EH27" t="str">
            <v>No</v>
          </cell>
          <cell r="EI27" t="str">
            <v>No</v>
          </cell>
          <cell r="EJ27" t="str">
            <v>No</v>
          </cell>
          <cell r="EM27" t="str">
            <v>No</v>
          </cell>
          <cell r="EN27" t="str">
            <v>No</v>
          </cell>
          <cell r="EO27" t="str">
            <v>No</v>
          </cell>
          <cell r="EP27" t="str">
            <v>No</v>
          </cell>
          <cell r="EQ27" t="str">
            <v>No</v>
          </cell>
          <cell r="ER27" t="str">
            <v>No</v>
          </cell>
        </row>
        <row r="28">
          <cell r="A28">
            <v>977095</v>
          </cell>
          <cell r="B28" t="str">
            <v>Baker, Maria A.</v>
          </cell>
          <cell r="C28" t="str">
            <v>443 Pittman Place</v>
          </cell>
          <cell r="D28" t="str">
            <v>Baltimore</v>
          </cell>
          <cell r="E28" t="str">
            <v>MD</v>
          </cell>
          <cell r="F28" t="str">
            <v>21202</v>
          </cell>
          <cell r="G28" t="str">
            <v>United States of America</v>
          </cell>
          <cell r="H28" t="str">
            <v>Word of Mouth</v>
          </cell>
          <cell r="J28" t="str">
            <v>(443)381-5991</v>
          </cell>
          <cell r="L28" t="str">
            <v>Single</v>
          </cell>
          <cell r="M28" t="str">
            <v>Yes</v>
          </cell>
          <cell r="N28" t="str">
            <v>Yes</v>
          </cell>
          <cell r="O28" t="str">
            <v>4/20/2022</v>
          </cell>
          <cell r="P28" t="str">
            <v>MTA</v>
          </cell>
          <cell r="R28" t="str">
            <v>Yes</v>
          </cell>
          <cell r="S28" t="str">
            <v>No</v>
          </cell>
          <cell r="T28" t="str">
            <v>Female</v>
          </cell>
          <cell r="U28" t="str">
            <v>Black/African American</v>
          </cell>
          <cell r="V28" t="str">
            <v>04/20/2022</v>
          </cell>
          <cell r="X28" t="str">
            <v>213-11-0183</v>
          </cell>
          <cell r="Y28" t="str">
            <v>11/07/1985</v>
          </cell>
          <cell r="Z28" t="str">
            <v>mariabaker24@yahoo.com</v>
          </cell>
          <cell r="AA28" t="str">
            <v>No</v>
          </cell>
          <cell r="AB28">
            <v>0</v>
          </cell>
          <cell r="AC28">
            <v>18.75</v>
          </cell>
          <cell r="AD28" t="str">
            <v>Salary/Wages</v>
          </cell>
          <cell r="AF28" t="str">
            <v>1-3 months</v>
          </cell>
          <cell r="AG28" t="str">
            <v>No</v>
          </cell>
          <cell r="AH28" t="str">
            <v>Extremely Low Income</v>
          </cell>
          <cell r="AI28">
            <v>1600</v>
          </cell>
          <cell r="AJ28" t="str">
            <v>Yes</v>
          </cell>
          <cell r="AK28" t="str">
            <v>High School Diploma/GED</v>
          </cell>
          <cell r="AL28" t="str">
            <v>No</v>
          </cell>
          <cell r="AM28" t="str">
            <v>No</v>
          </cell>
          <cell r="AN28" t="str">
            <v>No</v>
          </cell>
          <cell r="AP28" t="str">
            <v>No</v>
          </cell>
          <cell r="AQ28" t="str">
            <v>CTC</v>
          </cell>
          <cell r="AR28" t="str">
            <v>Train Up; CDBG</v>
          </cell>
          <cell r="AS28" t="str">
            <v>CTC</v>
          </cell>
          <cell r="AT28" t="str">
            <v>United States</v>
          </cell>
          <cell r="AU28">
            <v>40</v>
          </cell>
          <cell r="AZ28">
            <v>44671</v>
          </cell>
          <cell r="BA28" t="str">
            <v>CTC</v>
          </cell>
          <cell r="BB28" t="str">
            <v>MS</v>
          </cell>
          <cell r="BC28">
            <v>4</v>
          </cell>
          <cell r="BD28" t="str">
            <v>Quarter 4</v>
          </cell>
          <cell r="BE28">
            <v>2022</v>
          </cell>
          <cell r="BF28">
            <v>2022</v>
          </cell>
          <cell r="CI28" t="str">
            <v>No</v>
          </cell>
          <cell r="CO28" t="str">
            <v>No</v>
          </cell>
          <cell r="CP28">
            <v>44683</v>
          </cell>
          <cell r="DJ28" t="str">
            <v>Complete</v>
          </cell>
          <cell r="EB28">
            <v>36</v>
          </cell>
          <cell r="EC28" t="str">
            <v>Yes</v>
          </cell>
          <cell r="ED28" t="str">
            <v>CDBG</v>
          </cell>
          <cell r="EE28" t="str">
            <v>Yes</v>
          </cell>
          <cell r="EF28" t="str">
            <v>No</v>
          </cell>
          <cell r="EG28" t="str">
            <v>Yes</v>
          </cell>
          <cell r="EH28" t="str">
            <v>No</v>
          </cell>
          <cell r="EI28" t="str">
            <v>No</v>
          </cell>
          <cell r="EJ28" t="str">
            <v>Yes</v>
          </cell>
          <cell r="EM28" t="str">
            <v>Yes</v>
          </cell>
          <cell r="EN28" t="str">
            <v>No</v>
          </cell>
          <cell r="EO28" t="str">
            <v>No</v>
          </cell>
          <cell r="EP28" t="str">
            <v>No</v>
          </cell>
          <cell r="EQ28" t="str">
            <v>No</v>
          </cell>
          <cell r="ER28" t="str">
            <v>No</v>
          </cell>
        </row>
        <row r="29">
          <cell r="A29">
            <v>976919</v>
          </cell>
          <cell r="B29" t="str">
            <v>Ball, Brittany</v>
          </cell>
          <cell r="C29" t="str">
            <v>1417 Winter Pk Cir#K</v>
          </cell>
          <cell r="D29" t="str">
            <v>Essex</v>
          </cell>
          <cell r="E29" t="str">
            <v>MD</v>
          </cell>
          <cell r="F29" t="str">
            <v>21221</v>
          </cell>
          <cell r="G29" t="str">
            <v>United States of America</v>
          </cell>
          <cell r="H29" t="str">
            <v>SW Partnership Resource Fair</v>
          </cell>
          <cell r="J29" t="str">
            <v>(410)842-3458</v>
          </cell>
          <cell r="L29" t="str">
            <v>Single</v>
          </cell>
          <cell r="M29" t="str">
            <v>Yes</v>
          </cell>
          <cell r="N29" t="str">
            <v>Yes</v>
          </cell>
          <cell r="O29" t="str">
            <v>12/17/2021</v>
          </cell>
          <cell r="P29" t="str">
            <v>Clerical/Admin</v>
          </cell>
          <cell r="R29" t="str">
            <v>Yes</v>
          </cell>
          <cell r="S29" t="str">
            <v>No</v>
          </cell>
          <cell r="T29" t="str">
            <v>Female</v>
          </cell>
          <cell r="U29" t="str">
            <v>Black/African American</v>
          </cell>
          <cell r="V29" t="str">
            <v>12/20/2021</v>
          </cell>
          <cell r="X29" t="str">
            <v>566</v>
          </cell>
          <cell r="Y29" t="str">
            <v>12/07/1990</v>
          </cell>
          <cell r="Z29" t="str">
            <v>brittanyball11@gmail.com</v>
          </cell>
          <cell r="AA29" t="str">
            <v>No</v>
          </cell>
          <cell r="AB29">
            <v>0</v>
          </cell>
          <cell r="AC29">
            <v>13</v>
          </cell>
          <cell r="AD29" t="str">
            <v>Salary/Wages, SNAP/Food Stamp</v>
          </cell>
          <cell r="AF29" t="str">
            <v>Still Working</v>
          </cell>
          <cell r="AG29" t="str">
            <v>No</v>
          </cell>
          <cell r="AH29" t="str">
            <v>Extremely Low Income</v>
          </cell>
          <cell r="AI29">
            <v>2080</v>
          </cell>
          <cell r="AJ29" t="str">
            <v>No</v>
          </cell>
          <cell r="AK29" t="str">
            <v>Certified or Licensed</v>
          </cell>
          <cell r="AL29" t="str">
            <v>No</v>
          </cell>
          <cell r="AM29" t="str">
            <v>No</v>
          </cell>
          <cell r="AN29" t="str">
            <v>No</v>
          </cell>
          <cell r="AP29" t="str">
            <v>No</v>
          </cell>
          <cell r="AQ29" t="str">
            <v>OOO</v>
          </cell>
          <cell r="AS29" t="str">
            <v>OOO</v>
          </cell>
          <cell r="AT29" t="str">
            <v>United States</v>
          </cell>
          <cell r="AU29">
            <v>40</v>
          </cell>
          <cell r="AZ29">
            <v>44550</v>
          </cell>
          <cell r="BA29" t="str">
            <v>OOO</v>
          </cell>
          <cell r="BB29" t="str">
            <v>RB</v>
          </cell>
          <cell r="BC29">
            <v>12</v>
          </cell>
          <cell r="BD29" t="str">
            <v>Quarter 2</v>
          </cell>
          <cell r="BE29">
            <v>2021</v>
          </cell>
          <cell r="BF29">
            <v>2022</v>
          </cell>
          <cell r="BG29" t="str">
            <v>01/31/2022</v>
          </cell>
          <cell r="BH29" t="str">
            <v>Initial Placement</v>
          </cell>
          <cell r="BI29" t="str">
            <v>MedStar Good Samaritan Hospital</v>
          </cell>
          <cell r="BJ29" t="str">
            <v>Patient Service Coordinator</v>
          </cell>
          <cell r="BK29">
            <v>18.23</v>
          </cell>
          <cell r="BL29">
            <v>40</v>
          </cell>
          <cell r="BM29" t="str">
            <v>Yes</v>
          </cell>
          <cell r="BN29" t="str">
            <v>Yes</v>
          </cell>
          <cell r="BO29" t="str">
            <v>No</v>
          </cell>
          <cell r="BP29" t="str">
            <v>Yes</v>
          </cell>
          <cell r="BQ29" t="str">
            <v>Yes</v>
          </cell>
          <cell r="BR29" t="str">
            <v>01/31/2022</v>
          </cell>
          <cell r="BS29" t="str">
            <v>Initial Placement</v>
          </cell>
          <cell r="BT29" t="str">
            <v>MedStar Good Samaritan Hospital</v>
          </cell>
          <cell r="BU29" t="str">
            <v>Patient Service Coordinator</v>
          </cell>
          <cell r="BV29">
            <v>18.23</v>
          </cell>
          <cell r="BW29">
            <v>40</v>
          </cell>
          <cell r="BX29" t="str">
            <v>Yes</v>
          </cell>
          <cell r="BY29" t="str">
            <v>Yes</v>
          </cell>
          <cell r="BZ29" t="str">
            <v>No</v>
          </cell>
          <cell r="CA29" t="str">
            <v>Yes</v>
          </cell>
          <cell r="CB29" t="str">
            <v>Yes</v>
          </cell>
          <cell r="CF29" t="str">
            <v>05/02/2022</v>
          </cell>
          <cell r="CG29" t="str">
            <v>Job Retained</v>
          </cell>
          <cell r="CH29" t="str">
            <v>05/02/2022</v>
          </cell>
          <cell r="CI29" t="str">
            <v>Yes</v>
          </cell>
          <cell r="CJ29">
            <v>91</v>
          </cell>
          <cell r="CK29">
            <v>133</v>
          </cell>
          <cell r="CL29">
            <v>133</v>
          </cell>
          <cell r="CM29">
            <v>133</v>
          </cell>
          <cell r="CN29">
            <v>133</v>
          </cell>
          <cell r="CO29" t="str">
            <v>No</v>
          </cell>
          <cell r="EB29">
            <v>31</v>
          </cell>
          <cell r="EC29" t="str">
            <v>No</v>
          </cell>
          <cell r="EE29" t="str">
            <v>Yes</v>
          </cell>
          <cell r="EF29" t="str">
            <v>Yes</v>
          </cell>
          <cell r="EG29" t="str">
            <v>Yes</v>
          </cell>
          <cell r="EH29" t="str">
            <v>No</v>
          </cell>
          <cell r="EI29" t="str">
            <v>Yes</v>
          </cell>
          <cell r="EJ29" t="str">
            <v>No</v>
          </cell>
          <cell r="EL29">
            <v>42</v>
          </cell>
          <cell r="EM29" t="str">
            <v>No</v>
          </cell>
          <cell r="EN29" t="str">
            <v>No</v>
          </cell>
          <cell r="EO29" t="str">
            <v>Yes</v>
          </cell>
          <cell r="EP29" t="str">
            <v>No</v>
          </cell>
          <cell r="EQ29" t="str">
            <v>Yes</v>
          </cell>
          <cell r="ER29" t="str">
            <v>Yes</v>
          </cell>
        </row>
        <row r="30">
          <cell r="A30">
            <v>976776</v>
          </cell>
          <cell r="B30" t="str">
            <v>Banks, Davontrey</v>
          </cell>
          <cell r="C30" t="str">
            <v>902 N Monroe Street</v>
          </cell>
          <cell r="D30" t="str">
            <v>Baltimore</v>
          </cell>
          <cell r="E30" t="str">
            <v>MD</v>
          </cell>
          <cell r="F30" t="str">
            <v>21217</v>
          </cell>
          <cell r="G30" t="str">
            <v>United States of America</v>
          </cell>
          <cell r="H30" t="str">
            <v>Internet Search</v>
          </cell>
          <cell r="J30" t="str">
            <v>667-216-9029</v>
          </cell>
          <cell r="L30" t="str">
            <v>Single</v>
          </cell>
          <cell r="M30" t="str">
            <v>No</v>
          </cell>
          <cell r="N30" t="str">
            <v>No</v>
          </cell>
          <cell r="P30" t="str">
            <v>Warehouse/Forklift Operator</v>
          </cell>
          <cell r="R30" t="str">
            <v>No</v>
          </cell>
          <cell r="S30" t="str">
            <v>No</v>
          </cell>
          <cell r="T30" t="str">
            <v>Male</v>
          </cell>
          <cell r="U30" t="str">
            <v>Black/African American</v>
          </cell>
          <cell r="V30" t="str">
            <v>08/17/2021</v>
          </cell>
          <cell r="W30" t="str">
            <v>443-762-6678  (Girl Friend)</v>
          </cell>
          <cell r="X30" t="str">
            <v>XXX-XX-1376</v>
          </cell>
          <cell r="Y30" t="str">
            <v>02/05/1997</v>
          </cell>
          <cell r="Z30" t="str">
            <v>bdavontrey@yahoocom</v>
          </cell>
          <cell r="AA30" t="str">
            <v>No</v>
          </cell>
          <cell r="AB30">
            <v>0</v>
          </cell>
          <cell r="AC30">
            <v>12.75</v>
          </cell>
          <cell r="AD30" t="str">
            <v>Other Sources</v>
          </cell>
          <cell r="AF30" t="str">
            <v>&lt;1 month</v>
          </cell>
          <cell r="AG30" t="str">
            <v>No</v>
          </cell>
          <cell r="AH30" t="str">
            <v>Extremely Low Income</v>
          </cell>
          <cell r="AI30">
            <v>0</v>
          </cell>
          <cell r="AJ30" t="str">
            <v>No</v>
          </cell>
          <cell r="AK30" t="str">
            <v>High School Diploma/GED</v>
          </cell>
          <cell r="AL30" t="str">
            <v>No</v>
          </cell>
          <cell r="AM30" t="str">
            <v>No</v>
          </cell>
          <cell r="AN30" t="str">
            <v>No</v>
          </cell>
          <cell r="AR30" t="str">
            <v xml:space="preserve"> CDBG</v>
          </cell>
          <cell r="AS30" t="str">
            <v>MTDL</v>
          </cell>
          <cell r="AT30" t="str">
            <v>United States</v>
          </cell>
          <cell r="AU30">
            <v>40</v>
          </cell>
          <cell r="AZ30">
            <v>44425</v>
          </cell>
          <cell r="BB30" t="str">
            <v>RV</v>
          </cell>
          <cell r="BC30">
            <v>8</v>
          </cell>
          <cell r="BD30" t="str">
            <v>Quarter 1</v>
          </cell>
          <cell r="BE30">
            <v>2021</v>
          </cell>
          <cell r="BF30">
            <v>2022</v>
          </cell>
          <cell r="CI30" t="str">
            <v>No</v>
          </cell>
          <cell r="CO30" t="str">
            <v>No</v>
          </cell>
          <cell r="CP30"/>
          <cell r="EB30">
            <v>25</v>
          </cell>
          <cell r="EC30" t="str">
            <v>Yes</v>
          </cell>
          <cell r="ED30" t="str">
            <v>CDBG</v>
          </cell>
          <cell r="EE30" t="str">
            <v>No</v>
          </cell>
          <cell r="EF30" t="str">
            <v>No</v>
          </cell>
          <cell r="EG30" t="str">
            <v>No</v>
          </cell>
          <cell r="EH30" t="str">
            <v>No</v>
          </cell>
          <cell r="EI30" t="str">
            <v>No</v>
          </cell>
          <cell r="EJ30" t="str">
            <v>No</v>
          </cell>
          <cell r="EM30" t="str">
            <v>No</v>
          </cell>
          <cell r="EN30" t="str">
            <v>No</v>
          </cell>
          <cell r="EO30" t="str">
            <v>No</v>
          </cell>
          <cell r="EP30" t="str">
            <v>No</v>
          </cell>
          <cell r="EQ30" t="str">
            <v>No</v>
          </cell>
          <cell r="ER30" t="str">
            <v>No</v>
          </cell>
        </row>
        <row r="31">
          <cell r="A31">
            <v>977183</v>
          </cell>
          <cell r="B31" t="str">
            <v>Banks, Tyeesha C..</v>
          </cell>
          <cell r="C31" t="str">
            <v>8211 Kavanagh Rd</v>
          </cell>
          <cell r="D31" t="str">
            <v>Baltimore</v>
          </cell>
          <cell r="E31" t="str">
            <v>MD</v>
          </cell>
          <cell r="F31" t="str">
            <v>21222</v>
          </cell>
          <cell r="G31" t="str">
            <v>United States of America</v>
          </cell>
          <cell r="H31" t="str">
            <v>Word of Mouth</v>
          </cell>
          <cell r="J31" t="str">
            <v>443-791-5474</v>
          </cell>
          <cell r="L31" t="str">
            <v>Single</v>
          </cell>
          <cell r="M31" t="str">
            <v>Yes</v>
          </cell>
          <cell r="N31" t="str">
            <v>Yes</v>
          </cell>
          <cell r="O31" t="str">
            <v>6/1/2022</v>
          </cell>
          <cell r="P31" t="str">
            <v>School Bus Driver</v>
          </cell>
          <cell r="R31" t="str">
            <v>Yes</v>
          </cell>
          <cell r="S31" t="str">
            <v>No</v>
          </cell>
          <cell r="T31" t="str">
            <v>Female</v>
          </cell>
          <cell r="U31" t="str">
            <v>Black/African American</v>
          </cell>
          <cell r="V31" t="str">
            <v>06/01/2022</v>
          </cell>
          <cell r="X31" t="str">
            <v>219-19-7103</v>
          </cell>
          <cell r="Y31" t="str">
            <v>04/30/1988</v>
          </cell>
          <cell r="Z31" t="str">
            <v>Tyeesha.Banks@gmail.com</v>
          </cell>
          <cell r="AA31" t="str">
            <v>No</v>
          </cell>
          <cell r="AB31">
            <v>0</v>
          </cell>
          <cell r="AC31">
            <v>0</v>
          </cell>
          <cell r="AD31" t="str">
            <v>Other Sources</v>
          </cell>
          <cell r="AF31" t="str">
            <v>Still Working</v>
          </cell>
          <cell r="AG31" t="str">
            <v>Yes</v>
          </cell>
          <cell r="AH31" t="str">
            <v>Extremely Low Income</v>
          </cell>
          <cell r="AI31">
            <v>2025</v>
          </cell>
          <cell r="AJ31" t="str">
            <v>Yes</v>
          </cell>
          <cell r="AK31" t="str">
            <v>AA</v>
          </cell>
          <cell r="AL31" t="str">
            <v>No</v>
          </cell>
          <cell r="AM31" t="str">
            <v>No</v>
          </cell>
          <cell r="AN31" t="str">
            <v>No</v>
          </cell>
          <cell r="AP31" t="str">
            <v>Yes</v>
          </cell>
          <cell r="AQ31" t="str">
            <v>CTC</v>
          </cell>
          <cell r="AS31" t="str">
            <v>CTC</v>
          </cell>
          <cell r="AT31" t="str">
            <v>United States</v>
          </cell>
          <cell r="AU31">
            <v>49</v>
          </cell>
          <cell r="AV31" t="str">
            <v>Resume</v>
          </cell>
          <cell r="AZ31">
            <v>44713</v>
          </cell>
          <cell r="BA31" t="str">
            <v>CTC</v>
          </cell>
          <cell r="BB31" t="str">
            <v>MS</v>
          </cell>
          <cell r="BC31">
            <v>6</v>
          </cell>
          <cell r="BD31" t="str">
            <v>Quarter 4</v>
          </cell>
          <cell r="BE31">
            <v>2022</v>
          </cell>
          <cell r="BF31">
            <v>2022</v>
          </cell>
          <cell r="CI31" t="str">
            <v>Yes</v>
          </cell>
          <cell r="CO31" t="str">
            <v>No</v>
          </cell>
          <cell r="CP31"/>
          <cell r="EB31">
            <v>34</v>
          </cell>
          <cell r="EC31" t="str">
            <v>No</v>
          </cell>
          <cell r="EE31" t="str">
            <v>No</v>
          </cell>
          <cell r="EF31" t="str">
            <v>No</v>
          </cell>
          <cell r="EG31" t="str">
            <v>No</v>
          </cell>
          <cell r="EH31" t="str">
            <v>Yes</v>
          </cell>
          <cell r="EI31" t="str">
            <v>Yes</v>
          </cell>
          <cell r="EJ31" t="str">
            <v>No</v>
          </cell>
          <cell r="EM31" t="str">
            <v>No</v>
          </cell>
          <cell r="EN31" t="str">
            <v>No</v>
          </cell>
          <cell r="EO31" t="str">
            <v>No</v>
          </cell>
          <cell r="EP31" t="str">
            <v>No</v>
          </cell>
          <cell r="EQ31" t="str">
            <v>No</v>
          </cell>
          <cell r="ER31" t="str">
            <v>No</v>
          </cell>
        </row>
        <row r="32">
          <cell r="A32">
            <v>976955</v>
          </cell>
          <cell r="B32" t="str">
            <v>Barber, Desron</v>
          </cell>
          <cell r="C32" t="str">
            <v>3231 Shannon Drive</v>
          </cell>
          <cell r="D32" t="str">
            <v>Baltimore</v>
          </cell>
          <cell r="E32" t="str">
            <v>MD</v>
          </cell>
          <cell r="F32" t="str">
            <v>21213</v>
          </cell>
          <cell r="G32" t="str">
            <v>United States of America</v>
          </cell>
          <cell r="H32" t="str">
            <v>Word of Mouth</v>
          </cell>
          <cell r="J32" t="str">
            <v>(443)202-5906</v>
          </cell>
          <cell r="L32" t="str">
            <v>Single</v>
          </cell>
          <cell r="M32" t="str">
            <v>Yes</v>
          </cell>
          <cell r="N32" t="str">
            <v>Yes</v>
          </cell>
          <cell r="O32" t="str">
            <v>1/24/2022</v>
          </cell>
          <cell r="P32" t="str">
            <v>Warehouse</v>
          </cell>
          <cell r="R32" t="str">
            <v>No</v>
          </cell>
          <cell r="S32" t="str">
            <v>No</v>
          </cell>
          <cell r="T32" t="str">
            <v>Male</v>
          </cell>
          <cell r="U32" t="str">
            <v>Black/African American</v>
          </cell>
          <cell r="V32" t="str">
            <v>01/24/2022</v>
          </cell>
          <cell r="X32" t="str">
            <v>218-61-4017</v>
          </cell>
          <cell r="Y32" t="str">
            <v>08/30/2021</v>
          </cell>
          <cell r="Z32" t="str">
            <v>desronbarber2014@gmail.com</v>
          </cell>
          <cell r="AA32" t="str">
            <v>No</v>
          </cell>
          <cell r="AB32">
            <v>0</v>
          </cell>
          <cell r="AC32">
            <v>12</v>
          </cell>
          <cell r="AF32" t="str">
            <v>&lt;1 month</v>
          </cell>
          <cell r="AG32" t="str">
            <v>No</v>
          </cell>
          <cell r="AH32" t="str">
            <v>Extremely Low Income</v>
          </cell>
          <cell r="AI32">
            <v>0</v>
          </cell>
          <cell r="AJ32" t="str">
            <v>No</v>
          </cell>
          <cell r="AK32" t="str">
            <v>High School Diploma/GED</v>
          </cell>
          <cell r="AL32" t="str">
            <v>No</v>
          </cell>
          <cell r="AM32" t="str">
            <v>Yes</v>
          </cell>
          <cell r="AN32" t="str">
            <v>No</v>
          </cell>
          <cell r="AP32" t="str">
            <v>No</v>
          </cell>
          <cell r="AQ32" t="str">
            <v>MTDL</v>
          </cell>
          <cell r="AR32" t="str">
            <v>Grads2Careers; CDBG</v>
          </cell>
          <cell r="AS32" t="str">
            <v>MTDL</v>
          </cell>
          <cell r="AT32" t="str">
            <v>United States</v>
          </cell>
          <cell r="AU32">
            <v>40</v>
          </cell>
          <cell r="AZ32">
            <v>44585</v>
          </cell>
          <cell r="BA32" t="str">
            <v>MTDL</v>
          </cell>
          <cell r="BB32" t="str">
            <v>ML</v>
          </cell>
          <cell r="BC32">
            <v>1</v>
          </cell>
          <cell r="BD32" t="str">
            <v>Quarter 3</v>
          </cell>
          <cell r="BE32">
            <v>2022</v>
          </cell>
          <cell r="BF32">
            <v>2022</v>
          </cell>
          <cell r="BG32" t="str">
            <v>06/07/2022</v>
          </cell>
          <cell r="BH32" t="str">
            <v>Initial Placement</v>
          </cell>
          <cell r="BI32" t="str">
            <v>First Team Staffing</v>
          </cell>
          <cell r="BJ32" t="str">
            <v>Forklift Operator</v>
          </cell>
          <cell r="BK32">
            <v>17</v>
          </cell>
          <cell r="BL32">
            <v>40</v>
          </cell>
          <cell r="BM32" t="str">
            <v>Yes</v>
          </cell>
          <cell r="BN32" t="str">
            <v>No</v>
          </cell>
          <cell r="BO32" t="str">
            <v>No</v>
          </cell>
          <cell r="BP32" t="str">
            <v>No</v>
          </cell>
          <cell r="BQ32" t="str">
            <v>Yes</v>
          </cell>
          <cell r="BR32" t="str">
            <v>06/07/2022</v>
          </cell>
          <cell r="BS32" t="str">
            <v>Initial Placement</v>
          </cell>
          <cell r="BT32" t="str">
            <v>First Team Staffing</v>
          </cell>
          <cell r="BU32" t="str">
            <v>Forklift Operator</v>
          </cell>
          <cell r="BV32">
            <v>17</v>
          </cell>
          <cell r="BW32">
            <v>40</v>
          </cell>
          <cell r="BX32" t="str">
            <v>Yes</v>
          </cell>
          <cell r="BY32" t="str">
            <v>No</v>
          </cell>
          <cell r="BZ32" t="str">
            <v>No</v>
          </cell>
          <cell r="CA32" t="str">
            <v>No</v>
          </cell>
          <cell r="CB32" t="str">
            <v>Yes</v>
          </cell>
          <cell r="CI32" t="str">
            <v>No</v>
          </cell>
          <cell r="CO32" t="str">
            <v>Yes</v>
          </cell>
          <cell r="CP32">
            <v>44627</v>
          </cell>
          <cell r="CQ32" t="str">
            <v>Yes</v>
          </cell>
          <cell r="CR32" t="str">
            <v>04/22/2022</v>
          </cell>
          <cell r="DI32" t="str">
            <v>Yes</v>
          </cell>
          <cell r="DJ32" t="str">
            <v>Complete</v>
          </cell>
          <cell r="EB32">
            <v>0</v>
          </cell>
          <cell r="EC32" t="str">
            <v>Yes</v>
          </cell>
          <cell r="ED32" t="str">
            <v>CDBG</v>
          </cell>
          <cell r="EE32" t="str">
            <v>Yes</v>
          </cell>
          <cell r="EF32" t="str">
            <v>Yes</v>
          </cell>
          <cell r="EG32" t="str">
            <v>Yes</v>
          </cell>
          <cell r="EH32" t="str">
            <v>No</v>
          </cell>
          <cell r="EI32" t="str">
            <v>Yes</v>
          </cell>
          <cell r="EJ32" t="str">
            <v>No</v>
          </cell>
          <cell r="EL32">
            <v>133</v>
          </cell>
          <cell r="EM32" t="str">
            <v>No</v>
          </cell>
          <cell r="EN32" t="str">
            <v>No</v>
          </cell>
          <cell r="EO32" t="str">
            <v>No</v>
          </cell>
          <cell r="EP32" t="str">
            <v>No</v>
          </cell>
          <cell r="EQ32" t="str">
            <v>Yes</v>
          </cell>
          <cell r="ER32" t="str">
            <v>No</v>
          </cell>
        </row>
        <row r="33">
          <cell r="A33">
            <v>977079</v>
          </cell>
          <cell r="B33" t="str">
            <v>Barbour, Ashira L.</v>
          </cell>
          <cell r="C33" t="str">
            <v>3123 Brendan Avenue</v>
          </cell>
          <cell r="D33" t="str">
            <v>Baltimore</v>
          </cell>
          <cell r="E33" t="str">
            <v>MD</v>
          </cell>
          <cell r="F33" t="str">
            <v>21213</v>
          </cell>
          <cell r="G33" t="str">
            <v>United States of America</v>
          </cell>
          <cell r="H33" t="str">
            <v>Internet Search</v>
          </cell>
          <cell r="J33" t="str">
            <v>443-469-2405</v>
          </cell>
          <cell r="L33" t="str">
            <v>Single</v>
          </cell>
          <cell r="M33" t="str">
            <v>Yes</v>
          </cell>
          <cell r="N33" t="str">
            <v>Yes</v>
          </cell>
          <cell r="O33" t="str">
            <v>4/7/2022</v>
          </cell>
          <cell r="P33" t="str">
            <v>Bus Operator</v>
          </cell>
          <cell r="R33" t="str">
            <v>Yes</v>
          </cell>
          <cell r="S33" t="str">
            <v>No</v>
          </cell>
          <cell r="T33" t="str">
            <v>Female</v>
          </cell>
          <cell r="U33" t="str">
            <v>Black/African American</v>
          </cell>
          <cell r="V33" t="str">
            <v>04/07/2022</v>
          </cell>
          <cell r="X33" t="str">
            <v>212-59-7304</v>
          </cell>
          <cell r="Y33" t="str">
            <v>08/15/2000</v>
          </cell>
          <cell r="Z33" t="str">
            <v>ashirabarbour@gmail.com</v>
          </cell>
          <cell r="AA33" t="str">
            <v>No</v>
          </cell>
          <cell r="AB33">
            <v>0</v>
          </cell>
          <cell r="AC33">
            <v>21</v>
          </cell>
          <cell r="AD33" t="str">
            <v>Salary/Wages</v>
          </cell>
          <cell r="AF33" t="str">
            <v>Still Working</v>
          </cell>
          <cell r="AG33" t="str">
            <v>No</v>
          </cell>
          <cell r="AH33" t="str">
            <v>Extremely Low Income</v>
          </cell>
          <cell r="AI33">
            <v>3300</v>
          </cell>
          <cell r="AJ33" t="str">
            <v>No</v>
          </cell>
          <cell r="AK33" t="str">
            <v>High School Diploma/GED</v>
          </cell>
          <cell r="AL33" t="str">
            <v>No</v>
          </cell>
          <cell r="AM33" t="str">
            <v>No</v>
          </cell>
          <cell r="AN33" t="str">
            <v>No</v>
          </cell>
          <cell r="AP33" t="str">
            <v>No</v>
          </cell>
          <cell r="AQ33" t="str">
            <v>CTC</v>
          </cell>
          <cell r="AR33" t="str">
            <v>Train Up; CDBG</v>
          </cell>
          <cell r="AS33" t="str">
            <v>CTC</v>
          </cell>
          <cell r="AT33" t="str">
            <v>United States</v>
          </cell>
          <cell r="AU33">
            <v>48</v>
          </cell>
          <cell r="AZ33">
            <v>44658</v>
          </cell>
          <cell r="BA33" t="str">
            <v>CTC</v>
          </cell>
          <cell r="BB33" t="str">
            <v>MS</v>
          </cell>
          <cell r="BC33">
            <v>4</v>
          </cell>
          <cell r="BD33" t="str">
            <v>Quarter 4</v>
          </cell>
          <cell r="BE33">
            <v>2022</v>
          </cell>
          <cell r="BF33">
            <v>2022</v>
          </cell>
          <cell r="CI33" t="str">
            <v>Yes</v>
          </cell>
          <cell r="CO33" t="str">
            <v>No</v>
          </cell>
          <cell r="CP33">
            <v>44683</v>
          </cell>
          <cell r="DE33" t="str">
            <v>Yes</v>
          </cell>
          <cell r="DF33" t="str">
            <v>06/10/2022</v>
          </cell>
          <cell r="DI33" t="str">
            <v>Yes</v>
          </cell>
          <cell r="DJ33" t="str">
            <v>Complete</v>
          </cell>
          <cell r="EB33">
            <v>21</v>
          </cell>
          <cell r="EC33" t="str">
            <v>Yes</v>
          </cell>
          <cell r="ED33" t="str">
            <v>CDBG</v>
          </cell>
          <cell r="EE33" t="str">
            <v>Yes</v>
          </cell>
          <cell r="EF33" t="str">
            <v>No</v>
          </cell>
          <cell r="EG33" t="str">
            <v>Yes</v>
          </cell>
          <cell r="EH33" t="str">
            <v>No</v>
          </cell>
          <cell r="EI33" t="str">
            <v>Yes</v>
          </cell>
          <cell r="EJ33" t="str">
            <v>No</v>
          </cell>
          <cell r="EM33" t="str">
            <v>Yes</v>
          </cell>
          <cell r="EN33" t="str">
            <v>No</v>
          </cell>
          <cell r="EO33" t="str">
            <v>No</v>
          </cell>
          <cell r="EP33" t="str">
            <v>No</v>
          </cell>
          <cell r="EQ33" t="str">
            <v>No</v>
          </cell>
          <cell r="ER33" t="str">
            <v>No</v>
          </cell>
        </row>
        <row r="34">
          <cell r="A34">
            <v>977098</v>
          </cell>
          <cell r="B34" t="str">
            <v>Barney, Juwuan Dashawn.</v>
          </cell>
          <cell r="C34" t="str">
            <v>4014 E Northern Pkwy PKWY</v>
          </cell>
          <cell r="D34" t="str">
            <v>Baltimore</v>
          </cell>
          <cell r="E34" t="str">
            <v>MD</v>
          </cell>
          <cell r="F34" t="str">
            <v>21206</v>
          </cell>
          <cell r="G34" t="str">
            <v>United States of America</v>
          </cell>
          <cell r="H34" t="str">
            <v>MND Client/Graduate</v>
          </cell>
          <cell r="J34" t="str">
            <v>410-622-2272</v>
          </cell>
          <cell r="L34" t="str">
            <v>Single</v>
          </cell>
          <cell r="M34" t="str">
            <v>Yes</v>
          </cell>
          <cell r="N34" t="str">
            <v>No</v>
          </cell>
          <cell r="P34" t="str">
            <v>Forklift Operating</v>
          </cell>
          <cell r="R34" t="str">
            <v>No</v>
          </cell>
          <cell r="S34" t="str">
            <v>No</v>
          </cell>
          <cell r="T34" t="str">
            <v>Male</v>
          </cell>
          <cell r="U34" t="str">
            <v>Black/African American</v>
          </cell>
          <cell r="V34" t="str">
            <v>04/21/2022</v>
          </cell>
          <cell r="X34" t="str">
            <v>214-59-6388</v>
          </cell>
          <cell r="Y34" t="str">
            <v>10/05/2000</v>
          </cell>
          <cell r="Z34" t="str">
            <v>Juwuanbarney66@gmail.com</v>
          </cell>
          <cell r="AA34" t="str">
            <v>No</v>
          </cell>
          <cell r="AB34">
            <v>0</v>
          </cell>
          <cell r="AC34">
            <v>15</v>
          </cell>
          <cell r="AD34" t="str">
            <v>Other Sources</v>
          </cell>
          <cell r="AF34" t="str">
            <v>1-3 months</v>
          </cell>
          <cell r="AG34" t="str">
            <v>No</v>
          </cell>
          <cell r="AH34" t="str">
            <v>Extremely Low Income</v>
          </cell>
          <cell r="AI34">
            <v>0</v>
          </cell>
          <cell r="AJ34" t="str">
            <v>No</v>
          </cell>
          <cell r="AK34" t="str">
            <v>High School Diploma/GED</v>
          </cell>
          <cell r="AL34" t="str">
            <v>No</v>
          </cell>
          <cell r="AM34" t="str">
            <v>No</v>
          </cell>
          <cell r="AN34" t="str">
            <v>No</v>
          </cell>
          <cell r="AP34" t="str">
            <v>Yes</v>
          </cell>
          <cell r="AQ34" t="str">
            <v>MTDL</v>
          </cell>
          <cell r="AR34" t="str">
            <v>Grads2Careers; CDBG</v>
          </cell>
          <cell r="AS34" t="str">
            <v>MTDL</v>
          </cell>
          <cell r="AT34" t="str">
            <v>United States</v>
          </cell>
          <cell r="AU34">
            <v>30</v>
          </cell>
          <cell r="AV34" t="str">
            <v>Employment History</v>
          </cell>
          <cell r="AZ34">
            <v>44672</v>
          </cell>
          <cell r="BA34" t="str">
            <v>MTDL</v>
          </cell>
          <cell r="BB34" t="str">
            <v>ML</v>
          </cell>
          <cell r="BC34">
            <v>4</v>
          </cell>
          <cell r="BD34" t="str">
            <v>Quarter 4</v>
          </cell>
          <cell r="BE34">
            <v>2022</v>
          </cell>
          <cell r="BF34">
            <v>2022</v>
          </cell>
          <cell r="CI34" t="str">
            <v>No</v>
          </cell>
          <cell r="CO34" t="str">
            <v>No</v>
          </cell>
          <cell r="EB34">
            <v>21</v>
          </cell>
          <cell r="EC34" t="str">
            <v>Yes</v>
          </cell>
          <cell r="ED34" t="str">
            <v>CDBG</v>
          </cell>
          <cell r="EE34" t="str">
            <v>No</v>
          </cell>
          <cell r="EF34" t="str">
            <v>No</v>
          </cell>
          <cell r="EG34" t="str">
            <v>No</v>
          </cell>
          <cell r="EH34" t="str">
            <v>Yes</v>
          </cell>
          <cell r="EI34" t="str">
            <v>No</v>
          </cell>
          <cell r="EJ34" t="str">
            <v>Yes</v>
          </cell>
          <cell r="EM34" t="str">
            <v>No</v>
          </cell>
          <cell r="EN34" t="str">
            <v>No</v>
          </cell>
          <cell r="EO34" t="str">
            <v>No</v>
          </cell>
          <cell r="EP34" t="str">
            <v>No</v>
          </cell>
          <cell r="EQ34" t="str">
            <v>No</v>
          </cell>
          <cell r="ER34" t="str">
            <v>No</v>
          </cell>
        </row>
        <row r="35">
          <cell r="A35">
            <v>976831</v>
          </cell>
          <cell r="B35" t="str">
            <v>Barrett, Isaiah</v>
          </cell>
          <cell r="C35" t="str">
            <v>1437 Imla St</v>
          </cell>
          <cell r="D35" t="str">
            <v>Baltimore</v>
          </cell>
          <cell r="E35" t="str">
            <v>Md</v>
          </cell>
          <cell r="F35" t="str">
            <v>21224</v>
          </cell>
          <cell r="G35" t="str">
            <v>United States of America</v>
          </cell>
          <cell r="H35" t="str">
            <v>Word of Mouth</v>
          </cell>
          <cell r="J35" t="str">
            <v>410 989 9884</v>
          </cell>
          <cell r="L35" t="str">
            <v>Single</v>
          </cell>
          <cell r="M35" t="str">
            <v>Yes</v>
          </cell>
          <cell r="N35" t="str">
            <v>Yes</v>
          </cell>
          <cell r="P35" t="str">
            <v>warehouse</v>
          </cell>
          <cell r="R35" t="str">
            <v>No</v>
          </cell>
          <cell r="S35" t="str">
            <v>No</v>
          </cell>
          <cell r="T35" t="str">
            <v>Male</v>
          </cell>
          <cell r="U35" t="str">
            <v>Black/African American</v>
          </cell>
          <cell r="V35" t="str">
            <v>09/30/2021</v>
          </cell>
          <cell r="W35" t="str">
            <v>443 523 7643</v>
          </cell>
          <cell r="X35" t="str">
            <v>212 41 2451</v>
          </cell>
          <cell r="Y35" t="str">
            <v>09/25/1993</v>
          </cell>
          <cell r="Z35" t="str">
            <v>isaiahiz8king22@yahoo.com</v>
          </cell>
          <cell r="AA35" t="str">
            <v>No</v>
          </cell>
          <cell r="AB35">
            <v>0</v>
          </cell>
          <cell r="AC35">
            <v>15</v>
          </cell>
          <cell r="AD35" t="str">
            <v>Salary/Wages</v>
          </cell>
          <cell r="AG35" t="str">
            <v>No</v>
          </cell>
          <cell r="AH35" t="str">
            <v>Extremely Low Income</v>
          </cell>
          <cell r="AI35">
            <v>2000</v>
          </cell>
          <cell r="AJ35" t="str">
            <v>No</v>
          </cell>
          <cell r="AK35" t="str">
            <v>High School Diploma/GED</v>
          </cell>
          <cell r="AL35" t="str">
            <v>No</v>
          </cell>
          <cell r="AM35" t="str">
            <v>No</v>
          </cell>
          <cell r="AQ35" t="str">
            <v>MTDL</v>
          </cell>
          <cell r="AR35" t="str">
            <v xml:space="preserve"> CDBG; EARN</v>
          </cell>
          <cell r="AS35" t="str">
            <v>MTDL</v>
          </cell>
          <cell r="AT35" t="str">
            <v>United States</v>
          </cell>
          <cell r="AU35">
            <v>40</v>
          </cell>
          <cell r="AZ35">
            <v>44469</v>
          </cell>
          <cell r="BA35" t="str">
            <v>MTDL</v>
          </cell>
          <cell r="BB35" t="str">
            <v>CH</v>
          </cell>
          <cell r="BC35">
            <v>9</v>
          </cell>
          <cell r="BD35" t="str">
            <v>Quarter 1</v>
          </cell>
          <cell r="BE35">
            <v>2021</v>
          </cell>
          <cell r="BF35">
            <v>2022</v>
          </cell>
          <cell r="CI35" t="str">
            <v>No</v>
          </cell>
          <cell r="CO35" t="str">
            <v>No</v>
          </cell>
          <cell r="CP35">
            <v>44627</v>
          </cell>
          <cell r="CQ35" t="str">
            <v>Yes</v>
          </cell>
          <cell r="CR35" t="str">
            <v>03/25/2022</v>
          </cell>
          <cell r="DI35" t="str">
            <v>Yes</v>
          </cell>
          <cell r="DJ35" t="str">
            <v>Complete</v>
          </cell>
          <cell r="EA35" t="str">
            <v>IG0514-15-664</v>
          </cell>
          <cell r="EB35">
            <v>28</v>
          </cell>
          <cell r="EC35" t="str">
            <v>Yes</v>
          </cell>
          <cell r="ED35" t="str">
            <v>CDBG</v>
          </cell>
          <cell r="EE35" t="str">
            <v>Yes</v>
          </cell>
          <cell r="EF35" t="str">
            <v>No</v>
          </cell>
          <cell r="EG35" t="str">
            <v>Yes</v>
          </cell>
          <cell r="EH35" t="str">
            <v>No</v>
          </cell>
          <cell r="EI35" t="str">
            <v>No</v>
          </cell>
          <cell r="EJ35" t="str">
            <v>Yes</v>
          </cell>
          <cell r="EM35" t="str">
            <v>Yes</v>
          </cell>
          <cell r="EN35" t="str">
            <v>No</v>
          </cell>
          <cell r="EO35" t="str">
            <v>No</v>
          </cell>
          <cell r="EP35" t="str">
            <v>No</v>
          </cell>
          <cell r="EQ35" t="str">
            <v>No</v>
          </cell>
          <cell r="ER35" t="str">
            <v>No</v>
          </cell>
        </row>
        <row r="36">
          <cell r="A36">
            <v>977009</v>
          </cell>
          <cell r="B36" t="str">
            <v>Basnet, Kopila</v>
          </cell>
          <cell r="C36" t="str">
            <v>127 Maybin Circle</v>
          </cell>
          <cell r="D36" t="str">
            <v>Owings Mills</v>
          </cell>
          <cell r="E36" t="str">
            <v>MD</v>
          </cell>
          <cell r="F36" t="str">
            <v>21117</v>
          </cell>
          <cell r="G36" t="str">
            <v>United States of America</v>
          </cell>
          <cell r="H36" t="str">
            <v>Community Location</v>
          </cell>
          <cell r="J36" t="str">
            <v>859-285-7538</v>
          </cell>
          <cell r="L36" t="str">
            <v>Divorced/Separated</v>
          </cell>
          <cell r="M36" t="str">
            <v>Yes</v>
          </cell>
          <cell r="N36" t="str">
            <v>Yes</v>
          </cell>
          <cell r="O36" t="str">
            <v>3/1/2022</v>
          </cell>
          <cell r="P36" t="str">
            <v>Non-CDL Driver</v>
          </cell>
          <cell r="R36" t="str">
            <v>Yes</v>
          </cell>
          <cell r="S36" t="str">
            <v>No</v>
          </cell>
          <cell r="T36" t="str">
            <v>Female</v>
          </cell>
          <cell r="U36" t="str">
            <v>Other Multi-Racial Category</v>
          </cell>
          <cell r="V36" t="str">
            <v>03/01/2022</v>
          </cell>
          <cell r="X36" t="str">
            <v>789-55-6969</v>
          </cell>
          <cell r="Y36" t="str">
            <v>03/18/1996</v>
          </cell>
          <cell r="Z36" t="str">
            <v>basnetkopila987@gmail.com</v>
          </cell>
          <cell r="AB36">
            <v>0</v>
          </cell>
          <cell r="AC36">
            <v>15</v>
          </cell>
          <cell r="AF36" t="str">
            <v>1-3 months</v>
          </cell>
          <cell r="AG36" t="str">
            <v>No</v>
          </cell>
          <cell r="AH36" t="str">
            <v>Extremely Low Income</v>
          </cell>
          <cell r="AI36">
            <v>0</v>
          </cell>
          <cell r="AJ36" t="str">
            <v>No</v>
          </cell>
          <cell r="AK36" t="str">
            <v>High School Diploma/GED</v>
          </cell>
          <cell r="AL36" t="str">
            <v>No</v>
          </cell>
          <cell r="AM36" t="str">
            <v>No</v>
          </cell>
          <cell r="AN36" t="str">
            <v>No</v>
          </cell>
          <cell r="AP36" t="str">
            <v>No</v>
          </cell>
          <cell r="AQ36" t="str">
            <v>OOO</v>
          </cell>
          <cell r="AS36" t="str">
            <v>OOO</v>
          </cell>
          <cell r="AT36" t="str">
            <v>Nepal</v>
          </cell>
          <cell r="AU36">
            <v>40</v>
          </cell>
          <cell r="AZ36">
            <v>44621</v>
          </cell>
          <cell r="BA36" t="str">
            <v>OOO</v>
          </cell>
          <cell r="BB36" t="str">
            <v>RV</v>
          </cell>
          <cell r="BC36">
            <v>3</v>
          </cell>
          <cell r="BD36" t="str">
            <v>Quarter 3</v>
          </cell>
          <cell r="BE36">
            <v>2022</v>
          </cell>
          <cell r="BF36">
            <v>2022</v>
          </cell>
          <cell r="CI36" t="str">
            <v>No</v>
          </cell>
          <cell r="CO36" t="str">
            <v>No</v>
          </cell>
          <cell r="EB36">
            <v>26</v>
          </cell>
          <cell r="EC36" t="str">
            <v>No</v>
          </cell>
          <cell r="EE36" t="str">
            <v>No</v>
          </cell>
          <cell r="EF36" t="str">
            <v>No</v>
          </cell>
          <cell r="EG36" t="str">
            <v>Yes</v>
          </cell>
          <cell r="EH36" t="str">
            <v>No</v>
          </cell>
          <cell r="EI36" t="str">
            <v>No</v>
          </cell>
          <cell r="EJ36" t="str">
            <v>Yes</v>
          </cell>
          <cell r="EM36" t="str">
            <v>No</v>
          </cell>
          <cell r="EN36" t="str">
            <v>No</v>
          </cell>
          <cell r="EO36" t="str">
            <v>No</v>
          </cell>
          <cell r="EP36" t="str">
            <v>No</v>
          </cell>
          <cell r="EQ36" t="str">
            <v>No</v>
          </cell>
          <cell r="ER36" t="str">
            <v>No</v>
          </cell>
        </row>
        <row r="37">
          <cell r="A37">
            <v>976897</v>
          </cell>
          <cell r="B37" t="str">
            <v>Beasley, James</v>
          </cell>
          <cell r="C37" t="str">
            <v>725 E. 21st Street</v>
          </cell>
          <cell r="D37" t="str">
            <v>Baltimore</v>
          </cell>
          <cell r="E37" t="str">
            <v>MD</v>
          </cell>
          <cell r="F37" t="str">
            <v>21218</v>
          </cell>
          <cell r="G37" t="str">
            <v>United States of America</v>
          </cell>
          <cell r="H37" t="str">
            <v>Word of Mouth</v>
          </cell>
          <cell r="J37" t="str">
            <v>(443)939-6146</v>
          </cell>
          <cell r="L37" t="str">
            <v>Single</v>
          </cell>
          <cell r="M37" t="str">
            <v>Yes</v>
          </cell>
          <cell r="N37" t="str">
            <v>No</v>
          </cell>
          <cell r="O37" t="str">
            <v>11/29/2021</v>
          </cell>
          <cell r="P37" t="str">
            <v>CDL/School Bus</v>
          </cell>
          <cell r="R37" t="str">
            <v>No</v>
          </cell>
          <cell r="S37" t="str">
            <v>No</v>
          </cell>
          <cell r="T37" t="str">
            <v>Male</v>
          </cell>
          <cell r="U37" t="str">
            <v>Black/African American</v>
          </cell>
          <cell r="V37" t="str">
            <v>11/29/2021</v>
          </cell>
          <cell r="W37" t="str">
            <v>(443)726-0407</v>
          </cell>
          <cell r="X37" t="str">
            <v>219-92-6056</v>
          </cell>
          <cell r="Y37" t="str">
            <v>09/06/1963</v>
          </cell>
          <cell r="Z37" t="str">
            <v>beasleyjm1037@gmail.com</v>
          </cell>
          <cell r="AA37" t="str">
            <v>No</v>
          </cell>
          <cell r="AB37">
            <v>0</v>
          </cell>
          <cell r="AC37">
            <v>23</v>
          </cell>
          <cell r="AD37" t="str">
            <v>SNAP/Food Stamp</v>
          </cell>
          <cell r="AF37" t="str">
            <v>&gt; 1 year</v>
          </cell>
          <cell r="AG37" t="str">
            <v>No</v>
          </cell>
          <cell r="AH37" t="str">
            <v>Extremely Low Income</v>
          </cell>
          <cell r="AI37">
            <v>0</v>
          </cell>
          <cell r="AJ37" t="str">
            <v>Yes</v>
          </cell>
          <cell r="AK37" t="str">
            <v>High School Diploma/GED</v>
          </cell>
          <cell r="AL37" t="str">
            <v>No</v>
          </cell>
          <cell r="AM37" t="str">
            <v>No</v>
          </cell>
          <cell r="AN37" t="str">
            <v>No</v>
          </cell>
          <cell r="AP37" t="str">
            <v>No</v>
          </cell>
          <cell r="AQ37" t="str">
            <v>CTC</v>
          </cell>
          <cell r="AR37" t="str">
            <v>MOED Opioid; CDBG</v>
          </cell>
          <cell r="AS37" t="str">
            <v>CTC</v>
          </cell>
          <cell r="AT37" t="str">
            <v>United States</v>
          </cell>
          <cell r="AU37">
            <v>40</v>
          </cell>
          <cell r="AZ37">
            <v>44529</v>
          </cell>
          <cell r="BA37" t="str">
            <v>CTC</v>
          </cell>
          <cell r="BB37" t="str">
            <v>SH</v>
          </cell>
          <cell r="BC37">
            <v>11</v>
          </cell>
          <cell r="BD37" t="str">
            <v>Quarter 2</v>
          </cell>
          <cell r="BE37">
            <v>2021</v>
          </cell>
          <cell r="BF37">
            <v>2022</v>
          </cell>
          <cell r="BG37" t="str">
            <v>01/18/2022</v>
          </cell>
          <cell r="BH37" t="str">
            <v>Initial Placement</v>
          </cell>
          <cell r="BI37" t="str">
            <v>Meals on Wheels</v>
          </cell>
          <cell r="BJ37" t="str">
            <v>Delivery Driver</v>
          </cell>
          <cell r="BK37">
            <v>15</v>
          </cell>
          <cell r="BL37">
            <v>40</v>
          </cell>
          <cell r="BM37" t="str">
            <v>Yes</v>
          </cell>
          <cell r="BN37" t="str">
            <v>No</v>
          </cell>
          <cell r="BO37" t="str">
            <v>No</v>
          </cell>
          <cell r="BP37" t="str">
            <v>No</v>
          </cell>
          <cell r="BQ37" t="str">
            <v>Yes</v>
          </cell>
          <cell r="BR37" t="str">
            <v>01/18/2022</v>
          </cell>
          <cell r="BS37" t="str">
            <v>Initial Placement</v>
          </cell>
          <cell r="BT37" t="str">
            <v>Meals on Wheels</v>
          </cell>
          <cell r="BU37" t="str">
            <v>Delivery Driver</v>
          </cell>
          <cell r="BV37">
            <v>15</v>
          </cell>
          <cell r="BW37">
            <v>40</v>
          </cell>
          <cell r="BX37" t="str">
            <v>Yes</v>
          </cell>
          <cell r="BY37" t="str">
            <v>No</v>
          </cell>
          <cell r="BZ37" t="str">
            <v>No</v>
          </cell>
          <cell r="CA37" t="str">
            <v>No</v>
          </cell>
          <cell r="CB37" t="str">
            <v>Yes</v>
          </cell>
          <cell r="CF37" t="str">
            <v>05/03/2022</v>
          </cell>
          <cell r="CG37" t="str">
            <v>Job Retained</v>
          </cell>
          <cell r="CH37" t="str">
            <v>05/03/2022</v>
          </cell>
          <cell r="CI37" t="str">
            <v>No</v>
          </cell>
          <cell r="CJ37">
            <v>105</v>
          </cell>
          <cell r="CL37">
            <v>105</v>
          </cell>
          <cell r="CM37">
            <v>105</v>
          </cell>
          <cell r="CN37">
            <v>105</v>
          </cell>
          <cell r="CO37" t="str">
            <v>No</v>
          </cell>
          <cell r="CP37">
            <v>44571</v>
          </cell>
          <cell r="DJ37" t="str">
            <v>Complete</v>
          </cell>
          <cell r="EB37">
            <v>58</v>
          </cell>
          <cell r="EC37" t="str">
            <v>Yes</v>
          </cell>
          <cell r="ED37" t="str">
            <v>CDBG</v>
          </cell>
          <cell r="EE37" t="str">
            <v>Yes</v>
          </cell>
          <cell r="EF37" t="str">
            <v>Yes</v>
          </cell>
          <cell r="EG37" t="str">
            <v>Yes</v>
          </cell>
          <cell r="EH37" t="str">
            <v>No</v>
          </cell>
          <cell r="EI37" t="str">
            <v>Yes</v>
          </cell>
          <cell r="EJ37" t="str">
            <v>No</v>
          </cell>
          <cell r="EL37">
            <v>49</v>
          </cell>
          <cell r="EM37" t="str">
            <v>No</v>
          </cell>
          <cell r="EN37" t="str">
            <v>No</v>
          </cell>
          <cell r="EO37" t="str">
            <v>No</v>
          </cell>
          <cell r="EP37" t="str">
            <v>No</v>
          </cell>
          <cell r="EQ37" t="str">
            <v>Yes</v>
          </cell>
          <cell r="ER37" t="str">
            <v>No</v>
          </cell>
        </row>
        <row r="38">
          <cell r="A38">
            <v>977122</v>
          </cell>
          <cell r="B38" t="str">
            <v>Beatty, Rashid</v>
          </cell>
          <cell r="C38" t="str">
            <v>2215 Saint Paul St #1</v>
          </cell>
          <cell r="D38" t="str">
            <v>Baltimore</v>
          </cell>
          <cell r="E38" t="str">
            <v>MD</v>
          </cell>
          <cell r="F38" t="str">
            <v>21218</v>
          </cell>
          <cell r="G38" t="str">
            <v>United States of America</v>
          </cell>
          <cell r="H38" t="str">
            <v>Word of Mouth</v>
          </cell>
          <cell r="J38" t="str">
            <v>(443)473-0064</v>
          </cell>
          <cell r="L38" t="str">
            <v>Single</v>
          </cell>
          <cell r="M38" t="str">
            <v>No</v>
          </cell>
          <cell r="N38" t="str">
            <v>No</v>
          </cell>
          <cell r="O38" t="str">
            <v>5/9/2022</v>
          </cell>
          <cell r="P38" t="str">
            <v>Hospitality</v>
          </cell>
          <cell r="R38" t="str">
            <v>No</v>
          </cell>
          <cell r="S38" t="str">
            <v>No</v>
          </cell>
          <cell r="T38" t="str">
            <v>Male</v>
          </cell>
          <cell r="U38" t="str">
            <v>Black/African American</v>
          </cell>
          <cell r="V38" t="str">
            <v>05/12/2022</v>
          </cell>
          <cell r="X38" t="str">
            <v>219-98-5431</v>
          </cell>
          <cell r="Y38" t="str">
            <v>02/27/1982</v>
          </cell>
          <cell r="Z38" t="str">
            <v>rashid.n.beatty@gmail.com</v>
          </cell>
          <cell r="AA38" t="str">
            <v>No</v>
          </cell>
          <cell r="AB38">
            <v>0</v>
          </cell>
          <cell r="AC38">
            <v>18.36</v>
          </cell>
          <cell r="AD38" t="str">
            <v>SNAP/Food Stamp</v>
          </cell>
          <cell r="AF38" t="str">
            <v>&gt; 1 year</v>
          </cell>
          <cell r="AG38" t="str">
            <v>No</v>
          </cell>
          <cell r="AH38" t="str">
            <v>Extremely Low Income</v>
          </cell>
          <cell r="AI38">
            <v>0</v>
          </cell>
          <cell r="AJ38" t="str">
            <v>No</v>
          </cell>
          <cell r="AK38" t="str">
            <v>High School Diploma/GED</v>
          </cell>
          <cell r="AL38" t="str">
            <v>No</v>
          </cell>
          <cell r="AM38" t="str">
            <v>No</v>
          </cell>
          <cell r="AN38" t="str">
            <v>No</v>
          </cell>
          <cell r="AP38" t="str">
            <v>No</v>
          </cell>
          <cell r="AQ38" t="str">
            <v>OOO</v>
          </cell>
          <cell r="AR38" t="str">
            <v xml:space="preserve"> CDBG</v>
          </cell>
          <cell r="AS38" t="str">
            <v>MTDL</v>
          </cell>
          <cell r="AT38" t="str">
            <v>United States</v>
          </cell>
          <cell r="AU38">
            <v>40</v>
          </cell>
          <cell r="AZ38">
            <v>44693</v>
          </cell>
          <cell r="BA38" t="str">
            <v>OOO</v>
          </cell>
          <cell r="BB38" t="str">
            <v>RB</v>
          </cell>
          <cell r="BC38">
            <v>5</v>
          </cell>
          <cell r="BD38" t="str">
            <v>Quarter 4</v>
          </cell>
          <cell r="BE38">
            <v>2022</v>
          </cell>
          <cell r="BF38">
            <v>2022</v>
          </cell>
          <cell r="CI38" t="str">
            <v>No</v>
          </cell>
          <cell r="CO38" t="str">
            <v>No</v>
          </cell>
          <cell r="CP38"/>
          <cell r="EB38">
            <v>40</v>
          </cell>
          <cell r="EC38" t="str">
            <v>Yes</v>
          </cell>
          <cell r="ED38" t="str">
            <v>CDBG</v>
          </cell>
          <cell r="EE38" t="str">
            <v>No</v>
          </cell>
          <cell r="EF38" t="str">
            <v>No</v>
          </cell>
          <cell r="EG38" t="str">
            <v>Yes</v>
          </cell>
          <cell r="EH38" t="str">
            <v>No</v>
          </cell>
          <cell r="EI38" t="str">
            <v>No</v>
          </cell>
          <cell r="EJ38" t="str">
            <v>Yes</v>
          </cell>
          <cell r="EM38" t="str">
            <v>No</v>
          </cell>
          <cell r="EN38" t="str">
            <v>No</v>
          </cell>
          <cell r="EO38" t="str">
            <v>No</v>
          </cell>
          <cell r="EP38" t="str">
            <v>No</v>
          </cell>
          <cell r="EQ38" t="str">
            <v>No</v>
          </cell>
          <cell r="ER38" t="str">
            <v>No</v>
          </cell>
        </row>
        <row r="39">
          <cell r="A39">
            <v>977192</v>
          </cell>
          <cell r="B39" t="str">
            <v>Beauford, Donique</v>
          </cell>
          <cell r="C39" t="str">
            <v>4612 Marble Hall Rd</v>
          </cell>
          <cell r="D39" t="str">
            <v>Baltimore</v>
          </cell>
          <cell r="E39" t="str">
            <v>MD</v>
          </cell>
          <cell r="F39" t="str">
            <v>21239</v>
          </cell>
          <cell r="G39" t="str">
            <v>United States of America</v>
          </cell>
          <cell r="H39" t="str">
            <v>Word of Mouth</v>
          </cell>
          <cell r="J39" t="str">
            <v>443 31903874</v>
          </cell>
          <cell r="L39" t="str">
            <v>Single</v>
          </cell>
          <cell r="M39" t="str">
            <v>No</v>
          </cell>
          <cell r="N39" t="str">
            <v>No</v>
          </cell>
          <cell r="O39" t="str">
            <v>6/14/2022</v>
          </cell>
          <cell r="P39" t="str">
            <v>warehousing</v>
          </cell>
          <cell r="R39" t="str">
            <v>Yes</v>
          </cell>
          <cell r="S39" t="str">
            <v>No</v>
          </cell>
          <cell r="T39" t="str">
            <v>Female</v>
          </cell>
          <cell r="U39" t="str">
            <v>Black/African American</v>
          </cell>
          <cell r="V39" t="str">
            <v>06/14/2022</v>
          </cell>
          <cell r="X39" t="str">
            <v>213 04 2072</v>
          </cell>
          <cell r="Y39" t="str">
            <v>05/05/1983</v>
          </cell>
          <cell r="Z39" t="str">
            <v>donique83@gmail.com</v>
          </cell>
          <cell r="AA39" t="str">
            <v>No</v>
          </cell>
          <cell r="AB39">
            <v>0</v>
          </cell>
          <cell r="AC39">
            <v>3.5</v>
          </cell>
          <cell r="AF39" t="str">
            <v>&gt; 1 year</v>
          </cell>
          <cell r="AG39" t="str">
            <v>No</v>
          </cell>
          <cell r="AH39" t="str">
            <v>Extremely Low Income</v>
          </cell>
          <cell r="AI39">
            <v>0</v>
          </cell>
          <cell r="AJ39" t="str">
            <v>No</v>
          </cell>
          <cell r="AK39" t="str">
            <v>High School Diploma/GED</v>
          </cell>
          <cell r="AL39" t="str">
            <v>No</v>
          </cell>
          <cell r="AM39" t="str">
            <v>No</v>
          </cell>
          <cell r="AN39" t="str">
            <v>No</v>
          </cell>
          <cell r="AQ39" t="str">
            <v>MTDL</v>
          </cell>
          <cell r="AR39" t="str">
            <v xml:space="preserve"> CDBG</v>
          </cell>
          <cell r="AS39" t="str">
            <v>MTDL</v>
          </cell>
          <cell r="AT39" t="str">
            <v>United States</v>
          </cell>
          <cell r="AU39">
            <v>40</v>
          </cell>
          <cell r="AV39" t="str">
            <v>Resume</v>
          </cell>
          <cell r="AZ39">
            <v>44726</v>
          </cell>
          <cell r="BA39" t="str">
            <v>MTDL</v>
          </cell>
          <cell r="BB39" t="str">
            <v>CH</v>
          </cell>
          <cell r="BC39">
            <v>6</v>
          </cell>
          <cell r="BD39" t="str">
            <v>Quarter 4</v>
          </cell>
          <cell r="BE39">
            <v>2022</v>
          </cell>
          <cell r="BF39">
            <v>2022</v>
          </cell>
          <cell r="CI39" t="str">
            <v>No</v>
          </cell>
          <cell r="CO39" t="str">
            <v>No</v>
          </cell>
          <cell r="CP39"/>
          <cell r="EB39">
            <v>39</v>
          </cell>
          <cell r="EC39" t="str">
            <v>Yes</v>
          </cell>
          <cell r="ED39" t="str">
            <v>CDBG</v>
          </cell>
          <cell r="EE39" t="str">
            <v>No</v>
          </cell>
          <cell r="EF39" t="str">
            <v>No</v>
          </cell>
          <cell r="EG39" t="str">
            <v>No</v>
          </cell>
          <cell r="EH39" t="str">
            <v>Yes</v>
          </cell>
          <cell r="EI39" t="str">
            <v>No</v>
          </cell>
          <cell r="EJ39" t="str">
            <v>Yes</v>
          </cell>
          <cell r="EM39" t="str">
            <v>No</v>
          </cell>
          <cell r="EN39" t="str">
            <v>No</v>
          </cell>
          <cell r="EO39" t="str">
            <v>No</v>
          </cell>
          <cell r="EP39" t="str">
            <v>No</v>
          </cell>
          <cell r="EQ39" t="str">
            <v>No</v>
          </cell>
          <cell r="ER39" t="str">
            <v>No</v>
          </cell>
        </row>
        <row r="40">
          <cell r="A40">
            <v>976852</v>
          </cell>
          <cell r="B40" t="str">
            <v>Belfon, Marion M.</v>
          </cell>
          <cell r="C40" t="str">
            <v>6400 Lockh Crest  Road</v>
          </cell>
          <cell r="D40" t="str">
            <v>Baltimore</v>
          </cell>
          <cell r="E40" t="str">
            <v>MD</v>
          </cell>
          <cell r="F40" t="str">
            <v>21239</v>
          </cell>
          <cell r="G40" t="str">
            <v>United States of America</v>
          </cell>
          <cell r="H40" t="str">
            <v>Word of Mouth</v>
          </cell>
          <cell r="J40" t="str">
            <v>443-983-4795</v>
          </cell>
          <cell r="L40" t="str">
            <v>Married</v>
          </cell>
          <cell r="M40" t="str">
            <v>Yes</v>
          </cell>
          <cell r="N40" t="str">
            <v>Yes</v>
          </cell>
          <cell r="O40" t="str">
            <v>10/12/2021</v>
          </cell>
          <cell r="P40" t="str">
            <v>CDL Bus Operator</v>
          </cell>
          <cell r="R40" t="str">
            <v>No</v>
          </cell>
          <cell r="S40" t="str">
            <v>No</v>
          </cell>
          <cell r="T40" t="str">
            <v>Female</v>
          </cell>
          <cell r="U40" t="str">
            <v>Black/African American</v>
          </cell>
          <cell r="V40" t="str">
            <v>10/12/2021</v>
          </cell>
          <cell r="X40" t="str">
            <v>213-39-3241</v>
          </cell>
          <cell r="Y40" t="str">
            <v>02/02/1965</v>
          </cell>
          <cell r="Z40" t="str">
            <v>lahorquettalady@comcast.com</v>
          </cell>
          <cell r="AA40" t="str">
            <v>No</v>
          </cell>
          <cell r="AB40">
            <v>0</v>
          </cell>
          <cell r="AC40">
            <v>25</v>
          </cell>
          <cell r="AD40" t="str">
            <v>Salary/Wages</v>
          </cell>
          <cell r="AF40" t="str">
            <v>Still Working</v>
          </cell>
          <cell r="AG40" t="str">
            <v>No</v>
          </cell>
          <cell r="AH40" t="str">
            <v>Extremely Low Income</v>
          </cell>
          <cell r="AI40">
            <v>917</v>
          </cell>
          <cell r="AJ40" t="str">
            <v>No</v>
          </cell>
          <cell r="AK40" t="str">
            <v>High School Diploma/GED</v>
          </cell>
          <cell r="AL40" t="str">
            <v>No</v>
          </cell>
          <cell r="AM40" t="str">
            <v>No</v>
          </cell>
          <cell r="AN40" t="str">
            <v>No</v>
          </cell>
          <cell r="AP40" t="str">
            <v>No</v>
          </cell>
          <cell r="AQ40" t="str">
            <v>CTC</v>
          </cell>
          <cell r="AR40" t="str">
            <v xml:space="preserve"> CDBG; EARN</v>
          </cell>
          <cell r="AS40" t="str">
            <v>CTC</v>
          </cell>
          <cell r="AT40" t="str">
            <v>United States</v>
          </cell>
          <cell r="AU40">
            <v>20</v>
          </cell>
          <cell r="AZ40">
            <v>44481</v>
          </cell>
          <cell r="BA40" t="str">
            <v>CTC</v>
          </cell>
          <cell r="BB40" t="str">
            <v>SH</v>
          </cell>
          <cell r="BC40">
            <v>10</v>
          </cell>
          <cell r="BD40" t="str">
            <v>Quarter 2</v>
          </cell>
          <cell r="BE40">
            <v>2021</v>
          </cell>
          <cell r="BF40">
            <v>2022</v>
          </cell>
          <cell r="BG40" t="str">
            <v>02/02/2022</v>
          </cell>
          <cell r="BH40" t="str">
            <v>Initial Placement</v>
          </cell>
          <cell r="BI40" t="str">
            <v>Baltimore County</v>
          </cell>
          <cell r="BJ40" t="str">
            <v>Driver - School System</v>
          </cell>
          <cell r="BK40">
            <v>24</v>
          </cell>
          <cell r="BL40">
            <v>40</v>
          </cell>
          <cell r="BM40" t="str">
            <v>Yes</v>
          </cell>
          <cell r="BN40" t="str">
            <v>No</v>
          </cell>
          <cell r="BO40" t="str">
            <v>No</v>
          </cell>
          <cell r="BP40" t="str">
            <v>Yes</v>
          </cell>
          <cell r="BQ40" t="str">
            <v>Yes</v>
          </cell>
          <cell r="BR40" t="str">
            <v>02/02/2022</v>
          </cell>
          <cell r="BS40" t="str">
            <v>Initial Placement</v>
          </cell>
          <cell r="BT40" t="str">
            <v>Baltimore County</v>
          </cell>
          <cell r="BU40" t="str">
            <v>Driver - School System</v>
          </cell>
          <cell r="BV40">
            <v>24</v>
          </cell>
          <cell r="BW40">
            <v>40</v>
          </cell>
          <cell r="BX40" t="str">
            <v>Yes</v>
          </cell>
          <cell r="BY40" t="str">
            <v>No</v>
          </cell>
          <cell r="BZ40" t="str">
            <v>No</v>
          </cell>
          <cell r="CA40" t="str">
            <v>Yes</v>
          </cell>
          <cell r="CB40" t="str">
            <v>Yes</v>
          </cell>
          <cell r="CE40" t="str">
            <v>Yes</v>
          </cell>
          <cell r="CF40" t="str">
            <v>05/05/2022</v>
          </cell>
          <cell r="CG40" t="str">
            <v>Job Retained</v>
          </cell>
          <cell r="CH40" t="str">
            <v>05/05/2022</v>
          </cell>
          <cell r="CI40" t="str">
            <v>Yes</v>
          </cell>
          <cell r="CJ40">
            <v>92</v>
          </cell>
          <cell r="CK40">
            <v>205</v>
          </cell>
          <cell r="CL40">
            <v>205</v>
          </cell>
          <cell r="CM40">
            <v>205</v>
          </cell>
          <cell r="CN40">
            <v>205</v>
          </cell>
          <cell r="CO40" t="str">
            <v>No</v>
          </cell>
          <cell r="CP40">
            <v>44501</v>
          </cell>
          <cell r="DA40" t="str">
            <v>Yes</v>
          </cell>
          <cell r="DB40" t="str">
            <v>03/11/2022</v>
          </cell>
          <cell r="DE40" t="str">
            <v>Yes</v>
          </cell>
          <cell r="DF40" t="str">
            <v>12/13/2021</v>
          </cell>
          <cell r="DI40" t="str">
            <v>Yes</v>
          </cell>
          <cell r="DJ40" t="str">
            <v>Complete</v>
          </cell>
          <cell r="EA40" t="str">
            <v>IG0514-15-634</v>
          </cell>
          <cell r="EB40">
            <v>57</v>
          </cell>
          <cell r="EC40" t="str">
            <v>Yes</v>
          </cell>
          <cell r="ED40" t="str">
            <v>CDBG</v>
          </cell>
          <cell r="EE40" t="str">
            <v>Yes</v>
          </cell>
          <cell r="EF40" t="str">
            <v>Yes</v>
          </cell>
          <cell r="EG40" t="str">
            <v>Yes</v>
          </cell>
          <cell r="EH40" t="str">
            <v>No</v>
          </cell>
          <cell r="EI40" t="str">
            <v>Yes</v>
          </cell>
          <cell r="EJ40" t="str">
            <v>No</v>
          </cell>
          <cell r="EL40">
            <v>113</v>
          </cell>
          <cell r="EM40" t="str">
            <v>No</v>
          </cell>
          <cell r="EN40" t="str">
            <v>No</v>
          </cell>
          <cell r="EO40" t="str">
            <v>No</v>
          </cell>
          <cell r="EP40" t="str">
            <v>Yes</v>
          </cell>
          <cell r="EQ40" t="str">
            <v>Yes</v>
          </cell>
          <cell r="ER40" t="str">
            <v>No</v>
          </cell>
        </row>
        <row r="41">
          <cell r="A41">
            <v>977049</v>
          </cell>
          <cell r="B41" t="str">
            <v>Bell, Boris A.</v>
          </cell>
          <cell r="C41" t="str">
            <v>6101 Plantview Way</v>
          </cell>
          <cell r="D41" t="str">
            <v>Baltimore</v>
          </cell>
          <cell r="E41" t="str">
            <v>MD</v>
          </cell>
          <cell r="F41" t="str">
            <v>21224</v>
          </cell>
          <cell r="G41" t="str">
            <v>United States of America</v>
          </cell>
          <cell r="H41" t="str">
            <v>Word of Mouth</v>
          </cell>
          <cell r="J41" t="str">
            <v>240-498-0228</v>
          </cell>
          <cell r="L41" t="str">
            <v>Single</v>
          </cell>
          <cell r="M41" t="str">
            <v>No</v>
          </cell>
          <cell r="N41" t="str">
            <v>No</v>
          </cell>
          <cell r="O41" t="str">
            <v>3/31/2022</v>
          </cell>
          <cell r="P41" t="str">
            <v>Fork Lift Operator</v>
          </cell>
          <cell r="R41" t="str">
            <v>No</v>
          </cell>
          <cell r="S41" t="str">
            <v>No</v>
          </cell>
          <cell r="T41" t="str">
            <v>Male</v>
          </cell>
          <cell r="U41" t="str">
            <v>Black/African American</v>
          </cell>
          <cell r="V41" t="str">
            <v>03/31/2022</v>
          </cell>
          <cell r="W41" t="str">
            <v>240-920-7585 (sister Sharon)</v>
          </cell>
          <cell r="X41" t="str">
            <v>214-88-8077</v>
          </cell>
          <cell r="Y41" t="str">
            <v>02/18/1963</v>
          </cell>
          <cell r="Z41" t="str">
            <v>borisbell77@gmail.com</v>
          </cell>
          <cell r="AA41" t="str">
            <v>No</v>
          </cell>
          <cell r="AB41">
            <v>0</v>
          </cell>
          <cell r="AC41">
            <v>10</v>
          </cell>
          <cell r="AD41" t="str">
            <v>SNAP/Food Stamp</v>
          </cell>
          <cell r="AF41" t="str">
            <v>&gt; 1 year</v>
          </cell>
          <cell r="AG41" t="str">
            <v>No</v>
          </cell>
          <cell r="AH41" t="str">
            <v>Extremely Low Income</v>
          </cell>
          <cell r="AI41">
            <v>0</v>
          </cell>
          <cell r="AJ41" t="str">
            <v>Yes</v>
          </cell>
          <cell r="AK41" t="str">
            <v>High School Diploma/GED</v>
          </cell>
          <cell r="AL41" t="str">
            <v>No</v>
          </cell>
          <cell r="AM41" t="str">
            <v>No</v>
          </cell>
          <cell r="AN41" t="str">
            <v>No</v>
          </cell>
          <cell r="AP41" t="str">
            <v>Yes</v>
          </cell>
          <cell r="AQ41" t="str">
            <v>MTDL</v>
          </cell>
          <cell r="AR41" t="str">
            <v>MOED Opioid; CDBG</v>
          </cell>
          <cell r="AS41" t="str">
            <v>MTDL</v>
          </cell>
          <cell r="AT41" t="str">
            <v>United States</v>
          </cell>
          <cell r="AU41">
            <v>25</v>
          </cell>
          <cell r="AZ41">
            <v>44651</v>
          </cell>
          <cell r="BA41" t="str">
            <v>MTDL</v>
          </cell>
          <cell r="BB41" t="str">
            <v>RB</v>
          </cell>
          <cell r="BC41">
            <v>3</v>
          </cell>
          <cell r="BD41" t="str">
            <v>Quarter 3</v>
          </cell>
          <cell r="BE41">
            <v>2022</v>
          </cell>
          <cell r="BF41">
            <v>2022</v>
          </cell>
          <cell r="BG41" t="str">
            <v>05/21/2022</v>
          </cell>
          <cell r="BH41" t="str">
            <v>Initial Placement</v>
          </cell>
          <cell r="BI41" t="str">
            <v>H &amp; S Bakery</v>
          </cell>
          <cell r="BJ41" t="str">
            <v>General Helper</v>
          </cell>
          <cell r="BK41">
            <v>16.850000000000001</v>
          </cell>
          <cell r="BL41">
            <v>40</v>
          </cell>
          <cell r="BM41" t="str">
            <v>Yes</v>
          </cell>
          <cell r="BN41" t="str">
            <v>No</v>
          </cell>
          <cell r="BO41" t="str">
            <v>Yes</v>
          </cell>
          <cell r="BP41" t="str">
            <v>Yes</v>
          </cell>
          <cell r="BQ41" t="str">
            <v>Yes</v>
          </cell>
          <cell r="BR41" t="str">
            <v>05/21/2022</v>
          </cell>
          <cell r="BS41" t="str">
            <v>Initial Placement</v>
          </cell>
          <cell r="BT41" t="str">
            <v>H &amp; S Bakery</v>
          </cell>
          <cell r="BU41" t="str">
            <v>General Helper</v>
          </cell>
          <cell r="BV41">
            <v>16.850000000000001</v>
          </cell>
          <cell r="BW41">
            <v>40</v>
          </cell>
          <cell r="BX41" t="str">
            <v>Yes</v>
          </cell>
          <cell r="BY41" t="str">
            <v>No</v>
          </cell>
          <cell r="BZ41" t="str">
            <v>Yes</v>
          </cell>
          <cell r="CA41" t="str">
            <v>Yes</v>
          </cell>
          <cell r="CB41" t="str">
            <v>Yes</v>
          </cell>
          <cell r="CI41" t="str">
            <v>No</v>
          </cell>
          <cell r="CO41" t="str">
            <v>Yes</v>
          </cell>
          <cell r="CP41">
            <v>44655</v>
          </cell>
          <cell r="CQ41" t="str">
            <v>Yes</v>
          </cell>
          <cell r="CR41" t="str">
            <v>04/22/2022</v>
          </cell>
          <cell r="DI41" t="str">
            <v>Yes</v>
          </cell>
          <cell r="DJ41" t="str">
            <v>Complete</v>
          </cell>
          <cell r="EB41">
            <v>59</v>
          </cell>
          <cell r="EC41" t="str">
            <v>Yes</v>
          </cell>
          <cell r="ED41" t="str">
            <v>CDBG</v>
          </cell>
          <cell r="EE41" t="str">
            <v>Yes</v>
          </cell>
          <cell r="EF41" t="str">
            <v>Yes</v>
          </cell>
          <cell r="EG41" t="str">
            <v>Yes</v>
          </cell>
          <cell r="EH41" t="str">
            <v>No</v>
          </cell>
          <cell r="EI41" t="str">
            <v>Yes</v>
          </cell>
          <cell r="EJ41" t="str">
            <v>No</v>
          </cell>
          <cell r="EL41">
            <v>50</v>
          </cell>
          <cell r="EM41" t="str">
            <v>No</v>
          </cell>
          <cell r="EN41" t="str">
            <v>No</v>
          </cell>
          <cell r="EO41" t="str">
            <v>No</v>
          </cell>
          <cell r="EP41" t="str">
            <v>No</v>
          </cell>
          <cell r="EQ41" t="str">
            <v>Yes</v>
          </cell>
          <cell r="ER41" t="str">
            <v>No</v>
          </cell>
        </row>
        <row r="42">
          <cell r="A42">
            <v>977173</v>
          </cell>
          <cell r="B42" t="str">
            <v>Bellamy, Octavia</v>
          </cell>
          <cell r="C42" t="str">
            <v>2201 Argonne Drive</v>
          </cell>
          <cell r="D42" t="str">
            <v>Baltimore</v>
          </cell>
          <cell r="E42" t="str">
            <v>MD</v>
          </cell>
          <cell r="F42" t="str">
            <v>21218</v>
          </cell>
          <cell r="G42" t="str">
            <v>United States of America</v>
          </cell>
          <cell r="H42" t="str">
            <v>Community Location</v>
          </cell>
          <cell r="J42" t="str">
            <v>443-286-4017</v>
          </cell>
          <cell r="L42" t="str">
            <v>Single</v>
          </cell>
          <cell r="M42" t="str">
            <v>Yes</v>
          </cell>
          <cell r="N42" t="str">
            <v>No</v>
          </cell>
          <cell r="O42" t="str">
            <v>6/6/2022</v>
          </cell>
          <cell r="R42" t="str">
            <v>Yes</v>
          </cell>
          <cell r="S42" t="str">
            <v>No</v>
          </cell>
          <cell r="T42" t="str">
            <v>Female</v>
          </cell>
          <cell r="U42" t="str">
            <v>Other Multi-Racial Category</v>
          </cell>
          <cell r="V42" t="str">
            <v>06/06/2022</v>
          </cell>
          <cell r="X42" t="str">
            <v>592-30-9392</v>
          </cell>
          <cell r="Y42" t="str">
            <v>11/18/1984</v>
          </cell>
          <cell r="Z42" t="str">
            <v>bellamyoctavia05@gmail.com</v>
          </cell>
          <cell r="AA42" t="str">
            <v>Yes</v>
          </cell>
          <cell r="AB42">
            <v>0</v>
          </cell>
          <cell r="AC42">
            <v>12.5</v>
          </cell>
          <cell r="AD42" t="str">
            <v>SNAP/Food Stamp</v>
          </cell>
          <cell r="AF42" t="str">
            <v>&gt; 1 year</v>
          </cell>
          <cell r="AG42" t="str">
            <v>No</v>
          </cell>
          <cell r="AH42" t="str">
            <v>Extremely Low Income</v>
          </cell>
          <cell r="AI42">
            <v>437</v>
          </cell>
          <cell r="AJ42" t="str">
            <v>No</v>
          </cell>
          <cell r="AK42" t="str">
            <v>High School Diploma/GED</v>
          </cell>
          <cell r="AL42" t="str">
            <v>No</v>
          </cell>
          <cell r="AM42" t="str">
            <v>No</v>
          </cell>
          <cell r="AN42" t="str">
            <v>Yes</v>
          </cell>
          <cell r="AP42" t="str">
            <v>No</v>
          </cell>
          <cell r="AQ42" t="str">
            <v>OOO</v>
          </cell>
          <cell r="AR42" t="str">
            <v xml:space="preserve"> CDBG</v>
          </cell>
          <cell r="AS42" t="str">
            <v>OOO</v>
          </cell>
          <cell r="AT42" t="str">
            <v>United States</v>
          </cell>
          <cell r="AU42">
            <v>40</v>
          </cell>
          <cell r="AV42" t="str">
            <v>Employment History, Lack Job Search/Application Skills, Lack of Network, Resume, Transportation</v>
          </cell>
          <cell r="AZ42">
            <v>44718</v>
          </cell>
          <cell r="BA42" t="str">
            <v>OOO</v>
          </cell>
          <cell r="BB42" t="str">
            <v>RV</v>
          </cell>
          <cell r="BC42">
            <v>6</v>
          </cell>
          <cell r="BD42" t="str">
            <v>Quarter 4</v>
          </cell>
          <cell r="BE42">
            <v>2022</v>
          </cell>
          <cell r="BF42">
            <v>2022</v>
          </cell>
          <cell r="CI42" t="str">
            <v>No</v>
          </cell>
          <cell r="CO42" t="str">
            <v>No</v>
          </cell>
          <cell r="EB42">
            <v>37</v>
          </cell>
          <cell r="EC42" t="str">
            <v>Yes</v>
          </cell>
          <cell r="ED42" t="str">
            <v>CDBG</v>
          </cell>
          <cell r="EE42" t="str">
            <v>No</v>
          </cell>
          <cell r="EF42" t="str">
            <v>No</v>
          </cell>
          <cell r="EG42" t="str">
            <v>Yes</v>
          </cell>
          <cell r="EH42" t="str">
            <v>No</v>
          </cell>
          <cell r="EI42" t="str">
            <v>No</v>
          </cell>
          <cell r="EJ42" t="str">
            <v>Yes</v>
          </cell>
          <cell r="EM42" t="str">
            <v>No</v>
          </cell>
          <cell r="EN42" t="str">
            <v>No</v>
          </cell>
          <cell r="EO42" t="str">
            <v>No</v>
          </cell>
          <cell r="EP42" t="str">
            <v>No</v>
          </cell>
          <cell r="EQ42" t="str">
            <v>No</v>
          </cell>
          <cell r="ER42" t="str">
            <v>No</v>
          </cell>
        </row>
        <row r="43">
          <cell r="A43">
            <v>977001</v>
          </cell>
          <cell r="B43" t="str">
            <v>Belton Sr, Quennjarrus L.</v>
          </cell>
          <cell r="C43" t="str">
            <v>2624 Enterprise Place</v>
          </cell>
          <cell r="D43" t="str">
            <v>Waldrof</v>
          </cell>
          <cell r="E43" t="str">
            <v>MD</v>
          </cell>
          <cell r="F43" t="str">
            <v>20601</v>
          </cell>
          <cell r="G43" t="str">
            <v>United States of America</v>
          </cell>
          <cell r="H43" t="str">
            <v>Word of Mouth</v>
          </cell>
          <cell r="J43" t="str">
            <v>301-442-9161</v>
          </cell>
          <cell r="L43" t="str">
            <v>Single</v>
          </cell>
          <cell r="M43" t="str">
            <v>Yes</v>
          </cell>
          <cell r="N43" t="str">
            <v>Yes</v>
          </cell>
          <cell r="O43" t="str">
            <v>2/22/2022</v>
          </cell>
          <cell r="P43" t="str">
            <v>Bus Operator</v>
          </cell>
          <cell r="R43" t="str">
            <v>No</v>
          </cell>
          <cell r="S43" t="str">
            <v>No</v>
          </cell>
          <cell r="T43" t="str">
            <v>Male</v>
          </cell>
          <cell r="U43" t="str">
            <v>Black/African American</v>
          </cell>
          <cell r="V43" t="str">
            <v>02/22/2022</v>
          </cell>
          <cell r="X43" t="str">
            <v>246-23-5332</v>
          </cell>
          <cell r="Y43" t="str">
            <v>12/20/1976</v>
          </cell>
          <cell r="Z43" t="str">
            <v>beltonquennjarrus76@icloud.com</v>
          </cell>
          <cell r="AA43" t="str">
            <v>No</v>
          </cell>
          <cell r="AB43">
            <v>0</v>
          </cell>
          <cell r="AC43">
            <v>0</v>
          </cell>
          <cell r="AD43" t="str">
            <v>SSI, Cash Assistance/TCA, SNAP/Food Stamp</v>
          </cell>
          <cell r="AF43" t="str">
            <v>Still Working</v>
          </cell>
          <cell r="AG43" t="str">
            <v>No</v>
          </cell>
          <cell r="AH43" t="str">
            <v>Extremely Low Income</v>
          </cell>
          <cell r="AI43">
            <v>1500</v>
          </cell>
          <cell r="AJ43" t="str">
            <v>No</v>
          </cell>
          <cell r="AK43" t="str">
            <v>High School Diploma/GED</v>
          </cell>
          <cell r="AL43" t="str">
            <v>No</v>
          </cell>
          <cell r="AM43" t="str">
            <v>No</v>
          </cell>
          <cell r="AN43" t="str">
            <v>No</v>
          </cell>
          <cell r="AP43" t="str">
            <v>No</v>
          </cell>
          <cell r="AQ43" t="str">
            <v>CTC</v>
          </cell>
          <cell r="AR43" t="str">
            <v xml:space="preserve"> EARN</v>
          </cell>
          <cell r="AS43" t="str">
            <v>CTC</v>
          </cell>
          <cell r="AT43" t="str">
            <v>United States</v>
          </cell>
          <cell r="AU43">
            <v>0</v>
          </cell>
          <cell r="AZ43">
            <v>44614</v>
          </cell>
          <cell r="BA43" t="str">
            <v>CTC</v>
          </cell>
          <cell r="BB43" t="str">
            <v>MS</v>
          </cell>
          <cell r="BC43">
            <v>2</v>
          </cell>
          <cell r="BD43" t="str">
            <v>Quarter 3</v>
          </cell>
          <cell r="BE43">
            <v>2022</v>
          </cell>
          <cell r="BF43">
            <v>2022</v>
          </cell>
          <cell r="CI43" t="str">
            <v>Yes</v>
          </cell>
          <cell r="CO43" t="str">
            <v>No</v>
          </cell>
          <cell r="CP43">
            <v>44627</v>
          </cell>
          <cell r="DJ43" t="str">
            <v>Complete</v>
          </cell>
          <cell r="EA43" t="str">
            <v>IG0514-15-665</v>
          </cell>
          <cell r="EB43">
            <v>45</v>
          </cell>
          <cell r="EC43" t="str">
            <v>No</v>
          </cell>
          <cell r="EE43" t="str">
            <v>Yes</v>
          </cell>
          <cell r="EF43" t="str">
            <v>No</v>
          </cell>
          <cell r="EG43" t="str">
            <v>Yes</v>
          </cell>
          <cell r="EH43" t="str">
            <v>No</v>
          </cell>
          <cell r="EI43" t="str">
            <v>Yes</v>
          </cell>
          <cell r="EJ43" t="str">
            <v>No</v>
          </cell>
          <cell r="EM43" t="str">
            <v>Yes</v>
          </cell>
          <cell r="EN43" t="str">
            <v>No</v>
          </cell>
          <cell r="EO43" t="str">
            <v>No</v>
          </cell>
          <cell r="EP43" t="str">
            <v>No</v>
          </cell>
          <cell r="EQ43" t="str">
            <v>No</v>
          </cell>
          <cell r="ER43" t="str">
            <v>No</v>
          </cell>
        </row>
        <row r="44">
          <cell r="A44">
            <v>977144</v>
          </cell>
          <cell r="B44" t="str">
            <v>Ben, Khalil N.</v>
          </cell>
          <cell r="C44" t="str">
            <v>1219 Wicklow Drive</v>
          </cell>
          <cell r="D44" t="str">
            <v>Baltimore</v>
          </cell>
          <cell r="E44" t="str">
            <v>MD</v>
          </cell>
          <cell r="F44" t="str">
            <v>21229</v>
          </cell>
          <cell r="G44" t="str">
            <v>United States of America</v>
          </cell>
          <cell r="H44" t="str">
            <v>Word of Mouth</v>
          </cell>
          <cell r="J44" t="str">
            <v>443-955-0343</v>
          </cell>
          <cell r="L44" t="str">
            <v>Single</v>
          </cell>
          <cell r="M44" t="str">
            <v>Yes</v>
          </cell>
          <cell r="N44" t="str">
            <v>Yes</v>
          </cell>
          <cell r="O44" t="str">
            <v>5/25/2022</v>
          </cell>
          <cell r="P44" t="str">
            <v>MTA</v>
          </cell>
          <cell r="R44" t="str">
            <v>No</v>
          </cell>
          <cell r="S44" t="str">
            <v>No</v>
          </cell>
          <cell r="T44" t="str">
            <v>Male</v>
          </cell>
          <cell r="U44" t="str">
            <v>Black/African American</v>
          </cell>
          <cell r="V44" t="str">
            <v>05/25/2022</v>
          </cell>
          <cell r="X44" t="str">
            <v>216-61-9372</v>
          </cell>
          <cell r="Y44" t="str">
            <v>02/10/2001</v>
          </cell>
          <cell r="Z44" t="str">
            <v>knben377@gmail.com</v>
          </cell>
          <cell r="AA44" t="str">
            <v>No</v>
          </cell>
          <cell r="AB44">
            <v>0</v>
          </cell>
          <cell r="AC44">
            <v>18.25</v>
          </cell>
          <cell r="AD44" t="str">
            <v>Salary/Wages</v>
          </cell>
          <cell r="AF44" t="str">
            <v>Still Working</v>
          </cell>
          <cell r="AG44" t="str">
            <v>No</v>
          </cell>
          <cell r="AH44" t="str">
            <v>Extremely Low Income</v>
          </cell>
          <cell r="AI44">
            <v>1600</v>
          </cell>
          <cell r="AJ44" t="str">
            <v>No</v>
          </cell>
          <cell r="AK44" t="str">
            <v>High School Diploma/GED</v>
          </cell>
          <cell r="AL44" t="str">
            <v>No</v>
          </cell>
          <cell r="AM44" t="str">
            <v>No</v>
          </cell>
          <cell r="AN44" t="str">
            <v>No</v>
          </cell>
          <cell r="AP44" t="str">
            <v>No</v>
          </cell>
          <cell r="AQ44" t="str">
            <v>CTC</v>
          </cell>
          <cell r="AR44" t="str">
            <v xml:space="preserve"> CDBG</v>
          </cell>
          <cell r="AS44" t="str">
            <v>CTC</v>
          </cell>
          <cell r="AT44" t="str">
            <v>United States</v>
          </cell>
          <cell r="AU44">
            <v>24</v>
          </cell>
          <cell r="AV44" t="str">
            <v>Resume</v>
          </cell>
          <cell r="AZ44">
            <v>44706</v>
          </cell>
          <cell r="BA44" t="str">
            <v>CTC</v>
          </cell>
          <cell r="BB44" t="str">
            <v>MS</v>
          </cell>
          <cell r="BC44">
            <v>5</v>
          </cell>
          <cell r="BD44" t="str">
            <v>Quarter 4</v>
          </cell>
          <cell r="BE44">
            <v>2022</v>
          </cell>
          <cell r="BF44">
            <v>2022</v>
          </cell>
          <cell r="CI44" t="str">
            <v>Yes</v>
          </cell>
          <cell r="CO44" t="str">
            <v>No</v>
          </cell>
          <cell r="EB44">
            <v>21</v>
          </cell>
          <cell r="EC44" t="str">
            <v>Yes</v>
          </cell>
          <cell r="ED44" t="str">
            <v>CDBG</v>
          </cell>
          <cell r="EE44" t="str">
            <v>No</v>
          </cell>
          <cell r="EF44" t="str">
            <v>No</v>
          </cell>
          <cell r="EG44" t="str">
            <v>No</v>
          </cell>
          <cell r="EH44" t="str">
            <v>Yes</v>
          </cell>
          <cell r="EI44" t="str">
            <v>Yes</v>
          </cell>
          <cell r="EJ44" t="str">
            <v>No</v>
          </cell>
          <cell r="EM44" t="str">
            <v>No</v>
          </cell>
          <cell r="EN44" t="str">
            <v>No</v>
          </cell>
          <cell r="EO44" t="str">
            <v>No</v>
          </cell>
          <cell r="EP44" t="str">
            <v>No</v>
          </cell>
          <cell r="EQ44" t="str">
            <v>No</v>
          </cell>
          <cell r="ER44" t="str">
            <v>No</v>
          </cell>
        </row>
        <row r="45">
          <cell r="A45">
            <v>976910</v>
          </cell>
          <cell r="B45" t="str">
            <v>Benford, Delvin</v>
          </cell>
          <cell r="C45" t="str">
            <v>1701 Gwynn Falls #1</v>
          </cell>
          <cell r="D45" t="str">
            <v>Baltimore</v>
          </cell>
          <cell r="E45" t="str">
            <v>MD</v>
          </cell>
          <cell r="F45" t="str">
            <v>21217</v>
          </cell>
          <cell r="G45" t="str">
            <v>United States of America</v>
          </cell>
          <cell r="H45" t="str">
            <v>MOED</v>
          </cell>
          <cell r="J45" t="str">
            <v>(240)520-5289</v>
          </cell>
          <cell r="L45" t="str">
            <v>Single</v>
          </cell>
          <cell r="M45" t="str">
            <v>Yes</v>
          </cell>
          <cell r="N45" t="str">
            <v>No</v>
          </cell>
          <cell r="O45" t="str">
            <v>12/16/2021</v>
          </cell>
          <cell r="P45" t="str">
            <v>CDL/Trucks</v>
          </cell>
          <cell r="R45" t="str">
            <v>No</v>
          </cell>
          <cell r="S45" t="str">
            <v>No</v>
          </cell>
          <cell r="T45" t="str">
            <v>Male</v>
          </cell>
          <cell r="U45" t="str">
            <v>Black/African American</v>
          </cell>
          <cell r="V45" t="str">
            <v>12/16/2021</v>
          </cell>
          <cell r="X45" t="str">
            <v>619-46-0218</v>
          </cell>
          <cell r="Y45" t="str">
            <v>04/26/1991</v>
          </cell>
          <cell r="Z45" t="str">
            <v>delvinlawrence@gmail.com</v>
          </cell>
          <cell r="AA45" t="str">
            <v>No</v>
          </cell>
          <cell r="AB45">
            <v>0</v>
          </cell>
          <cell r="AC45">
            <v>15</v>
          </cell>
          <cell r="AD45" t="str">
            <v>Salary/Wages, SNAP/Food Stamp</v>
          </cell>
          <cell r="AF45" t="str">
            <v>Still Working</v>
          </cell>
          <cell r="AG45" t="str">
            <v>No</v>
          </cell>
          <cell r="AH45" t="str">
            <v>Extremely Low Income</v>
          </cell>
          <cell r="AI45">
            <v>1200</v>
          </cell>
          <cell r="AJ45" t="str">
            <v>Yes</v>
          </cell>
          <cell r="AK45" t="str">
            <v>Some Highschool</v>
          </cell>
          <cell r="AL45" t="str">
            <v>No</v>
          </cell>
          <cell r="AM45" t="str">
            <v>No</v>
          </cell>
          <cell r="AN45" t="str">
            <v>No</v>
          </cell>
          <cell r="AP45" t="str">
            <v>Yes</v>
          </cell>
          <cell r="AR45" t="str">
            <v xml:space="preserve"> CDBG</v>
          </cell>
          <cell r="AS45" t="str">
            <v>CTC</v>
          </cell>
          <cell r="AT45" t="str">
            <v>United States</v>
          </cell>
          <cell r="AU45">
            <v>20</v>
          </cell>
          <cell r="AZ45">
            <v>44546</v>
          </cell>
          <cell r="BB45" t="str">
            <v>SH</v>
          </cell>
          <cell r="BC45">
            <v>12</v>
          </cell>
          <cell r="BD45" t="str">
            <v>Quarter 2</v>
          </cell>
          <cell r="BE45">
            <v>2021</v>
          </cell>
          <cell r="BF45">
            <v>2022</v>
          </cell>
          <cell r="CI45" t="str">
            <v>Yes</v>
          </cell>
          <cell r="CO45" t="str">
            <v>No</v>
          </cell>
          <cell r="DK45" t="str">
            <v>Yes</v>
          </cell>
          <cell r="EB45">
            <v>31</v>
          </cell>
          <cell r="EC45" t="str">
            <v>Yes</v>
          </cell>
          <cell r="ED45" t="str">
            <v>CDBG</v>
          </cell>
          <cell r="EE45" t="str">
            <v>No</v>
          </cell>
          <cell r="EF45" t="str">
            <v>No</v>
          </cell>
          <cell r="EG45" t="str">
            <v>No</v>
          </cell>
          <cell r="EH45" t="str">
            <v>No</v>
          </cell>
          <cell r="EI45" t="str">
            <v>Yes</v>
          </cell>
          <cell r="EJ45" t="str">
            <v>No</v>
          </cell>
          <cell r="EM45" t="str">
            <v>No</v>
          </cell>
          <cell r="EN45" t="str">
            <v>No</v>
          </cell>
          <cell r="EO45" t="str">
            <v>No</v>
          </cell>
          <cell r="EP45" t="str">
            <v>No</v>
          </cell>
          <cell r="EQ45" t="str">
            <v>No</v>
          </cell>
          <cell r="ER45" t="str">
            <v>No</v>
          </cell>
        </row>
        <row r="46">
          <cell r="A46">
            <v>977190</v>
          </cell>
          <cell r="B46" t="str">
            <v>Bennett, Andre Rock.</v>
          </cell>
          <cell r="C46" t="str">
            <v>1307 Pentridge Road</v>
          </cell>
          <cell r="D46" t="str">
            <v>Baltimore</v>
          </cell>
          <cell r="E46" t="str">
            <v>MD</v>
          </cell>
          <cell r="F46" t="str">
            <v>21239</v>
          </cell>
          <cell r="G46" t="str">
            <v>United States of America</v>
          </cell>
          <cell r="H46" t="str">
            <v>Word of Mouth</v>
          </cell>
          <cell r="J46" t="str">
            <v>443-277-4169</v>
          </cell>
          <cell r="L46" t="str">
            <v>Divorced/Separated</v>
          </cell>
          <cell r="M46" t="str">
            <v>Yes</v>
          </cell>
          <cell r="N46" t="str">
            <v>Yes</v>
          </cell>
          <cell r="O46" t="str">
            <v>6/14/2022</v>
          </cell>
          <cell r="P46" t="str">
            <v>Bus Operator</v>
          </cell>
          <cell r="R46" t="str">
            <v>No</v>
          </cell>
          <cell r="S46" t="str">
            <v>No</v>
          </cell>
          <cell r="T46" t="str">
            <v>Male</v>
          </cell>
          <cell r="U46" t="str">
            <v>Black/African American</v>
          </cell>
          <cell r="V46" t="str">
            <v>06/14/2022</v>
          </cell>
          <cell r="X46" t="str">
            <v>214-88-5714</v>
          </cell>
          <cell r="Y46" t="str">
            <v>11/27/1962</v>
          </cell>
          <cell r="Z46" t="str">
            <v>jimrdar@msn.com</v>
          </cell>
          <cell r="AA46" t="str">
            <v>No</v>
          </cell>
          <cell r="AB46">
            <v>0</v>
          </cell>
          <cell r="AC46">
            <v>23</v>
          </cell>
          <cell r="AF46" t="str">
            <v>&gt; 1 year</v>
          </cell>
          <cell r="AG46" t="str">
            <v>No</v>
          </cell>
          <cell r="AH46" t="str">
            <v>Extremely Low Income</v>
          </cell>
          <cell r="AI46">
            <v>0</v>
          </cell>
          <cell r="AJ46" t="str">
            <v>No</v>
          </cell>
          <cell r="AK46" t="str">
            <v>High School Diploma/GED</v>
          </cell>
          <cell r="AL46" t="str">
            <v>No</v>
          </cell>
          <cell r="AM46" t="str">
            <v>No</v>
          </cell>
          <cell r="AN46" t="str">
            <v>No</v>
          </cell>
          <cell r="AP46" t="str">
            <v>No</v>
          </cell>
          <cell r="AQ46" t="str">
            <v>CTC</v>
          </cell>
          <cell r="AR46" t="str">
            <v>Grads2Careers; CDBG</v>
          </cell>
          <cell r="AS46" t="str">
            <v>CTC</v>
          </cell>
          <cell r="AT46" t="str">
            <v>United States</v>
          </cell>
          <cell r="AU46">
            <v>40</v>
          </cell>
          <cell r="AZ46">
            <v>44726</v>
          </cell>
          <cell r="BA46" t="str">
            <v>CTC</v>
          </cell>
          <cell r="BB46" t="str">
            <v>SH</v>
          </cell>
          <cell r="BC46">
            <v>6</v>
          </cell>
          <cell r="BD46" t="str">
            <v>Quarter 4</v>
          </cell>
          <cell r="BE46">
            <v>2022</v>
          </cell>
          <cell r="BF46">
            <v>2022</v>
          </cell>
          <cell r="CI46" t="str">
            <v>No</v>
          </cell>
          <cell r="CO46" t="str">
            <v>No</v>
          </cell>
          <cell r="EB46">
            <v>59</v>
          </cell>
          <cell r="EC46" t="str">
            <v>Yes</v>
          </cell>
          <cell r="ED46" t="str">
            <v>CDBG</v>
          </cell>
          <cell r="EE46" t="str">
            <v>No</v>
          </cell>
          <cell r="EF46" t="str">
            <v>No</v>
          </cell>
          <cell r="EG46" t="str">
            <v>No</v>
          </cell>
          <cell r="EH46" t="str">
            <v>Yes</v>
          </cell>
          <cell r="EI46" t="str">
            <v>No</v>
          </cell>
          <cell r="EJ46" t="str">
            <v>Yes</v>
          </cell>
          <cell r="EM46" t="str">
            <v>No</v>
          </cell>
          <cell r="EN46" t="str">
            <v>No</v>
          </cell>
          <cell r="EO46" t="str">
            <v>No</v>
          </cell>
          <cell r="EP46" t="str">
            <v>No</v>
          </cell>
          <cell r="EQ46" t="str">
            <v>No</v>
          </cell>
          <cell r="ER46" t="str">
            <v>No</v>
          </cell>
        </row>
        <row r="47">
          <cell r="A47">
            <v>977197</v>
          </cell>
          <cell r="B47" t="str">
            <v>Bennett, Davieon</v>
          </cell>
          <cell r="C47" t="str">
            <v>7911 Subet Rd</v>
          </cell>
          <cell r="E47" t="str">
            <v>Md</v>
          </cell>
          <cell r="F47" t="str">
            <v>21244</v>
          </cell>
          <cell r="G47" t="str">
            <v>United States of America</v>
          </cell>
          <cell r="H47" t="str">
            <v>Word of Mouth</v>
          </cell>
          <cell r="J47" t="str">
            <v>443 742 1372</v>
          </cell>
          <cell r="L47" t="str">
            <v>Single</v>
          </cell>
          <cell r="M47" t="str">
            <v>No</v>
          </cell>
          <cell r="N47" t="str">
            <v>No</v>
          </cell>
          <cell r="P47" t="str">
            <v>warehouse</v>
          </cell>
          <cell r="R47" t="str">
            <v>No</v>
          </cell>
          <cell r="S47" t="str">
            <v>No</v>
          </cell>
          <cell r="T47" t="str">
            <v>Male</v>
          </cell>
          <cell r="U47" t="str">
            <v>Black/African American</v>
          </cell>
          <cell r="V47" t="str">
            <v>04/06/2022</v>
          </cell>
          <cell r="X47" t="str">
            <v>214 63 0364</v>
          </cell>
          <cell r="Y47" t="str">
            <v>01/02/2002</v>
          </cell>
          <cell r="Z47" t="str">
            <v>dbennett9I@icloud.com</v>
          </cell>
          <cell r="AA47" t="str">
            <v>No</v>
          </cell>
          <cell r="AB47">
            <v>0</v>
          </cell>
          <cell r="AC47">
            <v>11.5</v>
          </cell>
          <cell r="AD47" t="str">
            <v>Salary/Wages</v>
          </cell>
          <cell r="AG47" t="str">
            <v>No</v>
          </cell>
          <cell r="AH47" t="str">
            <v>Extremely Low Income</v>
          </cell>
          <cell r="AI47">
            <v>800</v>
          </cell>
          <cell r="AJ47" t="str">
            <v>No</v>
          </cell>
          <cell r="AK47" t="str">
            <v>High School Diploma/GED</v>
          </cell>
          <cell r="AL47" t="str">
            <v>No</v>
          </cell>
          <cell r="AN47" t="str">
            <v>No</v>
          </cell>
          <cell r="AQ47" t="str">
            <v>MTDL</v>
          </cell>
          <cell r="AR47" t="str">
            <v>WIOA</v>
          </cell>
          <cell r="AS47" t="str">
            <v>MTDL</v>
          </cell>
          <cell r="AT47" t="str">
            <v>United States</v>
          </cell>
          <cell r="AU47">
            <v>40</v>
          </cell>
          <cell r="AV47" t="str">
            <v>Transportation</v>
          </cell>
          <cell r="AZ47">
            <v>44657</v>
          </cell>
          <cell r="BA47" t="str">
            <v>MTDL</v>
          </cell>
          <cell r="BB47" t="str">
            <v>CH</v>
          </cell>
          <cell r="BC47">
            <v>4</v>
          </cell>
          <cell r="BD47" t="str">
            <v>Quarter 4</v>
          </cell>
          <cell r="BE47">
            <v>2022</v>
          </cell>
          <cell r="BF47">
            <v>2022</v>
          </cell>
          <cell r="CI47" t="str">
            <v>No</v>
          </cell>
          <cell r="CO47" t="str">
            <v>No</v>
          </cell>
          <cell r="CP47"/>
          <cell r="EB47">
            <v>20</v>
          </cell>
          <cell r="EC47" t="str">
            <v>No</v>
          </cell>
          <cell r="EE47" t="str">
            <v>No</v>
          </cell>
          <cell r="EF47" t="str">
            <v>No</v>
          </cell>
          <cell r="EG47" t="str">
            <v>No</v>
          </cell>
          <cell r="EH47" t="str">
            <v>Yes</v>
          </cell>
          <cell r="EI47" t="str">
            <v>No</v>
          </cell>
          <cell r="EJ47" t="str">
            <v>Yes</v>
          </cell>
          <cell r="EM47" t="str">
            <v>No</v>
          </cell>
          <cell r="EN47" t="str">
            <v>No</v>
          </cell>
          <cell r="EO47" t="str">
            <v>No</v>
          </cell>
          <cell r="EP47" t="str">
            <v>No</v>
          </cell>
          <cell r="EQ47" t="str">
            <v>No</v>
          </cell>
          <cell r="ER47" t="str">
            <v>No</v>
          </cell>
        </row>
        <row r="48">
          <cell r="A48">
            <v>976790</v>
          </cell>
          <cell r="B48" t="str">
            <v>Bingley, Janae</v>
          </cell>
          <cell r="C48" t="str">
            <v>22 Coliston Rd</v>
          </cell>
          <cell r="D48" t="str">
            <v>Reisterstown</v>
          </cell>
          <cell r="E48" t="str">
            <v>MD</v>
          </cell>
          <cell r="F48" t="str">
            <v>21136</v>
          </cell>
          <cell r="G48" t="str">
            <v>United States of America</v>
          </cell>
          <cell r="H48" t="str">
            <v>Other/Walk with Me Project</v>
          </cell>
          <cell r="J48" t="str">
            <v>(443)473-3228</v>
          </cell>
          <cell r="L48" t="str">
            <v>Single</v>
          </cell>
          <cell r="M48" t="str">
            <v>No</v>
          </cell>
          <cell r="N48" t="str">
            <v>No</v>
          </cell>
          <cell r="P48" t="str">
            <v>Hospitality/Customer Service</v>
          </cell>
          <cell r="R48" t="str">
            <v>Yes</v>
          </cell>
          <cell r="S48" t="str">
            <v>No</v>
          </cell>
          <cell r="T48" t="str">
            <v>Female</v>
          </cell>
          <cell r="U48" t="str">
            <v>Black/African American</v>
          </cell>
          <cell r="V48" t="str">
            <v>08/24/2021</v>
          </cell>
          <cell r="X48" t="str">
            <v>213-67-1512</v>
          </cell>
          <cell r="Y48" t="str">
            <v>05/05/2003</v>
          </cell>
          <cell r="Z48" t="str">
            <v>bingleyjanae@gmailcom</v>
          </cell>
          <cell r="AB48">
            <v>0</v>
          </cell>
          <cell r="AC48">
            <v>12</v>
          </cell>
          <cell r="AD48" t="str">
            <v>Salary/Wages</v>
          </cell>
          <cell r="AF48" t="str">
            <v>Still Working</v>
          </cell>
          <cell r="AG48" t="str">
            <v>No</v>
          </cell>
          <cell r="AH48" t="str">
            <v>Extremely Low Income</v>
          </cell>
          <cell r="AI48">
            <v>960</v>
          </cell>
          <cell r="AJ48" t="str">
            <v>No</v>
          </cell>
          <cell r="AK48" t="str">
            <v>High School Diploma/GED</v>
          </cell>
          <cell r="AL48" t="str">
            <v>No</v>
          </cell>
          <cell r="AM48" t="str">
            <v>No</v>
          </cell>
          <cell r="AN48" t="str">
            <v>No</v>
          </cell>
          <cell r="AQ48" t="str">
            <v>OOO</v>
          </cell>
          <cell r="AS48" t="str">
            <v>OOO</v>
          </cell>
          <cell r="AT48" t="str">
            <v>United States</v>
          </cell>
          <cell r="AU48">
            <v>20</v>
          </cell>
          <cell r="AZ48">
            <v>44432</v>
          </cell>
          <cell r="BA48" t="str">
            <v>OOO</v>
          </cell>
          <cell r="BB48" t="str">
            <v>RB</v>
          </cell>
          <cell r="BC48">
            <v>8</v>
          </cell>
          <cell r="BD48" t="str">
            <v>Quarter 1</v>
          </cell>
          <cell r="BE48">
            <v>2021</v>
          </cell>
          <cell r="BF48">
            <v>2022</v>
          </cell>
          <cell r="BG48" t="str">
            <v>10/29/2021</v>
          </cell>
          <cell r="BH48" t="str">
            <v>Initial Placement</v>
          </cell>
          <cell r="BI48" t="str">
            <v>Beauty Island</v>
          </cell>
          <cell r="BJ48" t="str">
            <v>Cashier/Stock Person</v>
          </cell>
          <cell r="BK48">
            <v>11.75</v>
          </cell>
          <cell r="BL48">
            <v>40</v>
          </cell>
          <cell r="BM48" t="str">
            <v>Yes</v>
          </cell>
          <cell r="BN48" t="str">
            <v>No</v>
          </cell>
          <cell r="BO48" t="str">
            <v>No</v>
          </cell>
          <cell r="BP48" t="str">
            <v>No</v>
          </cell>
          <cell r="BQ48" t="str">
            <v>Yes</v>
          </cell>
          <cell r="BR48" t="str">
            <v>01/31/2022</v>
          </cell>
          <cell r="BS48" t="str">
            <v>Secondary Placement</v>
          </cell>
          <cell r="BT48" t="str">
            <v>Amazon</v>
          </cell>
          <cell r="BU48" t="str">
            <v>Order Picker</v>
          </cell>
          <cell r="BV48">
            <v>16.399999999999999</v>
          </cell>
          <cell r="BW48">
            <v>40</v>
          </cell>
          <cell r="BX48" t="str">
            <v>Yes</v>
          </cell>
          <cell r="BY48" t="str">
            <v>Yes</v>
          </cell>
          <cell r="BZ48" t="str">
            <v>No</v>
          </cell>
          <cell r="CA48" t="str">
            <v>No</v>
          </cell>
          <cell r="CB48" t="str">
            <v>Yes</v>
          </cell>
          <cell r="CE48" t="str">
            <v>Yes</v>
          </cell>
          <cell r="CF48" t="str">
            <v>04/29/2022</v>
          </cell>
          <cell r="CG48" t="str">
            <v>Job Retained</v>
          </cell>
          <cell r="CH48" t="str">
            <v>04/29/2022</v>
          </cell>
          <cell r="CI48" t="str">
            <v>Yes</v>
          </cell>
          <cell r="CJ48">
            <v>182</v>
          </cell>
          <cell r="CK48">
            <v>248</v>
          </cell>
          <cell r="CL48">
            <v>248</v>
          </cell>
          <cell r="CM48">
            <v>248</v>
          </cell>
          <cell r="CN48">
            <v>248</v>
          </cell>
          <cell r="CO48" t="str">
            <v>No</v>
          </cell>
          <cell r="EB48">
            <v>19</v>
          </cell>
          <cell r="EC48" t="str">
            <v>No</v>
          </cell>
          <cell r="EE48" t="str">
            <v>Yes</v>
          </cell>
          <cell r="EF48" t="str">
            <v>Yes</v>
          </cell>
          <cell r="EG48" t="str">
            <v>Yes</v>
          </cell>
          <cell r="EH48" t="str">
            <v>No</v>
          </cell>
          <cell r="EI48" t="str">
            <v>Yes</v>
          </cell>
          <cell r="EJ48" t="str">
            <v>No</v>
          </cell>
          <cell r="EL48">
            <v>65</v>
          </cell>
          <cell r="EM48" t="str">
            <v>No</v>
          </cell>
          <cell r="EN48" t="str">
            <v>No</v>
          </cell>
          <cell r="EO48" t="str">
            <v>Yes</v>
          </cell>
          <cell r="EP48" t="str">
            <v>Yes</v>
          </cell>
          <cell r="EQ48" t="str">
            <v>Yes</v>
          </cell>
          <cell r="ER48" t="str">
            <v>Yes</v>
          </cell>
        </row>
        <row r="49">
          <cell r="A49">
            <v>976946</v>
          </cell>
          <cell r="B49" t="str">
            <v>Black , Ty-Shawn .</v>
          </cell>
          <cell r="C49" t="str">
            <v>422 N Chester St</v>
          </cell>
          <cell r="D49" t="str">
            <v>Baltimore</v>
          </cell>
          <cell r="E49" t="str">
            <v>MD</v>
          </cell>
          <cell r="F49" t="str">
            <v>21231</v>
          </cell>
          <cell r="G49" t="str">
            <v>United States of America</v>
          </cell>
          <cell r="H49" t="str">
            <v>Flyer</v>
          </cell>
          <cell r="J49" t="str">
            <v>443-365-0400</v>
          </cell>
          <cell r="L49" t="str">
            <v>Single</v>
          </cell>
          <cell r="M49" t="str">
            <v>Yes</v>
          </cell>
          <cell r="N49" t="str">
            <v>No</v>
          </cell>
          <cell r="P49" t="str">
            <v>Warehouse</v>
          </cell>
          <cell r="R49" t="str">
            <v>Yes</v>
          </cell>
          <cell r="S49" t="str">
            <v>No</v>
          </cell>
          <cell r="T49" t="str">
            <v>Male</v>
          </cell>
          <cell r="U49" t="str">
            <v>Black/African American</v>
          </cell>
          <cell r="V49" t="str">
            <v>01/11/2022</v>
          </cell>
          <cell r="X49" t="str">
            <v>218-51-5010</v>
          </cell>
          <cell r="Y49" t="str">
            <v>03/12/1998</v>
          </cell>
          <cell r="Z49" t="str">
            <v>tyshawnblack98@gmail.com</v>
          </cell>
          <cell r="AA49" t="str">
            <v>No</v>
          </cell>
          <cell r="AB49">
            <v>0</v>
          </cell>
          <cell r="AC49">
            <v>0</v>
          </cell>
          <cell r="AD49" t="str">
            <v>Other Sources</v>
          </cell>
          <cell r="AG49" t="str">
            <v>No</v>
          </cell>
          <cell r="AH49" t="str">
            <v>Extremely Low Income</v>
          </cell>
          <cell r="AI49">
            <v>0</v>
          </cell>
          <cell r="AJ49" t="str">
            <v>No</v>
          </cell>
          <cell r="AK49" t="str">
            <v>High School Diploma/GED</v>
          </cell>
          <cell r="AL49" t="str">
            <v>No</v>
          </cell>
          <cell r="AM49" t="str">
            <v>Yes</v>
          </cell>
          <cell r="AN49" t="str">
            <v>No</v>
          </cell>
          <cell r="AP49" t="str">
            <v>Yes</v>
          </cell>
          <cell r="AQ49" t="str">
            <v>MTDL</v>
          </cell>
          <cell r="AR49" t="str">
            <v>WIOA; CDBG</v>
          </cell>
          <cell r="AS49" t="str">
            <v>MTDL</v>
          </cell>
          <cell r="AU49">
            <v>0</v>
          </cell>
          <cell r="AV49" t="str">
            <v>Transportation</v>
          </cell>
          <cell r="AZ49">
            <v>44572</v>
          </cell>
          <cell r="BA49" t="str">
            <v>MTDL</v>
          </cell>
          <cell r="BB49" t="str">
            <v>CH</v>
          </cell>
          <cell r="BC49">
            <v>1</v>
          </cell>
          <cell r="BD49" t="str">
            <v>Quarter 3</v>
          </cell>
          <cell r="BE49">
            <v>2022</v>
          </cell>
          <cell r="BF49">
            <v>2022</v>
          </cell>
          <cell r="BG49" t="str">
            <v>04/06/2022</v>
          </cell>
          <cell r="BH49" t="str">
            <v>Initial Placement</v>
          </cell>
          <cell r="BI49" t="str">
            <v>Bowery Farming</v>
          </cell>
          <cell r="BJ49" t="str">
            <v>Production Associate</v>
          </cell>
          <cell r="BK49">
            <v>15</v>
          </cell>
          <cell r="BL49">
            <v>40</v>
          </cell>
          <cell r="BM49" t="str">
            <v>Yes</v>
          </cell>
          <cell r="BN49" t="str">
            <v>Yes</v>
          </cell>
          <cell r="BO49" t="str">
            <v>No</v>
          </cell>
          <cell r="BP49" t="str">
            <v>No</v>
          </cell>
          <cell r="BQ49" t="str">
            <v>Yes</v>
          </cell>
          <cell r="BR49" t="str">
            <v>04/06/2022</v>
          </cell>
          <cell r="BS49" t="str">
            <v>Initial Placement</v>
          </cell>
          <cell r="BT49" t="str">
            <v>Bowery Farming</v>
          </cell>
          <cell r="BU49" t="str">
            <v>Production Associate</v>
          </cell>
          <cell r="BV49">
            <v>15</v>
          </cell>
          <cell r="BW49">
            <v>40</v>
          </cell>
          <cell r="BX49" t="str">
            <v>Yes</v>
          </cell>
          <cell r="BY49" t="str">
            <v>Yes</v>
          </cell>
          <cell r="BZ49" t="str">
            <v>No</v>
          </cell>
          <cell r="CA49" t="str">
            <v>No</v>
          </cell>
          <cell r="CB49" t="str">
            <v>Yes</v>
          </cell>
          <cell r="CF49" t="str">
            <v>05/12/2022</v>
          </cell>
          <cell r="CG49" t="str">
            <v>Job Retained</v>
          </cell>
          <cell r="CH49" t="str">
            <v>05/12/2022</v>
          </cell>
          <cell r="CI49" t="str">
            <v>No</v>
          </cell>
          <cell r="CJ49">
            <v>36</v>
          </cell>
          <cell r="CL49">
            <v>36</v>
          </cell>
          <cell r="CM49">
            <v>36</v>
          </cell>
          <cell r="CN49">
            <v>36</v>
          </cell>
          <cell r="CO49" t="str">
            <v>No</v>
          </cell>
          <cell r="CP49">
            <v>44571</v>
          </cell>
          <cell r="CQ49" t="str">
            <v>Yes</v>
          </cell>
          <cell r="CR49" t="str">
            <v>02/02/2022</v>
          </cell>
          <cell r="DI49" t="str">
            <v>Yes</v>
          </cell>
          <cell r="DJ49" t="str">
            <v>Complete</v>
          </cell>
          <cell r="EB49">
            <v>24</v>
          </cell>
          <cell r="EC49" t="str">
            <v>Yes</v>
          </cell>
          <cell r="ED49" t="str">
            <v>CDBG</v>
          </cell>
          <cell r="EE49" t="str">
            <v>Yes</v>
          </cell>
          <cell r="EF49" t="str">
            <v>Yes</v>
          </cell>
          <cell r="EG49" t="str">
            <v>Yes</v>
          </cell>
          <cell r="EH49" t="str">
            <v>No</v>
          </cell>
          <cell r="EI49" t="str">
            <v>Yes</v>
          </cell>
          <cell r="EJ49" t="str">
            <v>No</v>
          </cell>
          <cell r="EL49">
            <v>84</v>
          </cell>
          <cell r="EM49" t="str">
            <v>No</v>
          </cell>
          <cell r="EN49" t="str">
            <v>No</v>
          </cell>
          <cell r="EO49" t="str">
            <v>No</v>
          </cell>
          <cell r="EP49" t="str">
            <v>No</v>
          </cell>
          <cell r="EQ49" t="str">
            <v>Yes</v>
          </cell>
          <cell r="ER49" t="str">
            <v>No</v>
          </cell>
        </row>
        <row r="50">
          <cell r="A50">
            <v>976756</v>
          </cell>
          <cell r="B50" t="str">
            <v>Black, Marc E.</v>
          </cell>
          <cell r="C50" t="str">
            <v>3502 Timber Crest Ln</v>
          </cell>
          <cell r="D50" t="str">
            <v>Baltimore</v>
          </cell>
          <cell r="E50" t="str">
            <v>MD</v>
          </cell>
          <cell r="F50" t="str">
            <v>21207</v>
          </cell>
          <cell r="G50" t="str">
            <v>United States of America</v>
          </cell>
          <cell r="H50" t="str">
            <v>Community Location</v>
          </cell>
          <cell r="J50" t="str">
            <v>443-878-7663</v>
          </cell>
          <cell r="L50" t="str">
            <v>Single</v>
          </cell>
          <cell r="M50" t="str">
            <v>Yes</v>
          </cell>
          <cell r="N50" t="str">
            <v>Yes</v>
          </cell>
          <cell r="P50" t="str">
            <v>Warehouse</v>
          </cell>
          <cell r="R50" t="str">
            <v>No</v>
          </cell>
          <cell r="S50" t="str">
            <v>Not Hispanic or Latino</v>
          </cell>
          <cell r="T50" t="str">
            <v>Male</v>
          </cell>
          <cell r="U50" t="str">
            <v>Black/African American</v>
          </cell>
          <cell r="V50" t="str">
            <v>08/04/2021</v>
          </cell>
          <cell r="X50" t="str">
            <v>XXX-XX-XXXX</v>
          </cell>
          <cell r="Y50" t="str">
            <v>10/09/1997</v>
          </cell>
          <cell r="Z50" t="str">
            <v>marcblack56@gmail.com</v>
          </cell>
          <cell r="AA50" t="str">
            <v>No</v>
          </cell>
          <cell r="AB50">
            <v>0</v>
          </cell>
          <cell r="AC50">
            <v>19</v>
          </cell>
          <cell r="AD50" t="str">
            <v>Other Sources</v>
          </cell>
          <cell r="AG50" t="str">
            <v>No</v>
          </cell>
          <cell r="AH50" t="str">
            <v>Extremely Low Income</v>
          </cell>
          <cell r="AI50">
            <v>0</v>
          </cell>
          <cell r="AJ50" t="str">
            <v>No</v>
          </cell>
          <cell r="AK50" t="str">
            <v>High School Diploma/GED</v>
          </cell>
          <cell r="AL50" t="str">
            <v>No</v>
          </cell>
          <cell r="AR50" t="str">
            <v xml:space="preserve"> CDBG</v>
          </cell>
          <cell r="AS50" t="str">
            <v>MTDL</v>
          </cell>
          <cell r="AT50" t="str">
            <v>United States</v>
          </cell>
          <cell r="AU50">
            <v>40</v>
          </cell>
          <cell r="AZ50">
            <v>44412</v>
          </cell>
          <cell r="BB50" t="str">
            <v>ML</v>
          </cell>
          <cell r="BC50">
            <v>8</v>
          </cell>
          <cell r="BD50" t="str">
            <v>Quarter 1</v>
          </cell>
          <cell r="BE50">
            <v>2021</v>
          </cell>
          <cell r="BF50">
            <v>2022</v>
          </cell>
          <cell r="CI50" t="str">
            <v>No</v>
          </cell>
          <cell r="CO50" t="str">
            <v>No</v>
          </cell>
          <cell r="DK50" t="str">
            <v>Yes</v>
          </cell>
          <cell r="EB50">
            <v>24</v>
          </cell>
          <cell r="EC50" t="str">
            <v>Yes</v>
          </cell>
          <cell r="ED50" t="str">
            <v>CDBG</v>
          </cell>
          <cell r="EE50" t="str">
            <v>No</v>
          </cell>
          <cell r="EF50" t="str">
            <v>No</v>
          </cell>
          <cell r="EG50" t="str">
            <v>No</v>
          </cell>
          <cell r="EH50" t="str">
            <v>No</v>
          </cell>
          <cell r="EI50" t="str">
            <v>No</v>
          </cell>
          <cell r="EJ50" t="str">
            <v>No</v>
          </cell>
          <cell r="EM50" t="str">
            <v>No</v>
          </cell>
          <cell r="EN50" t="str">
            <v>No</v>
          </cell>
          <cell r="EO50" t="str">
            <v>No</v>
          </cell>
          <cell r="EP50" t="str">
            <v>No</v>
          </cell>
          <cell r="EQ50" t="str">
            <v>No</v>
          </cell>
          <cell r="ER50" t="str">
            <v>No</v>
          </cell>
        </row>
        <row r="51">
          <cell r="A51">
            <v>977161</v>
          </cell>
          <cell r="B51" t="str">
            <v>Black, Nastassja</v>
          </cell>
          <cell r="C51" t="str">
            <v>4724 Wakefield #203</v>
          </cell>
          <cell r="D51" t="str">
            <v>Baltimore</v>
          </cell>
          <cell r="E51" t="str">
            <v>MD</v>
          </cell>
          <cell r="F51" t="str">
            <v>21216</v>
          </cell>
          <cell r="G51" t="str">
            <v>United States of America</v>
          </cell>
          <cell r="H51" t="str">
            <v>Court Ordered</v>
          </cell>
          <cell r="J51" t="str">
            <v>(410)961-6947</v>
          </cell>
          <cell r="L51" t="str">
            <v>Single</v>
          </cell>
          <cell r="M51" t="str">
            <v>Yes</v>
          </cell>
          <cell r="N51" t="str">
            <v>Yes</v>
          </cell>
          <cell r="O51" t="str">
            <v>5/27/2022</v>
          </cell>
          <cell r="P51" t="str">
            <v>Warehousing</v>
          </cell>
          <cell r="R51" t="str">
            <v>Yes</v>
          </cell>
          <cell r="S51" t="str">
            <v>No</v>
          </cell>
          <cell r="T51" t="str">
            <v>Female</v>
          </cell>
          <cell r="U51" t="str">
            <v>Black/African American</v>
          </cell>
          <cell r="V51" t="str">
            <v>05/27/2022</v>
          </cell>
          <cell r="X51" t="str">
            <v>214-29-9042</v>
          </cell>
          <cell r="Y51" t="str">
            <v>05/22/1990</v>
          </cell>
          <cell r="Z51" t="str">
            <v>blacknastassja@gmail.com</v>
          </cell>
          <cell r="AA51" t="str">
            <v>No</v>
          </cell>
          <cell r="AB51">
            <v>0</v>
          </cell>
          <cell r="AC51">
            <v>15.75</v>
          </cell>
          <cell r="AD51" t="str">
            <v>Child Support</v>
          </cell>
          <cell r="AF51" t="str">
            <v>&gt; 1 year</v>
          </cell>
          <cell r="AG51" t="str">
            <v>No</v>
          </cell>
          <cell r="AH51" t="str">
            <v>Extremely Low Income</v>
          </cell>
          <cell r="AI51">
            <v>253</v>
          </cell>
          <cell r="AJ51" t="str">
            <v>Yes</v>
          </cell>
          <cell r="AK51" t="str">
            <v>Some College</v>
          </cell>
          <cell r="AL51" t="str">
            <v>No</v>
          </cell>
          <cell r="AM51" t="str">
            <v>No</v>
          </cell>
          <cell r="AN51" t="str">
            <v>No</v>
          </cell>
          <cell r="AP51" t="str">
            <v>No</v>
          </cell>
          <cell r="AQ51" t="str">
            <v>MTDL</v>
          </cell>
          <cell r="AR51" t="str">
            <v xml:space="preserve"> CDBG; EARN</v>
          </cell>
          <cell r="AS51" t="str">
            <v>MTDL</v>
          </cell>
          <cell r="AT51" t="str">
            <v>United States</v>
          </cell>
          <cell r="AU51">
            <v>40</v>
          </cell>
          <cell r="AZ51">
            <v>44708</v>
          </cell>
          <cell r="BA51" t="str">
            <v>MTDL</v>
          </cell>
          <cell r="BB51" t="str">
            <v>RB</v>
          </cell>
          <cell r="BC51">
            <v>5</v>
          </cell>
          <cell r="BD51" t="str">
            <v>Quarter 4</v>
          </cell>
          <cell r="BE51">
            <v>2022</v>
          </cell>
          <cell r="BF51">
            <v>2022</v>
          </cell>
          <cell r="CI51" t="str">
            <v>No</v>
          </cell>
          <cell r="CO51" t="str">
            <v>No</v>
          </cell>
          <cell r="CP51">
            <v>44712</v>
          </cell>
          <cell r="DJ51" t="str">
            <v>Complete</v>
          </cell>
          <cell r="EA51" t="str">
            <v>IG0514-15-690</v>
          </cell>
          <cell r="EB51">
            <v>32</v>
          </cell>
          <cell r="EC51" t="str">
            <v>Yes</v>
          </cell>
          <cell r="ED51" t="str">
            <v>CDBG</v>
          </cell>
          <cell r="EE51" t="str">
            <v>Yes</v>
          </cell>
          <cell r="EF51" t="str">
            <v>No</v>
          </cell>
          <cell r="EG51" t="str">
            <v>Yes</v>
          </cell>
          <cell r="EH51" t="str">
            <v>No</v>
          </cell>
          <cell r="EI51" t="str">
            <v>No</v>
          </cell>
          <cell r="EJ51" t="str">
            <v>Yes</v>
          </cell>
          <cell r="EM51" t="str">
            <v>Yes</v>
          </cell>
          <cell r="EN51" t="str">
            <v>No</v>
          </cell>
          <cell r="EO51" t="str">
            <v>No</v>
          </cell>
          <cell r="EP51" t="str">
            <v>No</v>
          </cell>
          <cell r="EQ51" t="str">
            <v>No</v>
          </cell>
          <cell r="ER51" t="str">
            <v>No</v>
          </cell>
        </row>
        <row r="52">
          <cell r="A52">
            <v>977188</v>
          </cell>
          <cell r="B52" t="str">
            <v>Blackmon, Kemari</v>
          </cell>
          <cell r="C52" t="str">
            <v>2320 Braddish Ave</v>
          </cell>
          <cell r="D52" t="str">
            <v>Baltimore</v>
          </cell>
          <cell r="E52" t="str">
            <v>MD</v>
          </cell>
          <cell r="F52" t="str">
            <v>21216</v>
          </cell>
          <cell r="G52" t="str">
            <v>United States of America</v>
          </cell>
          <cell r="H52" t="str">
            <v>Word of Mouth</v>
          </cell>
          <cell r="J52" t="str">
            <v>(443)396-9392</v>
          </cell>
          <cell r="L52" t="str">
            <v>Single</v>
          </cell>
          <cell r="M52" t="str">
            <v>No</v>
          </cell>
          <cell r="N52" t="str">
            <v>No</v>
          </cell>
          <cell r="O52" t="str">
            <v>6/14/2022</v>
          </cell>
          <cell r="P52" t="str">
            <v>Warehouse jobs</v>
          </cell>
          <cell r="R52" t="str">
            <v>No</v>
          </cell>
          <cell r="S52" t="str">
            <v>No</v>
          </cell>
          <cell r="T52" t="str">
            <v>Male</v>
          </cell>
          <cell r="U52" t="str">
            <v>Black/African American</v>
          </cell>
          <cell r="V52" t="str">
            <v>06/14/2022</v>
          </cell>
          <cell r="X52" t="str">
            <v>213-67-4330</v>
          </cell>
          <cell r="Y52" t="str">
            <v>05/07/2003</v>
          </cell>
          <cell r="Z52" t="str">
            <v>kemariblackmon@gmail.com</v>
          </cell>
          <cell r="AA52" t="str">
            <v>No</v>
          </cell>
          <cell r="AB52">
            <v>0</v>
          </cell>
          <cell r="AC52">
            <v>13.5</v>
          </cell>
          <cell r="AF52" t="str">
            <v>4-6 months</v>
          </cell>
          <cell r="AG52" t="str">
            <v>No</v>
          </cell>
          <cell r="AH52" t="str">
            <v>Extremely Low Income</v>
          </cell>
          <cell r="AI52">
            <v>0</v>
          </cell>
          <cell r="AJ52" t="str">
            <v>Yes</v>
          </cell>
          <cell r="AK52" t="str">
            <v>High School Diploma/GED</v>
          </cell>
          <cell r="AL52" t="str">
            <v>No</v>
          </cell>
          <cell r="AM52" t="str">
            <v>No</v>
          </cell>
          <cell r="AN52" t="str">
            <v>No</v>
          </cell>
          <cell r="AP52" t="str">
            <v>Yes</v>
          </cell>
          <cell r="AQ52" t="str">
            <v>MTDL</v>
          </cell>
          <cell r="AR52" t="str">
            <v xml:space="preserve"> CDBG</v>
          </cell>
          <cell r="AS52" t="str">
            <v>MTDL</v>
          </cell>
          <cell r="AT52" t="str">
            <v>United States</v>
          </cell>
          <cell r="AU52">
            <v>35</v>
          </cell>
          <cell r="AZ52">
            <v>44726</v>
          </cell>
          <cell r="BA52" t="str">
            <v>MTDL</v>
          </cell>
          <cell r="BB52" t="str">
            <v>RB</v>
          </cell>
          <cell r="BC52">
            <v>6</v>
          </cell>
          <cell r="BD52" t="str">
            <v>Quarter 4</v>
          </cell>
          <cell r="BE52">
            <v>2022</v>
          </cell>
          <cell r="BF52">
            <v>2022</v>
          </cell>
          <cell r="CI52" t="str">
            <v>No</v>
          </cell>
          <cell r="CO52" t="str">
            <v>No</v>
          </cell>
          <cell r="CP52"/>
          <cell r="EB52">
            <v>19</v>
          </cell>
          <cell r="EC52" t="str">
            <v>Yes</v>
          </cell>
          <cell r="ED52" t="str">
            <v>CDBG</v>
          </cell>
          <cell r="EE52" t="str">
            <v>No</v>
          </cell>
          <cell r="EF52" t="str">
            <v>No</v>
          </cell>
          <cell r="EG52" t="str">
            <v>No</v>
          </cell>
          <cell r="EH52" t="str">
            <v>Yes</v>
          </cell>
          <cell r="EI52" t="str">
            <v>No</v>
          </cell>
          <cell r="EJ52" t="str">
            <v>Yes</v>
          </cell>
          <cell r="EM52" t="str">
            <v>No</v>
          </cell>
          <cell r="EN52" t="str">
            <v>No</v>
          </cell>
          <cell r="EO52" t="str">
            <v>No</v>
          </cell>
          <cell r="EP52" t="str">
            <v>No</v>
          </cell>
          <cell r="EQ52" t="str">
            <v>No</v>
          </cell>
          <cell r="ER52" t="str">
            <v>No</v>
          </cell>
        </row>
        <row r="53">
          <cell r="A53">
            <v>977201</v>
          </cell>
          <cell r="B53" t="str">
            <v>Blackwell, Zion</v>
          </cell>
          <cell r="C53" t="str">
            <v>5212 Bowleys Lane, Apt. D</v>
          </cell>
          <cell r="D53" t="str">
            <v>Baltimore</v>
          </cell>
          <cell r="E53" t="str">
            <v>MARYLAND</v>
          </cell>
          <cell r="F53" t="str">
            <v>21206</v>
          </cell>
          <cell r="G53" t="str">
            <v>United States of America</v>
          </cell>
          <cell r="H53" t="str">
            <v>Word of Mouth</v>
          </cell>
          <cell r="J53" t="str">
            <v>667 600 1901</v>
          </cell>
          <cell r="L53" t="str">
            <v>Single</v>
          </cell>
          <cell r="M53" t="str">
            <v>No</v>
          </cell>
          <cell r="N53" t="str">
            <v>No</v>
          </cell>
          <cell r="O53" t="str">
            <v>6/10/22</v>
          </cell>
          <cell r="P53" t="str">
            <v>Warehousing</v>
          </cell>
          <cell r="R53" t="str">
            <v>No</v>
          </cell>
          <cell r="S53" t="str">
            <v>No</v>
          </cell>
          <cell r="T53" t="str">
            <v>Male</v>
          </cell>
          <cell r="U53" t="str">
            <v>Black/African American</v>
          </cell>
          <cell r="V53" t="str">
            <v>06/10/2022</v>
          </cell>
          <cell r="X53" t="str">
            <v>217 53 9944</v>
          </cell>
          <cell r="Y53" t="str">
            <v>11/02/1996</v>
          </cell>
          <cell r="Z53" t="str">
            <v>zblackwell30@gmail.com</v>
          </cell>
          <cell r="AA53" t="str">
            <v>No</v>
          </cell>
          <cell r="AB53">
            <v>0</v>
          </cell>
          <cell r="AC53">
            <v>13</v>
          </cell>
          <cell r="AF53" t="str">
            <v>&lt;1 month</v>
          </cell>
          <cell r="AG53" t="str">
            <v>No</v>
          </cell>
          <cell r="AH53" t="str">
            <v>Extremely Low Income</v>
          </cell>
          <cell r="AI53">
            <v>0</v>
          </cell>
          <cell r="AJ53" t="str">
            <v>No</v>
          </cell>
          <cell r="AK53" t="str">
            <v>Some high school</v>
          </cell>
          <cell r="AL53" t="str">
            <v>No</v>
          </cell>
          <cell r="AM53" t="str">
            <v>No</v>
          </cell>
          <cell r="AN53" t="str">
            <v>No</v>
          </cell>
          <cell r="AQ53" t="str">
            <v>MTDL</v>
          </cell>
          <cell r="AR53" t="str">
            <v>WIOA; CDBG</v>
          </cell>
          <cell r="AS53" t="str">
            <v>MTDL</v>
          </cell>
          <cell r="AT53" t="str">
            <v>United States</v>
          </cell>
          <cell r="AU53">
            <v>40</v>
          </cell>
          <cell r="AV53" t="str">
            <v>Criminal Background</v>
          </cell>
          <cell r="AZ53">
            <v>44722</v>
          </cell>
          <cell r="BA53" t="str">
            <v>MTDL</v>
          </cell>
          <cell r="BB53" t="str">
            <v>CH</v>
          </cell>
          <cell r="BC53">
            <v>6</v>
          </cell>
          <cell r="BD53" t="str">
            <v>Quarter 4</v>
          </cell>
          <cell r="BE53">
            <v>2022</v>
          </cell>
          <cell r="BF53">
            <v>2022</v>
          </cell>
          <cell r="CI53" t="str">
            <v>No</v>
          </cell>
          <cell r="CO53" t="str">
            <v>No</v>
          </cell>
          <cell r="CP53"/>
          <cell r="EB53">
            <v>25</v>
          </cell>
          <cell r="EC53" t="str">
            <v>Yes</v>
          </cell>
          <cell r="ED53" t="str">
            <v>CDBG</v>
          </cell>
          <cell r="EE53" t="str">
            <v>No</v>
          </cell>
          <cell r="EF53" t="str">
            <v>No</v>
          </cell>
          <cell r="EG53" t="str">
            <v>No</v>
          </cell>
          <cell r="EH53" t="str">
            <v>Yes</v>
          </cell>
          <cell r="EI53" t="str">
            <v>No</v>
          </cell>
          <cell r="EJ53" t="str">
            <v>Yes</v>
          </cell>
          <cell r="EM53" t="str">
            <v>No</v>
          </cell>
          <cell r="EN53" t="str">
            <v>No</v>
          </cell>
          <cell r="EO53" t="str">
            <v>No</v>
          </cell>
          <cell r="EP53" t="str">
            <v>No</v>
          </cell>
          <cell r="EQ53" t="str">
            <v>No</v>
          </cell>
          <cell r="ER53" t="str">
            <v>No</v>
          </cell>
        </row>
        <row r="54">
          <cell r="A54">
            <v>976754</v>
          </cell>
          <cell r="B54" t="str">
            <v>Bocage, Donna</v>
          </cell>
          <cell r="C54" t="str">
            <v>2123 Crimea Road B8</v>
          </cell>
          <cell r="D54" t="str">
            <v>Gwyn Oak</v>
          </cell>
          <cell r="E54" t="str">
            <v>MD</v>
          </cell>
          <cell r="F54" t="str">
            <v>21207</v>
          </cell>
          <cell r="G54" t="str">
            <v>United States of America</v>
          </cell>
          <cell r="H54" t="str">
            <v>Other</v>
          </cell>
          <cell r="J54" t="str">
            <v>443 991 2529</v>
          </cell>
          <cell r="L54" t="str">
            <v>Divorced/Separated</v>
          </cell>
          <cell r="M54" t="str">
            <v>Yes</v>
          </cell>
          <cell r="N54" t="str">
            <v>Yes</v>
          </cell>
          <cell r="P54" t="str">
            <v>Hospitality/Customer Service</v>
          </cell>
          <cell r="R54" t="str">
            <v>Yes</v>
          </cell>
          <cell r="S54" t="str">
            <v>Not Hispanic or Latino</v>
          </cell>
          <cell r="T54" t="str">
            <v>Female</v>
          </cell>
          <cell r="U54" t="str">
            <v>Black/African American</v>
          </cell>
          <cell r="V54" t="str">
            <v>08/03/2021</v>
          </cell>
          <cell r="X54" t="str">
            <v>731 14 2983</v>
          </cell>
          <cell r="Y54" t="str">
            <v>05/12/1956</v>
          </cell>
          <cell r="Z54" t="str">
            <v>Bocagedonna@gmail.com</v>
          </cell>
          <cell r="AB54">
            <v>0</v>
          </cell>
          <cell r="AC54">
            <v>14</v>
          </cell>
          <cell r="AD54" t="str">
            <v>Salary/Wages</v>
          </cell>
          <cell r="AH54" t="str">
            <v>Low Income</v>
          </cell>
          <cell r="AI54">
            <v>1800</v>
          </cell>
          <cell r="AK54" t="str">
            <v>Some College</v>
          </cell>
          <cell r="AN54" t="str">
            <v>No</v>
          </cell>
          <cell r="AQ54" t="str">
            <v>CF</v>
          </cell>
          <cell r="AS54" t="str">
            <v>CF</v>
          </cell>
          <cell r="AT54" t="str">
            <v>United States</v>
          </cell>
          <cell r="AU54">
            <v>40</v>
          </cell>
          <cell r="AZ54">
            <v>44411</v>
          </cell>
          <cell r="BA54" t="str">
            <v>CF</v>
          </cell>
          <cell r="BB54" t="str">
            <v>RB</v>
          </cell>
          <cell r="BC54">
            <v>8</v>
          </cell>
          <cell r="BD54" t="str">
            <v>Quarter 1</v>
          </cell>
          <cell r="BE54">
            <v>2021</v>
          </cell>
          <cell r="BF54">
            <v>2022</v>
          </cell>
          <cell r="BG54" t="str">
            <v>02/14/2022</v>
          </cell>
          <cell r="BH54" t="str">
            <v>Initial Placement</v>
          </cell>
          <cell r="BI54" t="str">
            <v>University of MD Rehab &amp; Orthopedic Institute</v>
          </cell>
          <cell r="BJ54" t="str">
            <v>Safety Companion</v>
          </cell>
          <cell r="BK54">
            <v>15.39</v>
          </cell>
          <cell r="BL54">
            <v>40</v>
          </cell>
          <cell r="BM54" t="str">
            <v>Yes</v>
          </cell>
          <cell r="BN54" t="str">
            <v>Yes</v>
          </cell>
          <cell r="BO54" t="str">
            <v>No</v>
          </cell>
          <cell r="BP54" t="str">
            <v>Yes</v>
          </cell>
          <cell r="BQ54" t="str">
            <v>Yes</v>
          </cell>
          <cell r="BR54" t="str">
            <v>02/14/2022</v>
          </cell>
          <cell r="BS54" t="str">
            <v>Initial Placement</v>
          </cell>
          <cell r="BT54" t="str">
            <v>University of MD Rehab &amp; Orthopedic Institute</v>
          </cell>
          <cell r="BU54" t="str">
            <v>Safety Companion</v>
          </cell>
          <cell r="BV54">
            <v>15.39</v>
          </cell>
          <cell r="BW54">
            <v>40</v>
          </cell>
          <cell r="BX54" t="str">
            <v>Yes</v>
          </cell>
          <cell r="BY54" t="str">
            <v>Yes</v>
          </cell>
          <cell r="BZ54" t="str">
            <v>No</v>
          </cell>
          <cell r="CA54" t="str">
            <v>Yes</v>
          </cell>
          <cell r="CB54" t="str">
            <v>Yes</v>
          </cell>
          <cell r="CF54" t="str">
            <v>04/29/2022</v>
          </cell>
          <cell r="CG54" t="str">
            <v>Job Retained</v>
          </cell>
          <cell r="CH54" t="str">
            <v>04/29/2022</v>
          </cell>
          <cell r="CI54" t="str">
            <v>No</v>
          </cell>
          <cell r="CJ54">
            <v>74</v>
          </cell>
          <cell r="CL54">
            <v>74</v>
          </cell>
          <cell r="CM54">
            <v>74</v>
          </cell>
          <cell r="CN54">
            <v>74</v>
          </cell>
          <cell r="CO54" t="str">
            <v>Yes</v>
          </cell>
          <cell r="CP54">
            <v>44502</v>
          </cell>
          <cell r="CS54" t="str">
            <v>Yes</v>
          </cell>
          <cell r="CT54" t="str">
            <v>11/04/2021</v>
          </cell>
          <cell r="DI54" t="str">
            <v>Yes</v>
          </cell>
          <cell r="DJ54" t="str">
            <v>Complete</v>
          </cell>
          <cell r="EB54">
            <v>66</v>
          </cell>
          <cell r="EC54" t="str">
            <v>Yes</v>
          </cell>
          <cell r="EE54" t="str">
            <v>Yes</v>
          </cell>
          <cell r="EF54" t="str">
            <v>Yes</v>
          </cell>
          <cell r="EG54" t="str">
            <v>Yes</v>
          </cell>
          <cell r="EH54" t="str">
            <v>No</v>
          </cell>
          <cell r="EI54" t="str">
            <v>Yes</v>
          </cell>
          <cell r="EJ54" t="str">
            <v>No</v>
          </cell>
          <cell r="EL54">
            <v>194</v>
          </cell>
          <cell r="EM54" t="str">
            <v>No</v>
          </cell>
          <cell r="EN54" t="str">
            <v>No</v>
          </cell>
          <cell r="EO54" t="str">
            <v>No</v>
          </cell>
          <cell r="EP54" t="str">
            <v>No</v>
          </cell>
          <cell r="EQ54" t="str">
            <v>Yes</v>
          </cell>
          <cell r="ER54" t="str">
            <v>No</v>
          </cell>
        </row>
        <row r="55">
          <cell r="A55">
            <v>977068</v>
          </cell>
          <cell r="B55" t="str">
            <v>Boone, Orlando</v>
          </cell>
          <cell r="C55" t="str">
            <v>1829 E Lafayette Ave</v>
          </cell>
          <cell r="D55" t="str">
            <v>Baltimore</v>
          </cell>
          <cell r="E55" t="str">
            <v>MD</v>
          </cell>
          <cell r="F55" t="str">
            <v>21213</v>
          </cell>
          <cell r="G55" t="str">
            <v>United States of America</v>
          </cell>
          <cell r="H55" t="str">
            <v>UMMC Resource Fair</v>
          </cell>
          <cell r="I55" t="str">
            <v>on 04/28/2022 I met with Orlando to complete TTW application  , TWP work plan has been completed. I will begin to start the job search process with Orlando</v>
          </cell>
          <cell r="J55" t="str">
            <v>443-820-5190</v>
          </cell>
          <cell r="L55" t="str">
            <v>Divorced/Separated</v>
          </cell>
          <cell r="M55" t="str">
            <v>Yes</v>
          </cell>
          <cell r="N55" t="str">
            <v>Yes</v>
          </cell>
          <cell r="O55" t="str">
            <v>3/22/22</v>
          </cell>
          <cell r="P55" t="str">
            <v>Warehouse</v>
          </cell>
          <cell r="R55" t="str">
            <v>No</v>
          </cell>
          <cell r="S55" t="str">
            <v>No</v>
          </cell>
          <cell r="T55" t="str">
            <v>Male</v>
          </cell>
          <cell r="U55" t="str">
            <v>Black/African American</v>
          </cell>
          <cell r="V55" t="str">
            <v>04/01/2022</v>
          </cell>
          <cell r="W55" t="str">
            <v>(443)854-9251</v>
          </cell>
          <cell r="X55" t="str">
            <v>219-68-1500</v>
          </cell>
          <cell r="Y55" t="str">
            <v>09/19/1961</v>
          </cell>
          <cell r="Z55" t="str">
            <v>mofoeman7@gmail.com</v>
          </cell>
          <cell r="AA55" t="str">
            <v>No</v>
          </cell>
          <cell r="AB55">
            <v>0</v>
          </cell>
          <cell r="AC55">
            <v>16.399999999999999</v>
          </cell>
          <cell r="AD55" t="str">
            <v>SSDI, SNAP/Food Stamp</v>
          </cell>
          <cell r="AF55" t="str">
            <v>4-6 months</v>
          </cell>
          <cell r="AG55" t="str">
            <v>No</v>
          </cell>
          <cell r="AH55" t="str">
            <v>Extremely Low Income</v>
          </cell>
          <cell r="AI55">
            <v>1300</v>
          </cell>
          <cell r="AJ55" t="str">
            <v>No</v>
          </cell>
          <cell r="AK55" t="str">
            <v>Some Highschool</v>
          </cell>
          <cell r="AL55" t="str">
            <v>Current TTW Holder</v>
          </cell>
          <cell r="AM55" t="str">
            <v>No</v>
          </cell>
          <cell r="AN55" t="str">
            <v>No</v>
          </cell>
          <cell r="AP55" t="str">
            <v>No</v>
          </cell>
          <cell r="AQ55" t="str">
            <v>MTDL</v>
          </cell>
          <cell r="AR55" t="str">
            <v xml:space="preserve"> CDBG; SNAP; EARN</v>
          </cell>
          <cell r="AS55" t="str">
            <v>MTDL</v>
          </cell>
          <cell r="AT55" t="str">
            <v>United States</v>
          </cell>
          <cell r="AU55">
            <v>40</v>
          </cell>
          <cell r="AZ55">
            <v>44652</v>
          </cell>
          <cell r="BA55" t="str">
            <v>MTDL</v>
          </cell>
          <cell r="BB55" t="str">
            <v>RB</v>
          </cell>
          <cell r="BC55">
            <v>4</v>
          </cell>
          <cell r="BD55" t="str">
            <v>Quarter 4</v>
          </cell>
          <cell r="BE55">
            <v>2022</v>
          </cell>
          <cell r="BF55">
            <v>2022</v>
          </cell>
          <cell r="CI55" t="str">
            <v>No</v>
          </cell>
          <cell r="CO55" t="str">
            <v>No</v>
          </cell>
          <cell r="CP55">
            <v>44655</v>
          </cell>
          <cell r="DJ55" t="str">
            <v>Complete</v>
          </cell>
          <cell r="DL55" t="str">
            <v>04-2022</v>
          </cell>
          <cell r="DM55">
            <v>4</v>
          </cell>
          <cell r="DQ55" t="str">
            <v>E</v>
          </cell>
          <cell r="DZ55" t="str">
            <v>444010496</v>
          </cell>
          <cell r="EA55" t="str">
            <v>IG0514-15-691</v>
          </cell>
          <cell r="EB55">
            <v>60</v>
          </cell>
          <cell r="EC55" t="str">
            <v>Yes</v>
          </cell>
          <cell r="ED55" t="str">
            <v>CDBG</v>
          </cell>
          <cell r="EE55" t="str">
            <v>Yes</v>
          </cell>
          <cell r="EF55" t="str">
            <v>No</v>
          </cell>
          <cell r="EG55" t="str">
            <v>Yes</v>
          </cell>
          <cell r="EH55" t="str">
            <v>No</v>
          </cell>
          <cell r="EI55" t="str">
            <v>No</v>
          </cell>
          <cell r="EJ55" t="str">
            <v>Yes</v>
          </cell>
          <cell r="EM55" t="str">
            <v>Yes</v>
          </cell>
          <cell r="EN55" t="str">
            <v>No</v>
          </cell>
          <cell r="EO55" t="str">
            <v>No</v>
          </cell>
          <cell r="EP55" t="str">
            <v>No</v>
          </cell>
          <cell r="EQ55" t="str">
            <v>No</v>
          </cell>
          <cell r="ER55" t="str">
            <v>No</v>
          </cell>
        </row>
        <row r="56">
          <cell r="A56">
            <v>976963</v>
          </cell>
          <cell r="B56" t="str">
            <v>Bost, Anthony</v>
          </cell>
          <cell r="C56" t="str">
            <v>3726 Elmora Ave</v>
          </cell>
          <cell r="D56" t="str">
            <v>Baltimore</v>
          </cell>
          <cell r="E56" t="str">
            <v>MD</v>
          </cell>
          <cell r="F56" t="str">
            <v>21213</v>
          </cell>
          <cell r="G56" t="str">
            <v>United States of America</v>
          </cell>
          <cell r="H56" t="str">
            <v>MND Client/Graduate</v>
          </cell>
          <cell r="J56" t="str">
            <v>(443)319-7452</v>
          </cell>
          <cell r="L56" t="str">
            <v>Divorced/Separated</v>
          </cell>
          <cell r="M56" t="str">
            <v>Yes</v>
          </cell>
          <cell r="N56" t="str">
            <v>No</v>
          </cell>
          <cell r="O56" t="str">
            <v>2/2/2022</v>
          </cell>
          <cell r="P56" t="str">
            <v>Human Serv/Driving/Security</v>
          </cell>
          <cell r="R56" t="str">
            <v>No</v>
          </cell>
          <cell r="S56" t="str">
            <v>No</v>
          </cell>
          <cell r="T56" t="str">
            <v>Male</v>
          </cell>
          <cell r="U56" t="str">
            <v>Black/African American</v>
          </cell>
          <cell r="V56" t="str">
            <v>02/02/2022</v>
          </cell>
          <cell r="W56" t="str">
            <v>(44)768-1717</v>
          </cell>
          <cell r="X56" t="str">
            <v>212-90-0577</v>
          </cell>
          <cell r="Y56" t="str">
            <v>02/10/1966</v>
          </cell>
          <cell r="Z56" t="str">
            <v>anthonybst@gmail.com</v>
          </cell>
          <cell r="AA56" t="str">
            <v>No</v>
          </cell>
          <cell r="AB56">
            <v>0</v>
          </cell>
          <cell r="AC56">
            <v>15</v>
          </cell>
          <cell r="AD56" t="str">
            <v>SNAP/Food Stamp</v>
          </cell>
          <cell r="AF56" t="str">
            <v>4-6 months</v>
          </cell>
          <cell r="AH56" t="str">
            <v>Extremely Low Income</v>
          </cell>
          <cell r="AI56">
            <v>0</v>
          </cell>
          <cell r="AJ56" t="str">
            <v>No</v>
          </cell>
          <cell r="AK56" t="str">
            <v>BA/BS</v>
          </cell>
          <cell r="AL56" t="str">
            <v>No</v>
          </cell>
          <cell r="AM56" t="str">
            <v>No</v>
          </cell>
          <cell r="AN56" t="str">
            <v>No</v>
          </cell>
          <cell r="AP56" t="str">
            <v>No</v>
          </cell>
          <cell r="AQ56" t="str">
            <v>OOO</v>
          </cell>
          <cell r="AR56" t="str">
            <v xml:space="preserve"> CDBG; SNAP</v>
          </cell>
          <cell r="AS56" t="str">
            <v>OOO</v>
          </cell>
          <cell r="AT56" t="str">
            <v>United States</v>
          </cell>
          <cell r="AU56">
            <v>40</v>
          </cell>
          <cell r="AV56" t="str">
            <v>Transportation</v>
          </cell>
          <cell r="AZ56">
            <v>44594</v>
          </cell>
          <cell r="BA56" t="str">
            <v>OOO</v>
          </cell>
          <cell r="BB56" t="str">
            <v>RB</v>
          </cell>
          <cell r="BC56">
            <v>2</v>
          </cell>
          <cell r="BD56" t="str">
            <v>Quarter 3</v>
          </cell>
          <cell r="BE56">
            <v>2022</v>
          </cell>
          <cell r="BF56">
            <v>2022</v>
          </cell>
          <cell r="CI56" t="str">
            <v>No</v>
          </cell>
          <cell r="CO56" t="str">
            <v>No</v>
          </cell>
          <cell r="DL56" t="str">
            <v>02-2022</v>
          </cell>
          <cell r="DM56">
            <v>2</v>
          </cell>
          <cell r="DO56" t="str">
            <v>E</v>
          </cell>
          <cell r="DZ56" t="str">
            <v>30223969</v>
          </cell>
          <cell r="EB56">
            <v>56</v>
          </cell>
          <cell r="EC56" t="str">
            <v>Yes</v>
          </cell>
          <cell r="ED56" t="str">
            <v>CDBG</v>
          </cell>
          <cell r="EE56" t="str">
            <v>No</v>
          </cell>
          <cell r="EF56" t="str">
            <v>No</v>
          </cell>
          <cell r="EG56" t="str">
            <v>Yes</v>
          </cell>
          <cell r="EH56" t="str">
            <v>No</v>
          </cell>
          <cell r="EI56" t="str">
            <v>No</v>
          </cell>
          <cell r="EJ56" t="str">
            <v>Yes</v>
          </cell>
          <cell r="EM56" t="str">
            <v>No</v>
          </cell>
          <cell r="EN56" t="str">
            <v>No</v>
          </cell>
          <cell r="EO56" t="str">
            <v>No</v>
          </cell>
          <cell r="EP56" t="str">
            <v>No</v>
          </cell>
          <cell r="EQ56" t="str">
            <v>No</v>
          </cell>
          <cell r="ER56" t="str">
            <v>No</v>
          </cell>
        </row>
        <row r="57">
          <cell r="A57">
            <v>977082</v>
          </cell>
          <cell r="B57" t="str">
            <v>Branch, Jermaine</v>
          </cell>
          <cell r="C57" t="str">
            <v>3 Martahon Court Apt 2</v>
          </cell>
          <cell r="D57" t="str">
            <v>Catonsville</v>
          </cell>
          <cell r="E57" t="str">
            <v>MD</v>
          </cell>
          <cell r="F57" t="str">
            <v>21228</v>
          </cell>
          <cell r="G57" t="str">
            <v>United States of America</v>
          </cell>
          <cell r="H57" t="str">
            <v>Word of Mouth</v>
          </cell>
          <cell r="J57" t="str">
            <v>(410)660-8579</v>
          </cell>
          <cell r="L57" t="str">
            <v>Married</v>
          </cell>
          <cell r="M57" t="str">
            <v>Yes</v>
          </cell>
          <cell r="N57" t="str">
            <v>Yes</v>
          </cell>
          <cell r="O57" t="str">
            <v>4/8/2022</v>
          </cell>
          <cell r="P57" t="str">
            <v>MTA</v>
          </cell>
          <cell r="R57" t="str">
            <v>No</v>
          </cell>
          <cell r="S57" t="str">
            <v>No</v>
          </cell>
          <cell r="T57" t="str">
            <v>Male</v>
          </cell>
          <cell r="U57" t="str">
            <v>Black/African American</v>
          </cell>
          <cell r="V57" t="str">
            <v>04/08/2022</v>
          </cell>
          <cell r="X57" t="str">
            <v>219-94-3497</v>
          </cell>
          <cell r="Y57" t="str">
            <v>06/15/1980</v>
          </cell>
          <cell r="Z57" t="str">
            <v>Jermainebranch35@icloud.com</v>
          </cell>
          <cell r="AA57" t="str">
            <v>No</v>
          </cell>
          <cell r="AB57">
            <v>0</v>
          </cell>
          <cell r="AC57">
            <v>20</v>
          </cell>
          <cell r="AD57" t="str">
            <v>Salary/Wages</v>
          </cell>
          <cell r="AF57" t="str">
            <v>Still Working</v>
          </cell>
          <cell r="AG57" t="str">
            <v>No</v>
          </cell>
          <cell r="AH57" t="str">
            <v>Extremely Low Income</v>
          </cell>
          <cell r="AI57">
            <v>2200</v>
          </cell>
          <cell r="AJ57" t="str">
            <v>No</v>
          </cell>
          <cell r="AK57" t="str">
            <v>High School Diploma/GED</v>
          </cell>
          <cell r="AL57" t="str">
            <v>No</v>
          </cell>
          <cell r="AM57" t="str">
            <v>No</v>
          </cell>
          <cell r="AN57" t="str">
            <v>No</v>
          </cell>
          <cell r="AP57" t="str">
            <v>No</v>
          </cell>
          <cell r="AQ57" t="str">
            <v>CTC</v>
          </cell>
          <cell r="AS57" t="str">
            <v>CTC</v>
          </cell>
          <cell r="AT57" t="str">
            <v>United States</v>
          </cell>
          <cell r="AU57">
            <v>40</v>
          </cell>
          <cell r="AZ57">
            <v>44659</v>
          </cell>
          <cell r="BA57" t="str">
            <v>CTC</v>
          </cell>
          <cell r="BB57" t="str">
            <v>MS</v>
          </cell>
          <cell r="BC57">
            <v>4</v>
          </cell>
          <cell r="BD57" t="str">
            <v>Quarter 4</v>
          </cell>
          <cell r="BE57">
            <v>2022</v>
          </cell>
          <cell r="BF57">
            <v>2022</v>
          </cell>
          <cell r="CI57" t="str">
            <v>Yes</v>
          </cell>
          <cell r="CO57" t="str">
            <v>No</v>
          </cell>
          <cell r="CP57">
            <v>44683</v>
          </cell>
          <cell r="EB57">
            <v>42</v>
          </cell>
          <cell r="EC57" t="str">
            <v>No</v>
          </cell>
          <cell r="EE57" t="str">
            <v>No</v>
          </cell>
          <cell r="EF57" t="str">
            <v>No</v>
          </cell>
          <cell r="EG57" t="str">
            <v>Yes</v>
          </cell>
          <cell r="EH57" t="str">
            <v>No</v>
          </cell>
          <cell r="EI57" t="str">
            <v>Yes</v>
          </cell>
          <cell r="EJ57" t="str">
            <v>No</v>
          </cell>
          <cell r="EM57" t="str">
            <v>No</v>
          </cell>
          <cell r="EN57" t="str">
            <v>No</v>
          </cell>
          <cell r="EO57" t="str">
            <v>No</v>
          </cell>
          <cell r="EP57" t="str">
            <v>No</v>
          </cell>
          <cell r="EQ57" t="str">
            <v>No</v>
          </cell>
          <cell r="ER57" t="str">
            <v>No</v>
          </cell>
        </row>
        <row r="58">
          <cell r="A58">
            <v>977044</v>
          </cell>
          <cell r="B58" t="str">
            <v>Brandon, Leon</v>
          </cell>
          <cell r="C58" t="str">
            <v>941 Ashburton st</v>
          </cell>
          <cell r="E58" t="str">
            <v>MD</v>
          </cell>
          <cell r="G58" t="str">
            <v>United States of America</v>
          </cell>
          <cell r="H58" t="str">
            <v>MND Client/Graduate</v>
          </cell>
          <cell r="J58" t="str">
            <v>443-985-2557</v>
          </cell>
          <cell r="L58" t="str">
            <v>Single</v>
          </cell>
          <cell r="M58" t="str">
            <v>No</v>
          </cell>
          <cell r="N58" t="str">
            <v>No</v>
          </cell>
          <cell r="P58" t="str">
            <v>Warehouse</v>
          </cell>
          <cell r="R58" t="str">
            <v>Yes</v>
          </cell>
          <cell r="S58" t="str">
            <v>No</v>
          </cell>
          <cell r="T58" t="str">
            <v>Male</v>
          </cell>
          <cell r="U58" t="str">
            <v>Black/African American</v>
          </cell>
          <cell r="V58" t="str">
            <v>03/29/2022</v>
          </cell>
          <cell r="Y58" t="str">
            <v>12/21/1999</v>
          </cell>
          <cell r="Z58" t="str">
            <v>leonb2101@gmail.com</v>
          </cell>
          <cell r="AA58" t="str">
            <v>No</v>
          </cell>
          <cell r="AB58">
            <v>0</v>
          </cell>
          <cell r="AC58">
            <v>0</v>
          </cell>
          <cell r="AF58" t="str">
            <v>Never Worked Before</v>
          </cell>
          <cell r="AG58" t="str">
            <v>No</v>
          </cell>
          <cell r="AH58" t="str">
            <v>Extremely Low Income</v>
          </cell>
          <cell r="AI58">
            <v>0</v>
          </cell>
          <cell r="AJ58" t="str">
            <v>No</v>
          </cell>
          <cell r="AK58" t="str">
            <v>High School Diploma/GED</v>
          </cell>
          <cell r="AL58" t="str">
            <v>No</v>
          </cell>
          <cell r="AM58" t="str">
            <v>No</v>
          </cell>
          <cell r="AN58" t="str">
            <v>No</v>
          </cell>
          <cell r="AP58" t="str">
            <v>No</v>
          </cell>
          <cell r="AR58" t="str">
            <v>Grads2Careers</v>
          </cell>
          <cell r="AS58" t="str">
            <v>MTDL</v>
          </cell>
          <cell r="AT58" t="str">
            <v>United States</v>
          </cell>
          <cell r="AU58">
            <v>0</v>
          </cell>
          <cell r="AZ58">
            <v>44649</v>
          </cell>
          <cell r="BB58" t="str">
            <v>ML</v>
          </cell>
          <cell r="BC58">
            <v>3</v>
          </cell>
          <cell r="BD58" t="str">
            <v>Quarter 3</v>
          </cell>
          <cell r="BE58">
            <v>2022</v>
          </cell>
          <cell r="BF58">
            <v>2022</v>
          </cell>
          <cell r="CI58" t="str">
            <v>No</v>
          </cell>
          <cell r="CO58" t="str">
            <v>No</v>
          </cell>
          <cell r="DK58" t="str">
            <v>Yes</v>
          </cell>
          <cell r="EB58">
            <v>22</v>
          </cell>
          <cell r="EC58" t="str">
            <v>No</v>
          </cell>
          <cell r="EE58" t="str">
            <v>No</v>
          </cell>
          <cell r="EF58" t="str">
            <v>No</v>
          </cell>
          <cell r="EG58" t="str">
            <v>No</v>
          </cell>
          <cell r="EH58" t="str">
            <v>No</v>
          </cell>
          <cell r="EI58" t="str">
            <v>No</v>
          </cell>
          <cell r="EJ58" t="str">
            <v>No</v>
          </cell>
          <cell r="EM58" t="str">
            <v>No</v>
          </cell>
          <cell r="EN58" t="str">
            <v>No</v>
          </cell>
          <cell r="EO58" t="str">
            <v>No</v>
          </cell>
          <cell r="EP58" t="str">
            <v>No</v>
          </cell>
          <cell r="EQ58" t="str">
            <v>No</v>
          </cell>
          <cell r="ER58" t="str">
            <v>No</v>
          </cell>
        </row>
        <row r="59">
          <cell r="A59">
            <v>977108</v>
          </cell>
          <cell r="B59" t="str">
            <v>Brannum, Richard</v>
          </cell>
          <cell r="C59" t="str">
            <v>1806 Pennsylvania</v>
          </cell>
          <cell r="D59" t="str">
            <v>Baltimore</v>
          </cell>
          <cell r="E59" t="str">
            <v>Md</v>
          </cell>
          <cell r="F59" t="str">
            <v>21217</v>
          </cell>
          <cell r="G59" t="str">
            <v>United States of America</v>
          </cell>
          <cell r="H59" t="str">
            <v>Word of Mouth</v>
          </cell>
          <cell r="J59" t="str">
            <v>337 900 4576</v>
          </cell>
          <cell r="L59" t="str">
            <v>Divorced/Separated</v>
          </cell>
          <cell r="M59" t="str">
            <v>Yes</v>
          </cell>
          <cell r="N59" t="str">
            <v>No</v>
          </cell>
          <cell r="O59" t="str">
            <v>4/28/2022</v>
          </cell>
          <cell r="P59" t="str">
            <v>Warehousing</v>
          </cell>
          <cell r="R59" t="str">
            <v>Yes</v>
          </cell>
          <cell r="S59" t="str">
            <v>No</v>
          </cell>
          <cell r="T59" t="str">
            <v>Male</v>
          </cell>
          <cell r="U59" t="str">
            <v>Black/African American</v>
          </cell>
          <cell r="V59" t="str">
            <v>04/26/2022</v>
          </cell>
          <cell r="X59" t="str">
            <v>216 84 2250</v>
          </cell>
          <cell r="Y59" t="str">
            <v>12/31/1964</v>
          </cell>
          <cell r="Z59" t="str">
            <v>Richierichbrown@gmail.com</v>
          </cell>
          <cell r="AA59" t="str">
            <v>Yes</v>
          </cell>
          <cell r="AB59">
            <v>0</v>
          </cell>
          <cell r="AC59">
            <v>15</v>
          </cell>
          <cell r="AF59" t="str">
            <v>1-3 months</v>
          </cell>
          <cell r="AG59" t="str">
            <v>No</v>
          </cell>
          <cell r="AH59" t="str">
            <v>Extremely Low Income</v>
          </cell>
          <cell r="AI59">
            <v>0</v>
          </cell>
          <cell r="AJ59" t="str">
            <v>Yes</v>
          </cell>
          <cell r="AK59" t="str">
            <v>High School Diploma/GED</v>
          </cell>
          <cell r="AL59" t="str">
            <v>No</v>
          </cell>
          <cell r="AM59" t="str">
            <v>Yes</v>
          </cell>
          <cell r="AN59" t="str">
            <v>No</v>
          </cell>
          <cell r="AP59" t="str">
            <v>Yes</v>
          </cell>
          <cell r="AQ59" t="str">
            <v>MTDL</v>
          </cell>
          <cell r="AR59" t="str">
            <v>MOED Opioid; CDBG</v>
          </cell>
          <cell r="AS59" t="str">
            <v>MTDL</v>
          </cell>
          <cell r="AT59" t="str">
            <v>United States</v>
          </cell>
          <cell r="AU59">
            <v>25</v>
          </cell>
          <cell r="AV59" t="str">
            <v>Criminal Background</v>
          </cell>
          <cell r="AZ59">
            <v>44677</v>
          </cell>
          <cell r="BA59" t="str">
            <v>MTDL</v>
          </cell>
          <cell r="BB59" t="str">
            <v>CH</v>
          </cell>
          <cell r="BC59">
            <v>4</v>
          </cell>
          <cell r="BD59" t="str">
            <v>Quarter 4</v>
          </cell>
          <cell r="BE59">
            <v>2022</v>
          </cell>
          <cell r="BF59">
            <v>2022</v>
          </cell>
          <cell r="CI59" t="str">
            <v>No</v>
          </cell>
          <cell r="CO59" t="str">
            <v>No</v>
          </cell>
          <cell r="CP59">
            <v>44683</v>
          </cell>
          <cell r="DJ59" t="str">
            <v>Complete</v>
          </cell>
          <cell r="EB59">
            <v>57</v>
          </cell>
          <cell r="EC59" t="str">
            <v>Yes</v>
          </cell>
          <cell r="ED59" t="str">
            <v>CDBG</v>
          </cell>
          <cell r="EE59" t="str">
            <v>Yes</v>
          </cell>
          <cell r="EF59" t="str">
            <v>No</v>
          </cell>
          <cell r="EG59" t="str">
            <v>Yes</v>
          </cell>
          <cell r="EH59" t="str">
            <v>No</v>
          </cell>
          <cell r="EI59" t="str">
            <v>No</v>
          </cell>
          <cell r="EJ59" t="str">
            <v>Yes</v>
          </cell>
          <cell r="EM59" t="str">
            <v>Yes</v>
          </cell>
          <cell r="EN59" t="str">
            <v>No</v>
          </cell>
          <cell r="EO59" t="str">
            <v>No</v>
          </cell>
          <cell r="EP59" t="str">
            <v>No</v>
          </cell>
          <cell r="EQ59" t="str">
            <v>No</v>
          </cell>
          <cell r="ER59" t="str">
            <v>No</v>
          </cell>
        </row>
        <row r="60">
          <cell r="A60">
            <v>976781</v>
          </cell>
          <cell r="B60" t="str">
            <v>Braswell, Ebony</v>
          </cell>
          <cell r="C60" t="str">
            <v>1743 Abbottson St</v>
          </cell>
          <cell r="D60" t="str">
            <v>Baltimore</v>
          </cell>
          <cell r="E60" t="str">
            <v>MD</v>
          </cell>
          <cell r="F60" t="str">
            <v>21218</v>
          </cell>
          <cell r="G60" t="str">
            <v>United States of America</v>
          </cell>
          <cell r="H60" t="str">
            <v>School Bus Drivers Job Fair</v>
          </cell>
          <cell r="J60" t="str">
            <v>(443)657-3303</v>
          </cell>
          <cell r="L60" t="str">
            <v>Single</v>
          </cell>
          <cell r="M60" t="str">
            <v>Yes</v>
          </cell>
          <cell r="N60" t="str">
            <v>Yes</v>
          </cell>
          <cell r="O60" t="str">
            <v>9/30/2021</v>
          </cell>
          <cell r="P60" t="str">
            <v>CDL Driver</v>
          </cell>
          <cell r="R60" t="str">
            <v>Yes</v>
          </cell>
          <cell r="S60" t="str">
            <v>No</v>
          </cell>
          <cell r="T60" t="str">
            <v>Female</v>
          </cell>
          <cell r="U60" t="str">
            <v>Black/African American</v>
          </cell>
          <cell r="V60" t="str">
            <v>08/18/2021</v>
          </cell>
          <cell r="X60" t="str">
            <v>219-98-7027</v>
          </cell>
          <cell r="Y60" t="str">
            <v>11/28/1981</v>
          </cell>
          <cell r="Z60" t="str">
            <v>abbottson0@gmailcom</v>
          </cell>
          <cell r="AA60" t="str">
            <v>No</v>
          </cell>
          <cell r="AB60">
            <v>0</v>
          </cell>
          <cell r="AC60">
            <v>15.7</v>
          </cell>
          <cell r="AD60" t="str">
            <v>Salary/Wages, SNAP/Food Stamp</v>
          </cell>
          <cell r="AF60" t="str">
            <v>Still Working</v>
          </cell>
          <cell r="AG60" t="str">
            <v>No</v>
          </cell>
          <cell r="AH60" t="str">
            <v>Low Income</v>
          </cell>
          <cell r="AI60">
            <v>2512</v>
          </cell>
          <cell r="AJ60" t="str">
            <v>No</v>
          </cell>
          <cell r="AK60" t="str">
            <v>High School Diploma/GED</v>
          </cell>
          <cell r="AL60" t="str">
            <v>No</v>
          </cell>
          <cell r="AM60" t="str">
            <v>No</v>
          </cell>
          <cell r="AN60" t="str">
            <v>No</v>
          </cell>
          <cell r="AR60" t="str">
            <v xml:space="preserve"> CDBG</v>
          </cell>
          <cell r="AS60" t="str">
            <v>MTDL</v>
          </cell>
          <cell r="AT60" t="str">
            <v>United States</v>
          </cell>
          <cell r="AU60">
            <v>40</v>
          </cell>
          <cell r="AZ60">
            <v>44426</v>
          </cell>
          <cell r="BB60" t="str">
            <v>RB</v>
          </cell>
          <cell r="BC60">
            <v>8</v>
          </cell>
          <cell r="BD60" t="str">
            <v>Quarter 1</v>
          </cell>
          <cell r="BE60">
            <v>2021</v>
          </cell>
          <cell r="BF60">
            <v>2022</v>
          </cell>
          <cell r="CI60" t="str">
            <v>Yes</v>
          </cell>
          <cell r="CO60" t="str">
            <v>No</v>
          </cell>
          <cell r="DK60" t="str">
            <v>Yes</v>
          </cell>
          <cell r="EB60">
            <v>40</v>
          </cell>
          <cell r="EC60" t="str">
            <v>Yes</v>
          </cell>
          <cell r="ED60" t="str">
            <v>CDBG</v>
          </cell>
          <cell r="EE60" t="str">
            <v>No</v>
          </cell>
          <cell r="EF60" t="str">
            <v>No</v>
          </cell>
          <cell r="EG60" t="str">
            <v>No</v>
          </cell>
          <cell r="EH60" t="str">
            <v>No</v>
          </cell>
          <cell r="EI60" t="str">
            <v>Yes</v>
          </cell>
          <cell r="EJ60" t="str">
            <v>No</v>
          </cell>
          <cell r="EM60" t="str">
            <v>No</v>
          </cell>
          <cell r="EN60" t="str">
            <v>No</v>
          </cell>
          <cell r="EO60" t="str">
            <v>No</v>
          </cell>
          <cell r="EP60" t="str">
            <v>No</v>
          </cell>
          <cell r="EQ60" t="str">
            <v>No</v>
          </cell>
          <cell r="ER60" t="str">
            <v>No</v>
          </cell>
        </row>
        <row r="61">
          <cell r="A61">
            <v>976935</v>
          </cell>
          <cell r="B61" t="str">
            <v>Braxton, Deanna</v>
          </cell>
          <cell r="C61" t="str">
            <v>2906 Reisterstown 3C</v>
          </cell>
          <cell r="D61" t="str">
            <v>Baltimore</v>
          </cell>
          <cell r="E61" t="str">
            <v>Md</v>
          </cell>
          <cell r="F61" t="str">
            <v>21215</v>
          </cell>
          <cell r="G61" t="str">
            <v>United States of America</v>
          </cell>
          <cell r="H61" t="str">
            <v>MND Client/Graduate</v>
          </cell>
          <cell r="J61" t="str">
            <v>240 579 7080</v>
          </cell>
          <cell r="L61" t="str">
            <v>Single</v>
          </cell>
          <cell r="M61" t="str">
            <v>No</v>
          </cell>
          <cell r="N61" t="str">
            <v>No</v>
          </cell>
          <cell r="O61" t="str">
            <v>1/7/2022</v>
          </cell>
          <cell r="P61" t="str">
            <v>warehouse</v>
          </cell>
          <cell r="R61" t="str">
            <v>No</v>
          </cell>
          <cell r="S61" t="str">
            <v>No</v>
          </cell>
          <cell r="T61" t="str">
            <v>Female</v>
          </cell>
          <cell r="U61" t="str">
            <v>Black/African American</v>
          </cell>
          <cell r="V61" t="str">
            <v>01/07/2022</v>
          </cell>
          <cell r="X61" t="str">
            <v>413 37 4895</v>
          </cell>
          <cell r="Y61" t="str">
            <v>08/05/1992</v>
          </cell>
          <cell r="Z61" t="str">
            <v>deanna.braxton@gmail.com</v>
          </cell>
          <cell r="AA61" t="str">
            <v>No</v>
          </cell>
          <cell r="AB61">
            <v>0</v>
          </cell>
          <cell r="AC61">
            <v>15</v>
          </cell>
          <cell r="AD61" t="str">
            <v>Salary/Wages</v>
          </cell>
          <cell r="AG61" t="str">
            <v>No</v>
          </cell>
          <cell r="AH61" t="str">
            <v>Extremely Low Income</v>
          </cell>
          <cell r="AI61">
            <v>700</v>
          </cell>
          <cell r="AJ61" t="str">
            <v>No</v>
          </cell>
          <cell r="AK61" t="str">
            <v>Some Highschool</v>
          </cell>
          <cell r="AL61" t="str">
            <v>No</v>
          </cell>
          <cell r="AM61" t="str">
            <v>Yes</v>
          </cell>
          <cell r="AN61" t="str">
            <v>No</v>
          </cell>
          <cell r="AP61" t="str">
            <v>Yes</v>
          </cell>
          <cell r="AR61" t="str">
            <v xml:space="preserve"> CDBG</v>
          </cell>
          <cell r="AS61" t="str">
            <v>MTDL</v>
          </cell>
          <cell r="AT61" t="str">
            <v>United States</v>
          </cell>
          <cell r="AU61">
            <v>30</v>
          </cell>
          <cell r="AZ61">
            <v>44568</v>
          </cell>
          <cell r="BB61" t="str">
            <v>CH</v>
          </cell>
          <cell r="BC61">
            <v>1</v>
          </cell>
          <cell r="BD61" t="str">
            <v>Quarter 3</v>
          </cell>
          <cell r="BE61">
            <v>2022</v>
          </cell>
          <cell r="BF61">
            <v>2022</v>
          </cell>
          <cell r="CI61" t="str">
            <v>No</v>
          </cell>
          <cell r="CO61" t="str">
            <v>No</v>
          </cell>
          <cell r="DK61" t="str">
            <v>Yes</v>
          </cell>
          <cell r="EB61">
            <v>29</v>
          </cell>
          <cell r="EC61" t="str">
            <v>Yes</v>
          </cell>
          <cell r="ED61" t="str">
            <v>CDBG</v>
          </cell>
          <cell r="EE61" t="str">
            <v>No</v>
          </cell>
          <cell r="EF61" t="str">
            <v>No</v>
          </cell>
          <cell r="EG61" t="str">
            <v>No</v>
          </cell>
          <cell r="EH61" t="str">
            <v>No</v>
          </cell>
          <cell r="EI61" t="str">
            <v>No</v>
          </cell>
          <cell r="EJ61" t="str">
            <v>No</v>
          </cell>
          <cell r="EM61" t="str">
            <v>No</v>
          </cell>
          <cell r="EN61" t="str">
            <v>No</v>
          </cell>
          <cell r="EO61" t="str">
            <v>No</v>
          </cell>
          <cell r="EP61" t="str">
            <v>No</v>
          </cell>
          <cell r="EQ61" t="str">
            <v>No</v>
          </cell>
          <cell r="ER61" t="str">
            <v>No</v>
          </cell>
        </row>
        <row r="62">
          <cell r="A62">
            <v>976732</v>
          </cell>
          <cell r="B62" t="str">
            <v>Bright, Damian</v>
          </cell>
          <cell r="C62" t="str">
            <v>3440 Lyndale Ave</v>
          </cell>
          <cell r="D62" t="str">
            <v>Baltimore,</v>
          </cell>
          <cell r="E62" t="str">
            <v>Md</v>
          </cell>
          <cell r="F62" t="str">
            <v>21213</v>
          </cell>
          <cell r="G62" t="str">
            <v>United States of America</v>
          </cell>
          <cell r="H62" t="str">
            <v>Word of Mouth</v>
          </cell>
          <cell r="J62" t="str">
            <v>443766 5139</v>
          </cell>
          <cell r="L62" t="str">
            <v>Single</v>
          </cell>
          <cell r="M62" t="str">
            <v>No</v>
          </cell>
          <cell r="N62" t="str">
            <v>No</v>
          </cell>
          <cell r="P62" t="str">
            <v>warehouse</v>
          </cell>
          <cell r="S62" t="str">
            <v>Not Hispanic or Latino</v>
          </cell>
          <cell r="T62" t="str">
            <v>Male</v>
          </cell>
          <cell r="U62" t="str">
            <v>Black/African American</v>
          </cell>
          <cell r="V62" t="str">
            <v>07/20/2021</v>
          </cell>
          <cell r="X62" t="str">
            <v>218 78 4951</v>
          </cell>
          <cell r="Y62" t="str">
            <v>06/10/1973</v>
          </cell>
          <cell r="Z62" t="str">
            <v>damianbright39@gmail.com</v>
          </cell>
          <cell r="AA62" t="str">
            <v>No</v>
          </cell>
          <cell r="AB62">
            <v>0</v>
          </cell>
          <cell r="AC62">
            <v>0</v>
          </cell>
          <cell r="AF62" t="str">
            <v>&gt; 1 year</v>
          </cell>
          <cell r="AG62" t="str">
            <v>No</v>
          </cell>
          <cell r="AH62" t="str">
            <v>Extremely Low Income</v>
          </cell>
          <cell r="AI62">
            <v>0</v>
          </cell>
          <cell r="AJ62" t="str">
            <v>Yes</v>
          </cell>
          <cell r="AK62" t="str">
            <v>High School Diploma/GED</v>
          </cell>
          <cell r="AL62" t="str">
            <v>No</v>
          </cell>
          <cell r="AM62" t="str">
            <v>Yes</v>
          </cell>
          <cell r="AN62" t="str">
            <v>No</v>
          </cell>
          <cell r="AR62" t="str">
            <v>SNAP; CDBG</v>
          </cell>
          <cell r="AT62" t="str">
            <v>United States</v>
          </cell>
          <cell r="AU62">
            <v>40</v>
          </cell>
          <cell r="AZ62">
            <v>44397</v>
          </cell>
          <cell r="BB62" t="str">
            <v>CH</v>
          </cell>
          <cell r="BC62">
            <v>7</v>
          </cell>
          <cell r="BD62" t="str">
            <v>Quarter 1</v>
          </cell>
          <cell r="BE62">
            <v>2021</v>
          </cell>
          <cell r="BF62">
            <v>2022</v>
          </cell>
          <cell r="CI62" t="str">
            <v>No</v>
          </cell>
          <cell r="CO62" t="str">
            <v>No</v>
          </cell>
          <cell r="DK62" t="str">
            <v>Yes</v>
          </cell>
          <cell r="DL62" t="str">
            <v>07-2021</v>
          </cell>
          <cell r="DM62">
            <v>7</v>
          </cell>
          <cell r="DT62" t="str">
            <v>E</v>
          </cell>
          <cell r="DZ62" t="str">
            <v>449015497</v>
          </cell>
          <cell r="EB62">
            <v>49</v>
          </cell>
          <cell r="EC62" t="str">
            <v>Yes</v>
          </cell>
          <cell r="ED62" t="str">
            <v>CDBG</v>
          </cell>
          <cell r="EE62" t="str">
            <v>No</v>
          </cell>
          <cell r="EF62" t="str">
            <v>No</v>
          </cell>
          <cell r="EG62" t="str">
            <v>No</v>
          </cell>
          <cell r="EH62" t="str">
            <v>No</v>
          </cell>
          <cell r="EI62" t="str">
            <v>No</v>
          </cell>
          <cell r="EJ62" t="str">
            <v>No</v>
          </cell>
          <cell r="EM62" t="str">
            <v>No</v>
          </cell>
          <cell r="EN62" t="str">
            <v>No</v>
          </cell>
          <cell r="EO62" t="str">
            <v>No</v>
          </cell>
          <cell r="EP62" t="str">
            <v>No</v>
          </cell>
          <cell r="EQ62" t="str">
            <v>No</v>
          </cell>
          <cell r="ER62" t="str">
            <v>No</v>
          </cell>
        </row>
        <row r="63">
          <cell r="A63">
            <v>977216</v>
          </cell>
          <cell r="B63" t="str">
            <v>Briscoe, Adrian N.</v>
          </cell>
          <cell r="C63" t="str">
            <v>2229 Madison Ave</v>
          </cell>
          <cell r="D63" t="str">
            <v>Baltimore</v>
          </cell>
          <cell r="E63" t="str">
            <v>b'MD\r'</v>
          </cell>
          <cell r="F63" t="str">
            <v>21217</v>
          </cell>
          <cell r="G63" t="str">
            <v>United States of America</v>
          </cell>
          <cell r="H63" t="str">
            <v>Word of Mouth</v>
          </cell>
          <cell r="J63" t="str">
            <v>(443)477-6984</v>
          </cell>
          <cell r="L63" t="str">
            <v>Single</v>
          </cell>
          <cell r="M63" t="str">
            <v>Yes</v>
          </cell>
          <cell r="N63" t="str">
            <v>Yes</v>
          </cell>
          <cell r="O63" t="str">
            <v>6/24/22</v>
          </cell>
          <cell r="P63" t="str">
            <v>Driver</v>
          </cell>
          <cell r="R63" t="str">
            <v>No</v>
          </cell>
          <cell r="S63" t="str">
            <v>No</v>
          </cell>
          <cell r="T63" t="str">
            <v>Male</v>
          </cell>
          <cell r="U63" t="str">
            <v>Black/African American</v>
          </cell>
          <cell r="V63" t="str">
            <v>06/24/2022</v>
          </cell>
          <cell r="X63" t="str">
            <v>217-86-1203</v>
          </cell>
          <cell r="Y63" t="str">
            <v>09/23/1972</v>
          </cell>
          <cell r="Z63" t="str">
            <v>adrianbriscoe1620@icloud.com</v>
          </cell>
          <cell r="AA63" t="str">
            <v>No</v>
          </cell>
          <cell r="AB63">
            <v>0</v>
          </cell>
          <cell r="AC63">
            <v>20.97</v>
          </cell>
          <cell r="AD63" t="str">
            <v>Salary/Wages</v>
          </cell>
          <cell r="AF63" t="str">
            <v>Still Working</v>
          </cell>
          <cell r="AG63" t="str">
            <v>No</v>
          </cell>
          <cell r="AH63" t="str">
            <v>Low Income</v>
          </cell>
          <cell r="AI63">
            <v>3600</v>
          </cell>
          <cell r="AJ63" t="str">
            <v>No</v>
          </cell>
          <cell r="AK63" t="str">
            <v>High School Diploma/GED</v>
          </cell>
          <cell r="AL63" t="str">
            <v>No</v>
          </cell>
          <cell r="AM63" t="str">
            <v>No</v>
          </cell>
          <cell r="AP63" t="str">
            <v>No</v>
          </cell>
          <cell r="AR63" t="str">
            <v xml:space="preserve"> CDBG</v>
          </cell>
          <cell r="AT63" t="str">
            <v>United States</v>
          </cell>
          <cell r="AU63">
            <v>40</v>
          </cell>
          <cell r="AV63" t="str">
            <v>Resume</v>
          </cell>
          <cell r="AZ63">
            <v>44736</v>
          </cell>
          <cell r="BB63" t="str">
            <v>MS</v>
          </cell>
          <cell r="BC63">
            <v>6</v>
          </cell>
          <cell r="BD63" t="str">
            <v>Quarter 4</v>
          </cell>
          <cell r="BE63">
            <v>2022</v>
          </cell>
          <cell r="BF63">
            <v>2022</v>
          </cell>
          <cell r="CI63" t="str">
            <v>Yes</v>
          </cell>
          <cell r="CO63" t="str">
            <v>No</v>
          </cell>
          <cell r="CP63"/>
          <cell r="EB63">
            <v>49</v>
          </cell>
          <cell r="EC63" t="str">
            <v>Yes</v>
          </cell>
          <cell r="ED63" t="str">
            <v>CDBG</v>
          </cell>
          <cell r="EE63" t="str">
            <v>No</v>
          </cell>
          <cell r="EF63" t="str">
            <v>No</v>
          </cell>
          <cell r="EG63" t="str">
            <v>No</v>
          </cell>
          <cell r="EH63" t="str">
            <v>No</v>
          </cell>
          <cell r="EI63" t="str">
            <v>Yes</v>
          </cell>
          <cell r="EJ63" t="str">
            <v>No</v>
          </cell>
          <cell r="EM63" t="str">
            <v>No</v>
          </cell>
          <cell r="EN63" t="str">
            <v>No</v>
          </cell>
          <cell r="EO63" t="str">
            <v>No</v>
          </cell>
          <cell r="EP63" t="str">
            <v>No</v>
          </cell>
          <cell r="EQ63" t="str">
            <v>No</v>
          </cell>
          <cell r="ER63" t="str">
            <v>No</v>
          </cell>
        </row>
        <row r="64">
          <cell r="A64">
            <v>977087</v>
          </cell>
          <cell r="B64" t="str">
            <v>Brock, Eric</v>
          </cell>
          <cell r="C64" t="str">
            <v>5900 Leewood Ave</v>
          </cell>
          <cell r="D64" t="str">
            <v>Catonsville</v>
          </cell>
          <cell r="E64" t="str">
            <v>MD</v>
          </cell>
          <cell r="F64" t="str">
            <v>21228</v>
          </cell>
          <cell r="G64" t="str">
            <v>United States of America</v>
          </cell>
          <cell r="H64" t="str">
            <v>Flyer</v>
          </cell>
          <cell r="J64" t="str">
            <v>410-567-3502</v>
          </cell>
          <cell r="L64" t="str">
            <v>Single</v>
          </cell>
          <cell r="M64" t="str">
            <v>Yes</v>
          </cell>
          <cell r="N64" t="str">
            <v>Yes</v>
          </cell>
          <cell r="O64" t="str">
            <v>4/12/2022</v>
          </cell>
          <cell r="P64" t="str">
            <v>Warehouse/Office</v>
          </cell>
          <cell r="R64" t="str">
            <v>No</v>
          </cell>
          <cell r="S64" t="str">
            <v>No</v>
          </cell>
          <cell r="T64" t="str">
            <v>Male</v>
          </cell>
          <cell r="U64" t="str">
            <v>Black/African American</v>
          </cell>
          <cell r="V64" t="str">
            <v>04/12/2022</v>
          </cell>
          <cell r="X64" t="str">
            <v>214-13-1866</v>
          </cell>
          <cell r="Y64" t="str">
            <v>11/12/1986</v>
          </cell>
          <cell r="AA64" t="str">
            <v>No</v>
          </cell>
          <cell r="AB64">
            <v>0</v>
          </cell>
          <cell r="AC64">
            <v>18</v>
          </cell>
          <cell r="AD64" t="str">
            <v>Salary/Wages</v>
          </cell>
          <cell r="AF64" t="str">
            <v>Still Working</v>
          </cell>
          <cell r="AG64" t="str">
            <v>No</v>
          </cell>
          <cell r="AH64" t="str">
            <v>Extremely Low Income</v>
          </cell>
          <cell r="AI64">
            <v>2800</v>
          </cell>
          <cell r="AJ64" t="str">
            <v>Yes</v>
          </cell>
          <cell r="AK64" t="str">
            <v>Some College</v>
          </cell>
          <cell r="AL64" t="str">
            <v>No</v>
          </cell>
          <cell r="AM64" t="str">
            <v>No</v>
          </cell>
          <cell r="AN64" t="str">
            <v>No</v>
          </cell>
          <cell r="AP64" t="str">
            <v>No</v>
          </cell>
          <cell r="AQ64" t="str">
            <v>OOO</v>
          </cell>
          <cell r="AS64" t="str">
            <v>OOO</v>
          </cell>
          <cell r="AT64" t="str">
            <v>United States</v>
          </cell>
          <cell r="AU64">
            <v>40</v>
          </cell>
          <cell r="AV64" t="str">
            <v>Criminal Background</v>
          </cell>
          <cell r="AZ64">
            <v>44663</v>
          </cell>
          <cell r="BA64" t="str">
            <v>OOO</v>
          </cell>
          <cell r="BB64" t="str">
            <v>MS</v>
          </cell>
          <cell r="BC64">
            <v>4</v>
          </cell>
          <cell r="BD64" t="str">
            <v>Quarter 4</v>
          </cell>
          <cell r="BE64">
            <v>2022</v>
          </cell>
          <cell r="BF64">
            <v>2022</v>
          </cell>
          <cell r="CI64" t="str">
            <v>Yes</v>
          </cell>
          <cell r="CO64" t="str">
            <v>No</v>
          </cell>
          <cell r="CP64"/>
          <cell r="EB64">
            <v>35</v>
          </cell>
          <cell r="EC64" t="str">
            <v>No</v>
          </cell>
          <cell r="EE64" t="str">
            <v>No</v>
          </cell>
          <cell r="EF64" t="str">
            <v>No</v>
          </cell>
          <cell r="EG64" t="str">
            <v>Yes</v>
          </cell>
          <cell r="EH64" t="str">
            <v>No</v>
          </cell>
          <cell r="EI64" t="str">
            <v>Yes</v>
          </cell>
          <cell r="EJ64" t="str">
            <v>No</v>
          </cell>
          <cell r="EM64" t="str">
            <v>No</v>
          </cell>
          <cell r="EN64" t="str">
            <v>No</v>
          </cell>
          <cell r="EO64" t="str">
            <v>No</v>
          </cell>
          <cell r="EP64" t="str">
            <v>No</v>
          </cell>
          <cell r="EQ64" t="str">
            <v>No</v>
          </cell>
          <cell r="ER64" t="str">
            <v>No</v>
          </cell>
        </row>
        <row r="65">
          <cell r="A65">
            <v>976668</v>
          </cell>
          <cell r="B65" t="str">
            <v>Brooks, Carlton W.</v>
          </cell>
          <cell r="C65" t="str">
            <v>1626 Kingsway Rd</v>
          </cell>
          <cell r="D65" t="str">
            <v>Baltimore</v>
          </cell>
          <cell r="E65" t="str">
            <v>MD</v>
          </cell>
          <cell r="F65" t="str">
            <v>21218</v>
          </cell>
          <cell r="G65" t="str">
            <v>United States of America</v>
          </cell>
          <cell r="H65" t="str">
            <v>Word of Mouth/Maurice Good</v>
          </cell>
          <cell r="J65" t="str">
            <v>(443)297-2289</v>
          </cell>
          <cell r="L65" t="str">
            <v>Single</v>
          </cell>
          <cell r="M65" t="str">
            <v>No</v>
          </cell>
          <cell r="N65" t="str">
            <v>No</v>
          </cell>
          <cell r="P65" t="str">
            <v>Warehouse/Forklift</v>
          </cell>
          <cell r="S65" t="str">
            <v>Not Hispanic or Latino</v>
          </cell>
          <cell r="T65" t="str">
            <v>Male</v>
          </cell>
          <cell r="U65" t="str">
            <v>Black/African American</v>
          </cell>
          <cell r="V65" t="str">
            <v>07/07/2021</v>
          </cell>
          <cell r="W65" t="str">
            <v>(667)770-2784</v>
          </cell>
          <cell r="X65" t="str">
            <v>590-61-1853</v>
          </cell>
          <cell r="Y65" t="str">
            <v>05/23/1996</v>
          </cell>
          <cell r="Z65" t="str">
            <v>carltonbrooks13@gmail.com</v>
          </cell>
          <cell r="AA65" t="str">
            <v>No</v>
          </cell>
          <cell r="AB65">
            <v>2</v>
          </cell>
          <cell r="AC65">
            <v>0</v>
          </cell>
          <cell r="AF65" t="str">
            <v>Never Worked Before</v>
          </cell>
          <cell r="AG65" t="str">
            <v>No</v>
          </cell>
          <cell r="AH65" t="str">
            <v>Extremely Low Income</v>
          </cell>
          <cell r="AI65">
            <v>0</v>
          </cell>
          <cell r="AJ65" t="str">
            <v>Yes</v>
          </cell>
          <cell r="AK65" t="str">
            <v>Some Highschool</v>
          </cell>
          <cell r="AL65" t="str">
            <v>No</v>
          </cell>
          <cell r="AM65" t="str">
            <v>No</v>
          </cell>
          <cell r="AN65" t="str">
            <v>No</v>
          </cell>
          <cell r="AQ65" t="str">
            <v>OOO</v>
          </cell>
          <cell r="AR65" t="str">
            <v xml:space="preserve"> CDBG</v>
          </cell>
          <cell r="AS65" t="str">
            <v>OOO</v>
          </cell>
          <cell r="AT65" t="str">
            <v>United States</v>
          </cell>
          <cell r="AU65">
            <v>0</v>
          </cell>
          <cell r="AZ65">
            <v>44384</v>
          </cell>
          <cell r="BA65" t="str">
            <v>OOO</v>
          </cell>
          <cell r="BB65" t="str">
            <v>RB</v>
          </cell>
          <cell r="BC65">
            <v>7</v>
          </cell>
          <cell r="BD65" t="str">
            <v>Quarter 1</v>
          </cell>
          <cell r="BE65">
            <v>2021</v>
          </cell>
          <cell r="BF65">
            <v>2022</v>
          </cell>
          <cell r="BG65" t="str">
            <v>08/20/2021</v>
          </cell>
          <cell r="BH65" t="str">
            <v>Initial Placement</v>
          </cell>
          <cell r="BI65" t="str">
            <v>Holly Poultry</v>
          </cell>
          <cell r="BJ65" t="str">
            <v>Production Associate</v>
          </cell>
          <cell r="BK65">
            <v>14</v>
          </cell>
          <cell r="BL65">
            <v>40</v>
          </cell>
          <cell r="BM65" t="str">
            <v>Yes</v>
          </cell>
          <cell r="BN65" t="str">
            <v>Yes</v>
          </cell>
          <cell r="BO65" t="str">
            <v>No</v>
          </cell>
          <cell r="BP65" t="str">
            <v>Yes</v>
          </cell>
          <cell r="BQ65" t="str">
            <v>Yes</v>
          </cell>
          <cell r="BR65" t="str">
            <v>08/20/2021</v>
          </cell>
          <cell r="BS65" t="str">
            <v>Initial Placement</v>
          </cell>
          <cell r="BT65" t="str">
            <v>Holly Poultry</v>
          </cell>
          <cell r="BU65" t="str">
            <v>Production Associate</v>
          </cell>
          <cell r="BV65">
            <v>14</v>
          </cell>
          <cell r="BW65">
            <v>40</v>
          </cell>
          <cell r="BX65" t="str">
            <v>Yes</v>
          </cell>
          <cell r="BY65" t="str">
            <v>Yes</v>
          </cell>
          <cell r="BZ65" t="str">
            <v>No</v>
          </cell>
          <cell r="CA65" t="str">
            <v>Yes</v>
          </cell>
          <cell r="CB65" t="str">
            <v>Yes</v>
          </cell>
          <cell r="CF65" t="str">
            <v>03/11/2022</v>
          </cell>
          <cell r="CG65" t="str">
            <v>Job Not Retained</v>
          </cell>
          <cell r="CH65" t="str">
            <v>10/15/2021</v>
          </cell>
          <cell r="CI65" t="str">
            <v>No</v>
          </cell>
          <cell r="CJ65">
            <v>56</v>
          </cell>
          <cell r="CL65">
            <v>56</v>
          </cell>
          <cell r="CM65">
            <v>56</v>
          </cell>
          <cell r="CN65">
            <v>203</v>
          </cell>
          <cell r="CO65" t="str">
            <v>No</v>
          </cell>
          <cell r="CP65"/>
          <cell r="EB65">
            <v>26</v>
          </cell>
          <cell r="EC65" t="str">
            <v>Yes</v>
          </cell>
          <cell r="ED65" t="str">
            <v>CDBG</v>
          </cell>
          <cell r="EE65" t="str">
            <v>Yes</v>
          </cell>
          <cell r="EF65" t="str">
            <v>Yes</v>
          </cell>
          <cell r="EG65" t="str">
            <v>Yes</v>
          </cell>
          <cell r="EH65" t="str">
            <v>No</v>
          </cell>
          <cell r="EI65" t="str">
            <v>No</v>
          </cell>
          <cell r="EJ65" t="str">
            <v>Yes</v>
          </cell>
          <cell r="EL65">
            <v>43</v>
          </cell>
          <cell r="EM65" t="str">
            <v>No</v>
          </cell>
          <cell r="EN65" t="str">
            <v>No</v>
          </cell>
          <cell r="EO65" t="str">
            <v>No</v>
          </cell>
          <cell r="EP65" t="str">
            <v>No</v>
          </cell>
          <cell r="EQ65" t="str">
            <v>Yes</v>
          </cell>
          <cell r="ER65" t="str">
            <v>No</v>
          </cell>
        </row>
        <row r="66">
          <cell r="A66">
            <v>976848</v>
          </cell>
          <cell r="B66" t="str">
            <v>Brooks, Davina A.</v>
          </cell>
          <cell r="C66" t="str">
            <v>1108 Ramblewood Road Apt D</v>
          </cell>
          <cell r="D66" t="str">
            <v>Baltimore</v>
          </cell>
          <cell r="E66" t="str">
            <v>MD</v>
          </cell>
          <cell r="F66" t="str">
            <v>21239</v>
          </cell>
          <cell r="G66" t="str">
            <v>United States of America</v>
          </cell>
          <cell r="H66" t="str">
            <v>Facebook</v>
          </cell>
          <cell r="J66" t="str">
            <v>443-819-6972</v>
          </cell>
          <cell r="L66" t="str">
            <v>Single</v>
          </cell>
          <cell r="M66" t="str">
            <v>Yes</v>
          </cell>
          <cell r="N66" t="str">
            <v>No</v>
          </cell>
          <cell r="O66" t="str">
            <v>10/11/</v>
          </cell>
          <cell r="P66" t="str">
            <v>CDL Class B Bus Operator</v>
          </cell>
          <cell r="R66" t="str">
            <v>Yes</v>
          </cell>
          <cell r="S66" t="str">
            <v>No</v>
          </cell>
          <cell r="T66" t="str">
            <v>Female</v>
          </cell>
          <cell r="U66" t="str">
            <v>Black/African American</v>
          </cell>
          <cell r="V66" t="str">
            <v>10/11/2021</v>
          </cell>
          <cell r="X66" t="str">
            <v>215-86-1995</v>
          </cell>
          <cell r="Y66" t="str">
            <v>03/30/1970</v>
          </cell>
          <cell r="Z66" t="str">
            <v>davinabrooks47@gmail.com</v>
          </cell>
          <cell r="AA66" t="str">
            <v>No</v>
          </cell>
          <cell r="AB66">
            <v>0</v>
          </cell>
          <cell r="AC66">
            <v>20.5</v>
          </cell>
          <cell r="AD66" t="str">
            <v>Salary/Wages, SNAP/Food Stamp</v>
          </cell>
          <cell r="AF66" t="str">
            <v>Still Working</v>
          </cell>
          <cell r="AG66" t="str">
            <v>No</v>
          </cell>
          <cell r="AH66" t="str">
            <v>Extremely Low Income</v>
          </cell>
          <cell r="AI66">
            <v>2400</v>
          </cell>
          <cell r="AJ66" t="str">
            <v>No</v>
          </cell>
          <cell r="AK66" t="str">
            <v>High School Diploma/GED</v>
          </cell>
          <cell r="AL66" t="str">
            <v>No</v>
          </cell>
          <cell r="AM66" t="str">
            <v>Yes</v>
          </cell>
          <cell r="AN66" t="str">
            <v>No</v>
          </cell>
          <cell r="AP66" t="str">
            <v>No</v>
          </cell>
          <cell r="AQ66" t="str">
            <v>CTC</v>
          </cell>
          <cell r="AR66" t="str">
            <v xml:space="preserve"> CDBG; SNAP; EARN</v>
          </cell>
          <cell r="AS66" t="str">
            <v>CTC</v>
          </cell>
          <cell r="AT66" t="str">
            <v>United States</v>
          </cell>
          <cell r="AU66">
            <v>39</v>
          </cell>
          <cell r="AV66" t="str">
            <v>Resume</v>
          </cell>
          <cell r="AZ66">
            <v>44480</v>
          </cell>
          <cell r="BA66" t="str">
            <v>CTC</v>
          </cell>
          <cell r="BB66" t="str">
            <v>SH</v>
          </cell>
          <cell r="BC66">
            <v>10</v>
          </cell>
          <cell r="BD66" t="str">
            <v>Quarter 2</v>
          </cell>
          <cell r="BE66">
            <v>2021</v>
          </cell>
          <cell r="BF66">
            <v>2022</v>
          </cell>
          <cell r="CI66" t="str">
            <v>Yes</v>
          </cell>
          <cell r="CO66" t="str">
            <v>No</v>
          </cell>
          <cell r="CP66">
            <v>44501</v>
          </cell>
          <cell r="DE66" t="str">
            <v>Yes</v>
          </cell>
          <cell r="DF66" t="str">
            <v>01/13/2022</v>
          </cell>
          <cell r="DI66" t="str">
            <v>Yes</v>
          </cell>
          <cell r="DJ66" t="str">
            <v>Complete</v>
          </cell>
          <cell r="DL66" t="str">
            <v>11-2021</v>
          </cell>
          <cell r="DM66">
            <v>11</v>
          </cell>
          <cell r="DX66" t="str">
            <v>E</v>
          </cell>
          <cell r="DZ66" t="str">
            <v>407007592</v>
          </cell>
          <cell r="EA66" t="str">
            <v>IG0514-15-635</v>
          </cell>
          <cell r="EB66">
            <v>52</v>
          </cell>
          <cell r="EC66" t="str">
            <v>Yes</v>
          </cell>
          <cell r="ED66" t="str">
            <v>CDBG</v>
          </cell>
          <cell r="EE66" t="str">
            <v>Yes</v>
          </cell>
          <cell r="EF66" t="str">
            <v>No</v>
          </cell>
          <cell r="EG66" t="str">
            <v>Yes</v>
          </cell>
          <cell r="EH66" t="str">
            <v>No</v>
          </cell>
          <cell r="EI66" t="str">
            <v>Yes</v>
          </cell>
          <cell r="EJ66" t="str">
            <v>No</v>
          </cell>
          <cell r="EM66" t="str">
            <v>Yes</v>
          </cell>
          <cell r="EN66" t="str">
            <v>No</v>
          </cell>
          <cell r="EO66" t="str">
            <v>No</v>
          </cell>
          <cell r="EP66" t="str">
            <v>No</v>
          </cell>
          <cell r="EQ66" t="str">
            <v>No</v>
          </cell>
          <cell r="ER66" t="str">
            <v>No</v>
          </cell>
        </row>
        <row r="67">
          <cell r="A67">
            <v>976835</v>
          </cell>
          <cell r="B67" t="str">
            <v>Brooks, Ma'Kiya J.</v>
          </cell>
          <cell r="C67" t="str">
            <v>1045 Hollins st</v>
          </cell>
          <cell r="D67" t="str">
            <v>Baltimore</v>
          </cell>
          <cell r="E67" t="str">
            <v>MD</v>
          </cell>
          <cell r="F67" t="str">
            <v>21223</v>
          </cell>
          <cell r="G67" t="str">
            <v>United States of America</v>
          </cell>
          <cell r="H67" t="str">
            <v>Word of Mouth</v>
          </cell>
          <cell r="J67" t="str">
            <v>443-515-1204</v>
          </cell>
          <cell r="P67" t="str">
            <v>CDL-Driving</v>
          </cell>
          <cell r="R67" t="str">
            <v>Yes</v>
          </cell>
          <cell r="S67" t="str">
            <v>No</v>
          </cell>
          <cell r="T67" t="str">
            <v>Female</v>
          </cell>
          <cell r="U67" t="str">
            <v>Black/African American</v>
          </cell>
          <cell r="V67" t="str">
            <v>09/30/2021</v>
          </cell>
          <cell r="X67" t="str">
            <v>XXX-XX-XXXX</v>
          </cell>
          <cell r="Y67" t="str">
            <v>05/08/2001</v>
          </cell>
          <cell r="Z67" t="str">
            <v>Makiyaslk@yahoo.com</v>
          </cell>
          <cell r="AA67" t="str">
            <v>No</v>
          </cell>
          <cell r="AB67">
            <v>0</v>
          </cell>
          <cell r="AC67">
            <v>12</v>
          </cell>
          <cell r="AD67" t="str">
            <v>Unemployment</v>
          </cell>
          <cell r="AF67" t="str">
            <v>1-3 months</v>
          </cell>
          <cell r="AG67" t="str">
            <v>No</v>
          </cell>
          <cell r="AH67" t="str">
            <v>Extremely Low Income</v>
          </cell>
          <cell r="AI67">
            <v>0</v>
          </cell>
          <cell r="AJ67" t="str">
            <v>No</v>
          </cell>
          <cell r="AK67" t="str">
            <v>High School Diploma/GED</v>
          </cell>
          <cell r="AL67" t="str">
            <v>No</v>
          </cell>
          <cell r="AM67" t="str">
            <v>No</v>
          </cell>
          <cell r="AN67" t="str">
            <v>No</v>
          </cell>
          <cell r="AQ67" t="str">
            <v>MTDL</v>
          </cell>
          <cell r="AR67" t="str">
            <v>Grads2Careers II; CDBG</v>
          </cell>
          <cell r="AS67" t="str">
            <v>MTDL</v>
          </cell>
          <cell r="AT67" t="str">
            <v>United States</v>
          </cell>
          <cell r="AU67">
            <v>30</v>
          </cell>
          <cell r="AZ67">
            <v>44469</v>
          </cell>
          <cell r="BA67" t="str">
            <v>MTDL</v>
          </cell>
          <cell r="BB67" t="str">
            <v>ML</v>
          </cell>
          <cell r="BC67">
            <v>9</v>
          </cell>
          <cell r="BD67" t="str">
            <v>Quarter 1</v>
          </cell>
          <cell r="BE67">
            <v>2021</v>
          </cell>
          <cell r="BF67">
            <v>2022</v>
          </cell>
          <cell r="BG67" t="str">
            <v>02/04/2022</v>
          </cell>
          <cell r="BH67" t="str">
            <v>Initial Placement</v>
          </cell>
          <cell r="BI67" t="str">
            <v>Flag Force</v>
          </cell>
          <cell r="BJ67" t="str">
            <v>Warehouse Traffic Flagger</v>
          </cell>
          <cell r="BK67">
            <v>15.5</v>
          </cell>
          <cell r="BL67">
            <v>30</v>
          </cell>
          <cell r="BM67" t="str">
            <v>Yes</v>
          </cell>
          <cell r="BN67" t="str">
            <v>No</v>
          </cell>
          <cell r="BO67" t="str">
            <v>No</v>
          </cell>
          <cell r="BP67" t="str">
            <v>No</v>
          </cell>
          <cell r="BQ67" t="str">
            <v>Yes</v>
          </cell>
          <cell r="BR67" t="str">
            <v>02/04/2022</v>
          </cell>
          <cell r="BS67" t="str">
            <v>Initial Placement</v>
          </cell>
          <cell r="BT67" t="str">
            <v>Flag Force</v>
          </cell>
          <cell r="BU67" t="str">
            <v>Warehouse Traffic Flagger</v>
          </cell>
          <cell r="BV67">
            <v>15.5</v>
          </cell>
          <cell r="BW67">
            <v>30</v>
          </cell>
          <cell r="BX67" t="str">
            <v>Yes</v>
          </cell>
          <cell r="BY67" t="str">
            <v>No</v>
          </cell>
          <cell r="BZ67" t="str">
            <v>No</v>
          </cell>
          <cell r="CA67" t="str">
            <v>No</v>
          </cell>
          <cell r="CB67" t="str">
            <v>Yes</v>
          </cell>
          <cell r="CI67" t="str">
            <v>No</v>
          </cell>
          <cell r="CO67" t="str">
            <v>Yes</v>
          </cell>
          <cell r="CP67">
            <v>44473</v>
          </cell>
          <cell r="CQ67" t="str">
            <v>Yes</v>
          </cell>
          <cell r="CR67" t="str">
            <v>11/05/2021</v>
          </cell>
          <cell r="DI67" t="str">
            <v>Yes</v>
          </cell>
          <cell r="DJ67" t="str">
            <v>Complete</v>
          </cell>
          <cell r="EB67">
            <v>21</v>
          </cell>
          <cell r="EC67" t="str">
            <v>Yes</v>
          </cell>
          <cell r="ED67" t="str">
            <v>CDBG</v>
          </cell>
          <cell r="EE67" t="str">
            <v>Yes</v>
          </cell>
          <cell r="EF67" t="str">
            <v>Yes</v>
          </cell>
          <cell r="EG67" t="str">
            <v>Yes</v>
          </cell>
          <cell r="EH67" t="str">
            <v>No</v>
          </cell>
          <cell r="EI67" t="str">
            <v>Yes</v>
          </cell>
          <cell r="EJ67" t="str">
            <v>No</v>
          </cell>
          <cell r="EL67">
            <v>126</v>
          </cell>
          <cell r="EM67" t="str">
            <v>No</v>
          </cell>
          <cell r="EN67" t="str">
            <v>No</v>
          </cell>
          <cell r="EO67" t="str">
            <v>No</v>
          </cell>
          <cell r="EP67" t="str">
            <v>No</v>
          </cell>
          <cell r="EQ67" t="str">
            <v>Yes</v>
          </cell>
          <cell r="ER67" t="str">
            <v>No</v>
          </cell>
        </row>
        <row r="68">
          <cell r="A68">
            <v>976991</v>
          </cell>
          <cell r="B68" t="str">
            <v>Brooks, Mario E.</v>
          </cell>
          <cell r="C68" t="str">
            <v>935 Ashburton Drive</v>
          </cell>
          <cell r="D68" t="str">
            <v>Essex</v>
          </cell>
          <cell r="E68" t="str">
            <v>MD</v>
          </cell>
          <cell r="F68" t="str">
            <v>21221</v>
          </cell>
          <cell r="G68" t="str">
            <v>United States of America</v>
          </cell>
          <cell r="H68" t="str">
            <v>MND Client/Graduate</v>
          </cell>
          <cell r="J68" t="str">
            <v>(410)983-1482</v>
          </cell>
          <cell r="L68" t="str">
            <v>Married</v>
          </cell>
          <cell r="M68" t="str">
            <v>No</v>
          </cell>
          <cell r="N68" t="str">
            <v>Yes</v>
          </cell>
          <cell r="O68" t="str">
            <v>2/16/2022</v>
          </cell>
          <cell r="P68" t="str">
            <v>Bus Operator</v>
          </cell>
          <cell r="R68" t="str">
            <v>No</v>
          </cell>
          <cell r="S68" t="str">
            <v>No</v>
          </cell>
          <cell r="T68" t="str">
            <v>Male</v>
          </cell>
          <cell r="U68" t="str">
            <v>Black/African American</v>
          </cell>
          <cell r="V68" t="str">
            <v>02/16/2022</v>
          </cell>
          <cell r="W68" t="str">
            <v>443-877-3520</v>
          </cell>
          <cell r="X68" t="str">
            <v>3532</v>
          </cell>
          <cell r="Y68" t="str">
            <v>01/29/1984</v>
          </cell>
          <cell r="Z68" t="str">
            <v>familyguy1431@gmail.com</v>
          </cell>
          <cell r="AA68" t="str">
            <v>No</v>
          </cell>
          <cell r="AB68">
            <v>0</v>
          </cell>
          <cell r="AC68">
            <v>15.75</v>
          </cell>
          <cell r="AF68" t="str">
            <v>&lt;1 month</v>
          </cell>
          <cell r="AG68" t="str">
            <v>No</v>
          </cell>
          <cell r="AH68" t="str">
            <v>Extremely Low Income</v>
          </cell>
          <cell r="AI68">
            <v>0</v>
          </cell>
          <cell r="AJ68" t="str">
            <v>No</v>
          </cell>
          <cell r="AK68" t="str">
            <v>High School Diploma/GED</v>
          </cell>
          <cell r="AL68" t="str">
            <v>No</v>
          </cell>
          <cell r="AM68" t="str">
            <v>No</v>
          </cell>
          <cell r="AN68" t="str">
            <v>No</v>
          </cell>
          <cell r="AP68" t="str">
            <v>No</v>
          </cell>
          <cell r="AQ68" t="str">
            <v>CTC</v>
          </cell>
          <cell r="AR68" t="str">
            <v xml:space="preserve"> EARN</v>
          </cell>
          <cell r="AS68" t="str">
            <v>CTC</v>
          </cell>
          <cell r="AT68" t="str">
            <v>United States</v>
          </cell>
          <cell r="AU68">
            <v>40</v>
          </cell>
          <cell r="AZ68">
            <v>44608</v>
          </cell>
          <cell r="BA68" t="str">
            <v>CTC</v>
          </cell>
          <cell r="BB68" t="str">
            <v>MS</v>
          </cell>
          <cell r="BC68">
            <v>2</v>
          </cell>
          <cell r="BD68" t="str">
            <v>Quarter 3</v>
          </cell>
          <cell r="BE68">
            <v>2022</v>
          </cell>
          <cell r="BF68">
            <v>2022</v>
          </cell>
          <cell r="CI68" t="str">
            <v>No</v>
          </cell>
          <cell r="CO68" t="str">
            <v>No</v>
          </cell>
          <cell r="CP68">
            <v>44627</v>
          </cell>
          <cell r="DJ68" t="str">
            <v>Complete</v>
          </cell>
          <cell r="EA68" t="str">
            <v>IG0514-15-666</v>
          </cell>
          <cell r="EB68">
            <v>38</v>
          </cell>
          <cell r="EC68" t="str">
            <v>No</v>
          </cell>
          <cell r="EE68" t="str">
            <v>Yes</v>
          </cell>
          <cell r="EF68" t="str">
            <v>No</v>
          </cell>
          <cell r="EG68" t="str">
            <v>Yes</v>
          </cell>
          <cell r="EH68" t="str">
            <v>No</v>
          </cell>
          <cell r="EI68" t="str">
            <v>No</v>
          </cell>
          <cell r="EJ68" t="str">
            <v>Yes</v>
          </cell>
          <cell r="EM68" t="str">
            <v>Yes</v>
          </cell>
          <cell r="EN68" t="str">
            <v>No</v>
          </cell>
          <cell r="EO68" t="str">
            <v>No</v>
          </cell>
          <cell r="EP68" t="str">
            <v>No</v>
          </cell>
          <cell r="EQ68" t="str">
            <v>No</v>
          </cell>
          <cell r="ER68" t="str">
            <v>No</v>
          </cell>
        </row>
        <row r="69">
          <cell r="A69">
            <v>977054</v>
          </cell>
          <cell r="B69" t="str">
            <v>Brooks, Martez</v>
          </cell>
          <cell r="C69" t="str">
            <v>227 Riverthorn Rd</v>
          </cell>
          <cell r="D69" t="str">
            <v>Middle River</v>
          </cell>
          <cell r="E69" t="str">
            <v>MD</v>
          </cell>
          <cell r="F69" t="str">
            <v>21220</v>
          </cell>
          <cell r="G69" t="str">
            <v>United States of America</v>
          </cell>
          <cell r="H69" t="str">
            <v>Word of Mouth</v>
          </cell>
          <cell r="J69" t="str">
            <v>(443)977-1085</v>
          </cell>
          <cell r="L69" t="str">
            <v>Single</v>
          </cell>
          <cell r="M69" t="str">
            <v>Yes</v>
          </cell>
          <cell r="N69" t="str">
            <v>Yes</v>
          </cell>
          <cell r="O69" t="str">
            <v>3/28/2022</v>
          </cell>
          <cell r="P69" t="str">
            <v>Warehouse/Port of Baltimore</v>
          </cell>
          <cell r="R69" t="str">
            <v>No</v>
          </cell>
          <cell r="S69" t="str">
            <v>No</v>
          </cell>
          <cell r="T69" t="str">
            <v>Male</v>
          </cell>
          <cell r="U69" t="str">
            <v>Black/African American</v>
          </cell>
          <cell r="V69" t="str">
            <v>03/31/2022</v>
          </cell>
          <cell r="X69" t="str">
            <v>217-31-2597</v>
          </cell>
          <cell r="Y69" t="str">
            <v>01/17/1991</v>
          </cell>
          <cell r="Z69" t="str">
            <v>tazzzz2020@icloud.com</v>
          </cell>
          <cell r="AA69" t="str">
            <v>No</v>
          </cell>
          <cell r="AB69">
            <v>0</v>
          </cell>
          <cell r="AC69">
            <v>18.25</v>
          </cell>
          <cell r="AF69" t="str">
            <v>&lt;1 month</v>
          </cell>
          <cell r="AG69" t="str">
            <v>No</v>
          </cell>
          <cell r="AH69" t="str">
            <v>Extremely Low Income</v>
          </cell>
          <cell r="AI69">
            <v>0</v>
          </cell>
          <cell r="AJ69" t="str">
            <v>Yes</v>
          </cell>
          <cell r="AK69" t="str">
            <v>High School Diploma/GED</v>
          </cell>
          <cell r="AL69" t="str">
            <v>No</v>
          </cell>
          <cell r="AM69" t="str">
            <v>Yes</v>
          </cell>
          <cell r="AN69" t="str">
            <v>No</v>
          </cell>
          <cell r="AP69" t="str">
            <v>Yes</v>
          </cell>
          <cell r="AQ69" t="str">
            <v>MTDL</v>
          </cell>
          <cell r="AS69" t="str">
            <v>MTDL</v>
          </cell>
          <cell r="AT69" t="str">
            <v>United States</v>
          </cell>
          <cell r="AU69">
            <v>40</v>
          </cell>
          <cell r="AZ69">
            <v>44651</v>
          </cell>
          <cell r="BA69" t="str">
            <v>MTDL</v>
          </cell>
          <cell r="BB69" t="str">
            <v>CH</v>
          </cell>
          <cell r="BC69">
            <v>3</v>
          </cell>
          <cell r="BD69" t="str">
            <v>Quarter 3</v>
          </cell>
          <cell r="BE69">
            <v>2022</v>
          </cell>
          <cell r="BF69">
            <v>2022</v>
          </cell>
          <cell r="CI69" t="str">
            <v>No</v>
          </cell>
          <cell r="CO69" t="str">
            <v>No</v>
          </cell>
          <cell r="CP69">
            <v>44655</v>
          </cell>
          <cell r="CQ69" t="str">
            <v>Yes</v>
          </cell>
          <cell r="CR69" t="str">
            <v>04/22/2022</v>
          </cell>
          <cell r="DI69" t="str">
            <v>Yes</v>
          </cell>
          <cell r="DJ69" t="str">
            <v>Complete</v>
          </cell>
          <cell r="EB69">
            <v>31</v>
          </cell>
          <cell r="EC69" t="str">
            <v>No</v>
          </cell>
          <cell r="EE69" t="str">
            <v>Yes</v>
          </cell>
          <cell r="EF69" t="str">
            <v>No</v>
          </cell>
          <cell r="EG69" t="str">
            <v>Yes</v>
          </cell>
          <cell r="EH69" t="str">
            <v>No</v>
          </cell>
          <cell r="EI69" t="str">
            <v>No</v>
          </cell>
          <cell r="EJ69" t="str">
            <v>Yes</v>
          </cell>
          <cell r="EM69" t="str">
            <v>Yes</v>
          </cell>
          <cell r="EN69" t="str">
            <v>No</v>
          </cell>
          <cell r="EO69" t="str">
            <v>No</v>
          </cell>
          <cell r="EP69" t="str">
            <v>No</v>
          </cell>
          <cell r="EQ69" t="str">
            <v>No</v>
          </cell>
          <cell r="ER69" t="str">
            <v>No</v>
          </cell>
        </row>
        <row r="70">
          <cell r="A70">
            <v>976746</v>
          </cell>
          <cell r="B70" t="str">
            <v>Brooks, Mavis</v>
          </cell>
          <cell r="C70" t="str">
            <v>3632 Erdman Ave #1</v>
          </cell>
          <cell r="D70" t="str">
            <v>Baltimore</v>
          </cell>
          <cell r="E70" t="str">
            <v>MD</v>
          </cell>
          <cell r="F70" t="str">
            <v>21213</v>
          </cell>
          <cell r="G70" t="str">
            <v>United States of America</v>
          </cell>
          <cell r="H70" t="str">
            <v>MND Client/Graduate</v>
          </cell>
          <cell r="J70" t="str">
            <v>(443)762-8819</v>
          </cell>
          <cell r="L70" t="str">
            <v>Single</v>
          </cell>
          <cell r="M70" t="str">
            <v>Yes</v>
          </cell>
          <cell r="N70" t="str">
            <v>Yes</v>
          </cell>
          <cell r="P70" t="str">
            <v>Nursing Positions</v>
          </cell>
          <cell r="R70" t="str">
            <v>Yes</v>
          </cell>
          <cell r="S70" t="str">
            <v>Not Hispanic or Latino</v>
          </cell>
          <cell r="T70" t="str">
            <v>Female</v>
          </cell>
          <cell r="U70" t="str">
            <v>Black/African American</v>
          </cell>
          <cell r="V70" t="str">
            <v>07/28/2021</v>
          </cell>
          <cell r="X70" t="str">
            <v>220-80-6390</v>
          </cell>
          <cell r="Y70" t="str">
            <v>09/10/1960</v>
          </cell>
          <cell r="Z70" t="str">
            <v>mavislbrooks@gmail.com</v>
          </cell>
          <cell r="AA70" t="str">
            <v>No</v>
          </cell>
          <cell r="AB70">
            <v>0</v>
          </cell>
          <cell r="AC70">
            <v>0</v>
          </cell>
          <cell r="AD70" t="str">
            <v>Unemployment, Snap/Food Stamps</v>
          </cell>
          <cell r="AF70" t="str">
            <v>4-6 months</v>
          </cell>
          <cell r="AG70" t="str">
            <v>No</v>
          </cell>
          <cell r="AH70" t="str">
            <v>Extremely Low Income</v>
          </cell>
          <cell r="AI70">
            <v>772</v>
          </cell>
          <cell r="AJ70" t="str">
            <v>No</v>
          </cell>
          <cell r="AK70" t="str">
            <v>Some College</v>
          </cell>
          <cell r="AL70" t="str">
            <v>No</v>
          </cell>
          <cell r="AM70" t="str">
            <v>No</v>
          </cell>
          <cell r="AN70" t="str">
            <v>No</v>
          </cell>
          <cell r="AR70" t="str">
            <v xml:space="preserve"> CDBG</v>
          </cell>
          <cell r="AS70" t="str">
            <v>OOO</v>
          </cell>
          <cell r="AT70" t="str">
            <v>United States</v>
          </cell>
          <cell r="AU70">
            <v>30</v>
          </cell>
          <cell r="AZ70">
            <v>44405</v>
          </cell>
          <cell r="BB70" t="str">
            <v>RB</v>
          </cell>
          <cell r="BC70">
            <v>7</v>
          </cell>
          <cell r="BD70" t="str">
            <v>Quarter 1</v>
          </cell>
          <cell r="BE70">
            <v>2021</v>
          </cell>
          <cell r="BF70">
            <v>2022</v>
          </cell>
          <cell r="CI70" t="str">
            <v>No</v>
          </cell>
          <cell r="CO70" t="str">
            <v>No</v>
          </cell>
          <cell r="CP70"/>
          <cell r="DK70" t="str">
            <v>Yes</v>
          </cell>
          <cell r="EB70">
            <v>61</v>
          </cell>
          <cell r="EC70" t="str">
            <v>Yes</v>
          </cell>
          <cell r="ED70" t="str">
            <v>CDBG</v>
          </cell>
          <cell r="EE70" t="str">
            <v>No</v>
          </cell>
          <cell r="EF70" t="str">
            <v>No</v>
          </cell>
          <cell r="EG70" t="str">
            <v>No</v>
          </cell>
          <cell r="EH70" t="str">
            <v>No</v>
          </cell>
          <cell r="EI70" t="str">
            <v>No</v>
          </cell>
          <cell r="EJ70" t="str">
            <v>No</v>
          </cell>
          <cell r="EM70" t="str">
            <v>No</v>
          </cell>
          <cell r="EN70" t="str">
            <v>No</v>
          </cell>
          <cell r="EO70" t="str">
            <v>No</v>
          </cell>
          <cell r="EP70" t="str">
            <v>No</v>
          </cell>
          <cell r="EQ70" t="str">
            <v>No</v>
          </cell>
          <cell r="ER70" t="str">
            <v>No</v>
          </cell>
        </row>
        <row r="71">
          <cell r="A71">
            <v>976944</v>
          </cell>
          <cell r="B71" t="str">
            <v>Brown ,  Victor .</v>
          </cell>
          <cell r="C71" t="str">
            <v>842 E 28th st</v>
          </cell>
          <cell r="D71" t="str">
            <v>Baltimore</v>
          </cell>
          <cell r="E71" t="str">
            <v>MD</v>
          </cell>
          <cell r="F71" t="str">
            <v>21218</v>
          </cell>
          <cell r="G71" t="str">
            <v>United States of America</v>
          </cell>
          <cell r="H71" t="str">
            <v>Flyer</v>
          </cell>
          <cell r="J71" t="str">
            <v>443-673-4812</v>
          </cell>
          <cell r="L71" t="str">
            <v>Single</v>
          </cell>
          <cell r="M71" t="str">
            <v>No</v>
          </cell>
          <cell r="N71" t="str">
            <v>No</v>
          </cell>
          <cell r="O71" t="str">
            <v>1/6/2022</v>
          </cell>
          <cell r="P71" t="str">
            <v>Warehouse</v>
          </cell>
          <cell r="R71" t="str">
            <v>Yes</v>
          </cell>
          <cell r="S71" t="str">
            <v>No</v>
          </cell>
          <cell r="T71" t="str">
            <v>Male</v>
          </cell>
          <cell r="U71" t="str">
            <v>Asian</v>
          </cell>
          <cell r="V71" t="str">
            <v>01/10/2022</v>
          </cell>
          <cell r="X71" t="str">
            <v>214-31-8890</v>
          </cell>
          <cell r="Y71" t="str">
            <v>12/17/1990</v>
          </cell>
          <cell r="Z71" t="str">
            <v>victorb8890@gmail.com</v>
          </cell>
          <cell r="AA71" t="str">
            <v>No</v>
          </cell>
          <cell r="AB71">
            <v>0</v>
          </cell>
          <cell r="AC71">
            <v>16.75</v>
          </cell>
          <cell r="AD71" t="str">
            <v>SNAP/Food Stamp</v>
          </cell>
          <cell r="AF71" t="str">
            <v>1-3 months</v>
          </cell>
          <cell r="AG71" t="str">
            <v>Yes</v>
          </cell>
          <cell r="AH71" t="str">
            <v>Extremely Low Income</v>
          </cell>
          <cell r="AI71">
            <v>250</v>
          </cell>
          <cell r="AJ71" t="str">
            <v>Yes</v>
          </cell>
          <cell r="AK71" t="str">
            <v>High School Diploma/GED</v>
          </cell>
          <cell r="AL71" t="str">
            <v>No</v>
          </cell>
          <cell r="AM71" t="str">
            <v>No</v>
          </cell>
          <cell r="AN71" t="str">
            <v>No</v>
          </cell>
          <cell r="AP71" t="str">
            <v>Yes</v>
          </cell>
          <cell r="AR71" t="str">
            <v xml:space="preserve"> CDBG</v>
          </cell>
          <cell r="AS71" t="str">
            <v>MTDL</v>
          </cell>
          <cell r="AU71">
            <v>40</v>
          </cell>
          <cell r="AV71" t="str">
            <v>Criminal Background</v>
          </cell>
          <cell r="AZ71">
            <v>44571</v>
          </cell>
          <cell r="BB71" t="str">
            <v>ML</v>
          </cell>
          <cell r="BC71">
            <v>1</v>
          </cell>
          <cell r="BD71" t="str">
            <v>Quarter 3</v>
          </cell>
          <cell r="BE71">
            <v>2022</v>
          </cell>
          <cell r="BF71">
            <v>2022</v>
          </cell>
          <cell r="CI71" t="str">
            <v>No</v>
          </cell>
          <cell r="CO71" t="str">
            <v>No</v>
          </cell>
          <cell r="CP71"/>
          <cell r="DK71" t="str">
            <v>Yes</v>
          </cell>
          <cell r="EB71">
            <v>31</v>
          </cell>
          <cell r="EC71" t="str">
            <v>Yes</v>
          </cell>
          <cell r="ED71" t="str">
            <v>CDBG</v>
          </cell>
          <cell r="EE71" t="str">
            <v>No</v>
          </cell>
          <cell r="EF71" t="str">
            <v>No</v>
          </cell>
          <cell r="EG71" t="str">
            <v>No</v>
          </cell>
          <cell r="EH71" t="str">
            <v>No</v>
          </cell>
          <cell r="EI71" t="str">
            <v>No</v>
          </cell>
          <cell r="EJ71" t="str">
            <v>No</v>
          </cell>
          <cell r="EM71" t="str">
            <v>No</v>
          </cell>
          <cell r="EN71" t="str">
            <v>No</v>
          </cell>
          <cell r="EO71" t="str">
            <v>No</v>
          </cell>
          <cell r="EP71" t="str">
            <v>No</v>
          </cell>
          <cell r="EQ71" t="str">
            <v>No</v>
          </cell>
          <cell r="ER71" t="str">
            <v>No</v>
          </cell>
        </row>
        <row r="72">
          <cell r="A72">
            <v>976966</v>
          </cell>
          <cell r="B72" t="str">
            <v>Brown, Chris A.</v>
          </cell>
          <cell r="C72" t="str">
            <v>5021 Frankford Avenue</v>
          </cell>
          <cell r="D72" t="str">
            <v>Baltimore</v>
          </cell>
          <cell r="E72" t="str">
            <v>MD</v>
          </cell>
          <cell r="F72" t="str">
            <v>21206</v>
          </cell>
          <cell r="G72" t="str">
            <v>United States of America</v>
          </cell>
          <cell r="H72" t="str">
            <v>Word of Mouth</v>
          </cell>
          <cell r="J72" t="str">
            <v>443-630-1631</v>
          </cell>
          <cell r="L72" t="str">
            <v>Single</v>
          </cell>
          <cell r="M72" t="str">
            <v>Yes</v>
          </cell>
          <cell r="N72" t="str">
            <v>Yes</v>
          </cell>
          <cell r="O72" t="str">
            <v>2/1/2022</v>
          </cell>
          <cell r="P72" t="str">
            <v>Bus Operator</v>
          </cell>
          <cell r="R72" t="str">
            <v>No</v>
          </cell>
          <cell r="S72" t="str">
            <v>No</v>
          </cell>
          <cell r="T72" t="str">
            <v>Male</v>
          </cell>
          <cell r="U72" t="str">
            <v>American Indian/Alaskan Native and Black/African American</v>
          </cell>
          <cell r="V72" t="str">
            <v>02/01/2022</v>
          </cell>
          <cell r="X72" t="str">
            <v>218-53-9000</v>
          </cell>
          <cell r="Y72" t="str">
            <v>12/25/1998</v>
          </cell>
          <cell r="Z72" t="str">
            <v>cbpart1@yahoo.com</v>
          </cell>
          <cell r="AA72" t="str">
            <v>No</v>
          </cell>
          <cell r="AB72">
            <v>0</v>
          </cell>
          <cell r="AC72">
            <v>12</v>
          </cell>
          <cell r="AD72" t="str">
            <v>Salary/Wages</v>
          </cell>
          <cell r="AF72" t="str">
            <v>Still Working</v>
          </cell>
          <cell r="AG72" t="str">
            <v>No</v>
          </cell>
          <cell r="AH72" t="str">
            <v>Extremely Low Income</v>
          </cell>
          <cell r="AI72">
            <v>3200</v>
          </cell>
          <cell r="AJ72" t="str">
            <v>No</v>
          </cell>
          <cell r="AK72" t="str">
            <v>High School Diploma/GED</v>
          </cell>
          <cell r="AL72" t="str">
            <v>No</v>
          </cell>
          <cell r="AM72" t="str">
            <v>No</v>
          </cell>
          <cell r="AN72" t="str">
            <v>No</v>
          </cell>
          <cell r="AP72" t="str">
            <v>No</v>
          </cell>
          <cell r="AR72" t="str">
            <v xml:space="preserve"> CDBG</v>
          </cell>
          <cell r="AS72" t="str">
            <v>CTC</v>
          </cell>
          <cell r="AT72" t="str">
            <v>United States</v>
          </cell>
          <cell r="AU72">
            <v>30</v>
          </cell>
          <cell r="AZ72">
            <v>44593</v>
          </cell>
          <cell r="BB72" t="str">
            <v>SH</v>
          </cell>
          <cell r="BC72">
            <v>2</v>
          </cell>
          <cell r="BD72" t="str">
            <v>Quarter 3</v>
          </cell>
          <cell r="BE72">
            <v>2022</v>
          </cell>
          <cell r="BF72">
            <v>2022</v>
          </cell>
          <cell r="CI72" t="str">
            <v>Yes</v>
          </cell>
          <cell r="CO72" t="str">
            <v>No</v>
          </cell>
          <cell r="CP72"/>
          <cell r="DK72" t="str">
            <v>Yes</v>
          </cell>
          <cell r="EB72">
            <v>23</v>
          </cell>
          <cell r="EC72" t="str">
            <v>Yes</v>
          </cell>
          <cell r="ED72" t="str">
            <v>CDBG</v>
          </cell>
          <cell r="EE72" t="str">
            <v>No</v>
          </cell>
          <cell r="EF72" t="str">
            <v>No</v>
          </cell>
          <cell r="EG72" t="str">
            <v>No</v>
          </cell>
          <cell r="EH72" t="str">
            <v>No</v>
          </cell>
          <cell r="EI72" t="str">
            <v>Yes</v>
          </cell>
          <cell r="EJ72" t="str">
            <v>No</v>
          </cell>
          <cell r="EM72" t="str">
            <v>No</v>
          </cell>
          <cell r="EN72" t="str">
            <v>No</v>
          </cell>
          <cell r="EO72" t="str">
            <v>No</v>
          </cell>
          <cell r="EP72" t="str">
            <v>No</v>
          </cell>
          <cell r="EQ72" t="str">
            <v>No</v>
          </cell>
          <cell r="ER72" t="str">
            <v>No</v>
          </cell>
        </row>
        <row r="73">
          <cell r="A73">
            <v>976663</v>
          </cell>
          <cell r="B73" t="str">
            <v>Brown, Darren</v>
          </cell>
          <cell r="C73" t="str">
            <v>3321 Dolfield  Ave</v>
          </cell>
          <cell r="D73" t="str">
            <v>Baltimore</v>
          </cell>
          <cell r="E73" t="str">
            <v>MD</v>
          </cell>
          <cell r="F73" t="str">
            <v>21215</v>
          </cell>
          <cell r="G73" t="str">
            <v>United States of America</v>
          </cell>
          <cell r="H73" t="str">
            <v>Word of Mouth</v>
          </cell>
          <cell r="L73" t="str">
            <v>Single</v>
          </cell>
          <cell r="M73" t="str">
            <v>No</v>
          </cell>
          <cell r="N73" t="str">
            <v>No</v>
          </cell>
          <cell r="P73" t="str">
            <v>Warehouse</v>
          </cell>
          <cell r="R73" t="str">
            <v>Yes</v>
          </cell>
          <cell r="S73" t="str">
            <v>Not Hispanic or Latino</v>
          </cell>
          <cell r="T73" t="str">
            <v>Male</v>
          </cell>
          <cell r="U73" t="str">
            <v>Black or African American</v>
          </cell>
          <cell r="V73" t="str">
            <v>07/01/2021</v>
          </cell>
          <cell r="X73" t="str">
            <v>212573102</v>
          </cell>
          <cell r="Y73" t="str">
            <v>08/03/2000</v>
          </cell>
          <cell r="Z73" t="str">
            <v>darrenbrown854@gmail.com</v>
          </cell>
          <cell r="AA73" t="str">
            <v>No</v>
          </cell>
          <cell r="AB73">
            <v>0</v>
          </cell>
          <cell r="AC73">
            <v>0</v>
          </cell>
          <cell r="AD73" t="str">
            <v>Salary/Wages</v>
          </cell>
          <cell r="AF73" t="str">
            <v>7-12 months</v>
          </cell>
          <cell r="AG73" t="str">
            <v>No</v>
          </cell>
          <cell r="AH73" t="str">
            <v>Extremely Low Income</v>
          </cell>
          <cell r="AI73">
            <v>0</v>
          </cell>
          <cell r="AJ73" t="str">
            <v>No</v>
          </cell>
          <cell r="AK73" t="str">
            <v>High School Diploma/GED</v>
          </cell>
          <cell r="AL73" t="str">
            <v>No</v>
          </cell>
          <cell r="AN73" t="str">
            <v>No</v>
          </cell>
          <cell r="AQ73" t="str">
            <v>MTDL</v>
          </cell>
          <cell r="AR73" t="str">
            <v>Grads2Careers; CDBG; SNAP</v>
          </cell>
          <cell r="AS73" t="str">
            <v>MTDL</v>
          </cell>
          <cell r="AT73" t="str">
            <v>United States</v>
          </cell>
          <cell r="AU73">
            <v>30</v>
          </cell>
          <cell r="AZ73">
            <v>44378</v>
          </cell>
          <cell r="BA73" t="str">
            <v>MTDL</v>
          </cell>
          <cell r="BB73" t="str">
            <v>ML</v>
          </cell>
          <cell r="BC73">
            <v>7</v>
          </cell>
          <cell r="BD73" t="str">
            <v>Quarter 1</v>
          </cell>
          <cell r="BE73">
            <v>2021</v>
          </cell>
          <cell r="BF73">
            <v>2022</v>
          </cell>
          <cell r="CI73" t="str">
            <v>No</v>
          </cell>
          <cell r="CO73" t="str">
            <v>No</v>
          </cell>
          <cell r="CP73">
            <v>44390</v>
          </cell>
          <cell r="DK73" t="str">
            <v>Yes</v>
          </cell>
          <cell r="DL73" t="str">
            <v>07-2021</v>
          </cell>
          <cell r="DM73">
            <v>7</v>
          </cell>
          <cell r="DT73" t="str">
            <v>E</v>
          </cell>
          <cell r="DZ73" t="str">
            <v>450022296</v>
          </cell>
          <cell r="EB73">
            <v>21</v>
          </cell>
          <cell r="EC73" t="str">
            <v>Yes</v>
          </cell>
          <cell r="ED73" t="str">
            <v>CDBG</v>
          </cell>
          <cell r="EE73" t="str">
            <v>No</v>
          </cell>
          <cell r="EF73" t="str">
            <v>No</v>
          </cell>
          <cell r="EG73" t="str">
            <v>Yes</v>
          </cell>
          <cell r="EH73" t="str">
            <v>No</v>
          </cell>
          <cell r="EI73" t="str">
            <v>No</v>
          </cell>
          <cell r="EJ73" t="str">
            <v>No</v>
          </cell>
          <cell r="EM73" t="str">
            <v>No</v>
          </cell>
          <cell r="EN73" t="str">
            <v>No</v>
          </cell>
          <cell r="EO73" t="str">
            <v>No</v>
          </cell>
          <cell r="EP73" t="str">
            <v>No</v>
          </cell>
          <cell r="EQ73" t="str">
            <v>No</v>
          </cell>
          <cell r="ER73" t="str">
            <v>No</v>
          </cell>
        </row>
        <row r="74">
          <cell r="A74">
            <v>976877</v>
          </cell>
          <cell r="B74" t="str">
            <v>Brown, Gerald Q.</v>
          </cell>
          <cell r="C74" t="str">
            <v>16709 Eldbridge Lane</v>
          </cell>
          <cell r="D74" t="str">
            <v>Bowie</v>
          </cell>
          <cell r="E74" t="str">
            <v>MD</v>
          </cell>
          <cell r="F74" t="str">
            <v>20716</v>
          </cell>
          <cell r="G74" t="str">
            <v>United States of America</v>
          </cell>
          <cell r="H74" t="str">
            <v>Word of Mouth</v>
          </cell>
          <cell r="J74" t="str">
            <v>443-486-8141</v>
          </cell>
          <cell r="L74" t="str">
            <v>Single</v>
          </cell>
          <cell r="M74" t="str">
            <v>Yes</v>
          </cell>
          <cell r="N74" t="str">
            <v>Yes</v>
          </cell>
          <cell r="O74" t="str">
            <v>11/10/2021</v>
          </cell>
          <cell r="P74" t="str">
            <v>Bus Operator</v>
          </cell>
          <cell r="R74" t="str">
            <v>No</v>
          </cell>
          <cell r="S74" t="str">
            <v>No</v>
          </cell>
          <cell r="T74" t="str">
            <v>Male</v>
          </cell>
          <cell r="U74" t="str">
            <v>Black/African American</v>
          </cell>
          <cell r="V74" t="str">
            <v>11/10/2021</v>
          </cell>
          <cell r="X74" t="str">
            <v>220-94-7950</v>
          </cell>
          <cell r="Y74" t="str">
            <v>10/31/1968</v>
          </cell>
          <cell r="Z74" t="str">
            <v>yahyavideos11@aol.com</v>
          </cell>
          <cell r="AA74" t="str">
            <v>No</v>
          </cell>
          <cell r="AB74">
            <v>0</v>
          </cell>
          <cell r="AC74">
            <v>17.579999999999998</v>
          </cell>
          <cell r="AD74" t="str">
            <v>Salary/Wages</v>
          </cell>
          <cell r="AF74" t="str">
            <v>&lt;1 month</v>
          </cell>
          <cell r="AG74" t="str">
            <v>No</v>
          </cell>
          <cell r="AH74" t="str">
            <v>Extremely Low Income</v>
          </cell>
          <cell r="AI74">
            <v>2000</v>
          </cell>
          <cell r="AJ74" t="str">
            <v>No</v>
          </cell>
          <cell r="AK74" t="str">
            <v>AA</v>
          </cell>
          <cell r="AL74" t="str">
            <v>No</v>
          </cell>
          <cell r="AM74" t="str">
            <v>No</v>
          </cell>
          <cell r="AN74" t="str">
            <v>No</v>
          </cell>
          <cell r="AP74" t="str">
            <v>Yes</v>
          </cell>
          <cell r="AQ74" t="str">
            <v>CTC</v>
          </cell>
          <cell r="AR74" t="str">
            <v>DOL Opioid</v>
          </cell>
          <cell r="AS74" t="str">
            <v>CTC</v>
          </cell>
          <cell r="AT74" t="str">
            <v>United States</v>
          </cell>
          <cell r="AU74">
            <v>40</v>
          </cell>
          <cell r="AW74"/>
          <cell r="AZ74">
            <v>44510</v>
          </cell>
          <cell r="BA74" t="str">
            <v>CTC</v>
          </cell>
          <cell r="BB74" t="str">
            <v>SH</v>
          </cell>
          <cell r="BC74">
            <v>11</v>
          </cell>
          <cell r="BD74" t="str">
            <v>Quarter 2</v>
          </cell>
          <cell r="BE74">
            <v>2021</v>
          </cell>
          <cell r="BF74">
            <v>2022</v>
          </cell>
          <cell r="BG74" t="str">
            <v>04/03/2022</v>
          </cell>
          <cell r="BH74" t="str">
            <v>Initial Placement</v>
          </cell>
          <cell r="BI74" t="str">
            <v>American Limo</v>
          </cell>
          <cell r="BJ74" t="str">
            <v>Driver</v>
          </cell>
          <cell r="BK74">
            <v>19</v>
          </cell>
          <cell r="BL74">
            <v>20</v>
          </cell>
          <cell r="BM74" t="str">
            <v>No</v>
          </cell>
          <cell r="BN74" t="str">
            <v>No</v>
          </cell>
          <cell r="BO74" t="str">
            <v>No</v>
          </cell>
          <cell r="BP74" t="str">
            <v>Yes</v>
          </cell>
          <cell r="BQ74" t="str">
            <v>Yes</v>
          </cell>
          <cell r="BR74" t="str">
            <v>04/03/2022</v>
          </cell>
          <cell r="BS74" t="str">
            <v>Initial Placement</v>
          </cell>
          <cell r="BT74" t="str">
            <v>American Limo</v>
          </cell>
          <cell r="BU74" t="str">
            <v>Driver</v>
          </cell>
          <cell r="BV74">
            <v>19</v>
          </cell>
          <cell r="BW74">
            <v>20</v>
          </cell>
          <cell r="BX74" t="str">
            <v>No</v>
          </cell>
          <cell r="BY74" t="str">
            <v>No</v>
          </cell>
          <cell r="BZ74" t="str">
            <v>No</v>
          </cell>
          <cell r="CA74" t="str">
            <v>Yes</v>
          </cell>
          <cell r="CB74" t="str">
            <v>Yes</v>
          </cell>
          <cell r="CF74" t="str">
            <v>05/04/2022</v>
          </cell>
          <cell r="CG74" t="str">
            <v>Job Retained</v>
          </cell>
          <cell r="CH74" t="str">
            <v>05/04/2022</v>
          </cell>
          <cell r="CI74" t="str">
            <v>No</v>
          </cell>
          <cell r="CJ74">
            <v>31</v>
          </cell>
          <cell r="CL74">
            <v>31</v>
          </cell>
          <cell r="CM74">
            <v>31</v>
          </cell>
          <cell r="CN74">
            <v>31</v>
          </cell>
          <cell r="CO74" t="str">
            <v>No</v>
          </cell>
          <cell r="CP74">
            <v>44571</v>
          </cell>
          <cell r="DA74" t="str">
            <v>Yes</v>
          </cell>
          <cell r="DB74" t="str">
            <v>04/28/2022</v>
          </cell>
          <cell r="DE74" t="str">
            <v>Yes</v>
          </cell>
          <cell r="DF74" t="str">
            <v>02/02/2022</v>
          </cell>
          <cell r="DI74" t="str">
            <v>Yes</v>
          </cell>
          <cell r="DJ74" t="str">
            <v>Complete</v>
          </cell>
          <cell r="EB74">
            <v>53</v>
          </cell>
          <cell r="EC74" t="str">
            <v>No</v>
          </cell>
          <cell r="EE74" t="str">
            <v>Yes</v>
          </cell>
          <cell r="EF74" t="str">
            <v>Yes</v>
          </cell>
          <cell r="EG74" t="str">
            <v>Yes</v>
          </cell>
          <cell r="EH74" t="str">
            <v>No</v>
          </cell>
          <cell r="EI74" t="str">
            <v>Yes</v>
          </cell>
          <cell r="EJ74" t="str">
            <v>No</v>
          </cell>
          <cell r="EL74">
            <v>143</v>
          </cell>
          <cell r="EM74" t="str">
            <v>No</v>
          </cell>
          <cell r="EN74" t="str">
            <v>No</v>
          </cell>
          <cell r="EO74" t="str">
            <v>No</v>
          </cell>
          <cell r="EP74" t="str">
            <v>No</v>
          </cell>
          <cell r="EQ74" t="str">
            <v>Yes</v>
          </cell>
          <cell r="ER74" t="str">
            <v>No</v>
          </cell>
        </row>
        <row r="75">
          <cell r="A75">
            <v>977057</v>
          </cell>
          <cell r="B75" t="str">
            <v>Brown, Reginald B.</v>
          </cell>
          <cell r="C75" t="str">
            <v>3818 Woodbine Avenue</v>
          </cell>
          <cell r="D75" t="str">
            <v>Baltimore</v>
          </cell>
          <cell r="E75" t="str">
            <v>MD 21207</v>
          </cell>
          <cell r="F75" t="str">
            <v>21207</v>
          </cell>
          <cell r="G75" t="str">
            <v>United States of America</v>
          </cell>
          <cell r="H75" t="str">
            <v>MND Client/Graduate</v>
          </cell>
          <cell r="J75" t="str">
            <v>410-369-6327</v>
          </cell>
          <cell r="L75" t="str">
            <v>Married</v>
          </cell>
          <cell r="M75" t="str">
            <v>Yes</v>
          </cell>
          <cell r="N75" t="str">
            <v>Yes</v>
          </cell>
          <cell r="O75" t="str">
            <v>4/1/2022</v>
          </cell>
          <cell r="P75" t="str">
            <v>Bus Operator</v>
          </cell>
          <cell r="R75" t="str">
            <v>No</v>
          </cell>
          <cell r="S75" t="str">
            <v>No</v>
          </cell>
          <cell r="T75" t="str">
            <v>Male</v>
          </cell>
          <cell r="U75" t="str">
            <v>Black/African American</v>
          </cell>
          <cell r="V75" t="str">
            <v>04/01/2022</v>
          </cell>
          <cell r="X75" t="str">
            <v>218-78-2088</v>
          </cell>
          <cell r="Y75" t="str">
            <v>10/06/1960</v>
          </cell>
          <cell r="Z75" t="str">
            <v>reggie.brown66@yahoo.com</v>
          </cell>
          <cell r="AA75" t="str">
            <v>No</v>
          </cell>
          <cell r="AB75">
            <v>0</v>
          </cell>
          <cell r="AC75">
            <v>23</v>
          </cell>
          <cell r="AF75" t="str">
            <v>&gt; 1 year</v>
          </cell>
          <cell r="AG75" t="str">
            <v>Yes</v>
          </cell>
          <cell r="AH75" t="str">
            <v>Extremely Low Income</v>
          </cell>
          <cell r="AI75">
            <v>0</v>
          </cell>
          <cell r="AJ75" t="str">
            <v>No</v>
          </cell>
          <cell r="AK75" t="str">
            <v>High School Diploma/GED</v>
          </cell>
          <cell r="AL75" t="str">
            <v>No</v>
          </cell>
          <cell r="AM75" t="str">
            <v>No</v>
          </cell>
          <cell r="AN75" t="str">
            <v>No</v>
          </cell>
          <cell r="AP75" t="str">
            <v>No</v>
          </cell>
          <cell r="AQ75" t="str">
            <v>CTC</v>
          </cell>
          <cell r="AR75" t="str">
            <v>Train Up; CDBG</v>
          </cell>
          <cell r="AS75" t="str">
            <v>CTC</v>
          </cell>
          <cell r="AT75" t="str">
            <v>United States</v>
          </cell>
          <cell r="AU75">
            <v>40</v>
          </cell>
          <cell r="AZ75">
            <v>44652</v>
          </cell>
          <cell r="BA75" t="str">
            <v>CTC</v>
          </cell>
          <cell r="BB75" t="str">
            <v>MS</v>
          </cell>
          <cell r="BC75">
            <v>4</v>
          </cell>
          <cell r="BD75" t="str">
            <v>Quarter 4</v>
          </cell>
          <cell r="BE75">
            <v>2022</v>
          </cell>
          <cell r="BF75">
            <v>2022</v>
          </cell>
          <cell r="CI75" t="str">
            <v>No</v>
          </cell>
          <cell r="CO75" t="str">
            <v>No</v>
          </cell>
          <cell r="CP75">
            <v>44683</v>
          </cell>
          <cell r="DJ75" t="str">
            <v>Complete</v>
          </cell>
          <cell r="EB75">
            <v>61</v>
          </cell>
          <cell r="EC75" t="str">
            <v>Yes</v>
          </cell>
          <cell r="ED75" t="str">
            <v>CDBG</v>
          </cell>
          <cell r="EE75" t="str">
            <v>Yes</v>
          </cell>
          <cell r="EF75" t="str">
            <v>No</v>
          </cell>
          <cell r="EG75" t="str">
            <v>Yes</v>
          </cell>
          <cell r="EH75" t="str">
            <v>No</v>
          </cell>
          <cell r="EI75" t="str">
            <v>No</v>
          </cell>
          <cell r="EJ75" t="str">
            <v>Yes</v>
          </cell>
          <cell r="EM75" t="str">
            <v>Yes</v>
          </cell>
          <cell r="EN75" t="str">
            <v>No</v>
          </cell>
          <cell r="EO75" t="str">
            <v>No</v>
          </cell>
          <cell r="EP75" t="str">
            <v>No</v>
          </cell>
          <cell r="EQ75" t="str">
            <v>No</v>
          </cell>
          <cell r="ER75" t="str">
            <v>No</v>
          </cell>
        </row>
        <row r="76">
          <cell r="A76">
            <v>977063</v>
          </cell>
          <cell r="B76" t="str">
            <v>Brown, William</v>
          </cell>
          <cell r="C76" t="str">
            <v>3924 Duvall Avenue</v>
          </cell>
          <cell r="D76" t="str">
            <v>Baltimore</v>
          </cell>
          <cell r="E76" t="str">
            <v>MD</v>
          </cell>
          <cell r="F76" t="str">
            <v>21216</v>
          </cell>
          <cell r="G76" t="str">
            <v>United States of America</v>
          </cell>
          <cell r="H76" t="str">
            <v>Job Fair</v>
          </cell>
          <cell r="J76" t="str">
            <v>443-248-1625</v>
          </cell>
          <cell r="L76" t="str">
            <v>Single</v>
          </cell>
          <cell r="M76" t="str">
            <v>Yes</v>
          </cell>
          <cell r="N76" t="str">
            <v>No</v>
          </cell>
          <cell r="O76" t="str">
            <v>4/1/2022</v>
          </cell>
          <cell r="P76" t="str">
            <v>Port Job</v>
          </cell>
          <cell r="R76" t="str">
            <v>No</v>
          </cell>
          <cell r="S76" t="str">
            <v>No</v>
          </cell>
          <cell r="T76" t="str">
            <v>Male</v>
          </cell>
          <cell r="U76" t="str">
            <v>Black/African American</v>
          </cell>
          <cell r="V76" t="str">
            <v>04/01/2022</v>
          </cell>
          <cell r="X76" t="str">
            <v>214-13-1866</v>
          </cell>
          <cell r="Y76" t="str">
            <v>05/06/1994</v>
          </cell>
          <cell r="Z76" t="str">
            <v>w.brown.vehement@gmail.com</v>
          </cell>
          <cell r="AA76" t="str">
            <v>No</v>
          </cell>
          <cell r="AB76">
            <v>0</v>
          </cell>
          <cell r="AC76">
            <v>0</v>
          </cell>
          <cell r="AD76" t="str">
            <v>Other Sources</v>
          </cell>
          <cell r="AF76" t="str">
            <v>Still Working</v>
          </cell>
          <cell r="AG76" t="str">
            <v>No</v>
          </cell>
          <cell r="AH76" t="str">
            <v>Extremely Low Income</v>
          </cell>
          <cell r="AI76">
            <v>500</v>
          </cell>
          <cell r="AJ76" t="str">
            <v>Yes</v>
          </cell>
          <cell r="AK76" t="str">
            <v>Some College</v>
          </cell>
          <cell r="AL76" t="str">
            <v>No</v>
          </cell>
          <cell r="AM76" t="str">
            <v>Yes</v>
          </cell>
          <cell r="AN76" t="str">
            <v>No</v>
          </cell>
          <cell r="AP76" t="str">
            <v>No</v>
          </cell>
          <cell r="AQ76" t="str">
            <v>OOO</v>
          </cell>
          <cell r="AR76" t="str">
            <v xml:space="preserve"> CDBG; SNAP</v>
          </cell>
          <cell r="AS76" t="str">
            <v>MTDL</v>
          </cell>
          <cell r="AT76" t="str">
            <v>United States</v>
          </cell>
          <cell r="AU76">
            <v>0</v>
          </cell>
          <cell r="AZ76">
            <v>44652</v>
          </cell>
          <cell r="BA76" t="str">
            <v>OOO</v>
          </cell>
          <cell r="BB76" t="str">
            <v>RB</v>
          </cell>
          <cell r="BC76">
            <v>4</v>
          </cell>
          <cell r="BD76" t="str">
            <v>Quarter 4</v>
          </cell>
          <cell r="BE76">
            <v>2022</v>
          </cell>
          <cell r="BF76">
            <v>2022</v>
          </cell>
          <cell r="CI76" t="str">
            <v>Yes</v>
          </cell>
          <cell r="CO76" t="str">
            <v>No</v>
          </cell>
          <cell r="CP76"/>
          <cell r="DL76" t="str">
            <v>04-2022</v>
          </cell>
          <cell r="DM76">
            <v>4</v>
          </cell>
          <cell r="DQ76" t="str">
            <v>E</v>
          </cell>
          <cell r="DZ76" t="str">
            <v>481014750</v>
          </cell>
          <cell r="EB76">
            <v>28</v>
          </cell>
          <cell r="EC76" t="str">
            <v>Yes</v>
          </cell>
          <cell r="ED76" t="str">
            <v>CDBG</v>
          </cell>
          <cell r="EE76" t="str">
            <v>No</v>
          </cell>
          <cell r="EF76" t="str">
            <v>No</v>
          </cell>
          <cell r="EG76" t="str">
            <v>Yes</v>
          </cell>
          <cell r="EH76" t="str">
            <v>No</v>
          </cell>
          <cell r="EI76" t="str">
            <v>Yes</v>
          </cell>
          <cell r="EJ76" t="str">
            <v>No</v>
          </cell>
          <cell r="EM76" t="str">
            <v>No</v>
          </cell>
          <cell r="EN76" t="str">
            <v>No</v>
          </cell>
          <cell r="EO76" t="str">
            <v>No</v>
          </cell>
          <cell r="EP76" t="str">
            <v>No</v>
          </cell>
          <cell r="EQ76" t="str">
            <v>No</v>
          </cell>
          <cell r="ER76" t="str">
            <v>No</v>
          </cell>
        </row>
        <row r="77">
          <cell r="A77">
            <v>975182</v>
          </cell>
          <cell r="B77" t="str">
            <v>Bryan, Wanda M.</v>
          </cell>
          <cell r="C77" t="str">
            <v>1118 Ward Street</v>
          </cell>
          <cell r="D77" t="str">
            <v>Baltimore</v>
          </cell>
          <cell r="E77" t="str">
            <v>MARYLAND</v>
          </cell>
          <cell r="F77" t="str">
            <v>21230</v>
          </cell>
          <cell r="G77" t="str">
            <v>United States of America</v>
          </cell>
          <cell r="H77" t="str">
            <v>Community Partner Referral</v>
          </cell>
          <cell r="I77" t="str">
            <v>CTC client.   Cannot drive stick-shift.
2 brothers have been affected with opioid addiction
1 brother passed away last month</v>
          </cell>
          <cell r="J77" t="str">
            <v>667-214-7088</v>
          </cell>
          <cell r="K77" t="str">
            <v>No</v>
          </cell>
          <cell r="L77" t="str">
            <v>Single</v>
          </cell>
          <cell r="M77" t="str">
            <v>Yes</v>
          </cell>
          <cell r="N77" t="str">
            <v>No</v>
          </cell>
          <cell r="O77" t="str">
            <v>Employed--Post Retention</v>
          </cell>
          <cell r="P77" t="str">
            <v>Driver</v>
          </cell>
          <cell r="Q77" t="str">
            <v>Single, Non Elderly</v>
          </cell>
          <cell r="R77" t="str">
            <v>Yes</v>
          </cell>
          <cell r="S77" t="str">
            <v>Not Hispanic or Latino</v>
          </cell>
          <cell r="T77" t="str">
            <v>Female</v>
          </cell>
          <cell r="U77" t="str">
            <v>Black or African American</v>
          </cell>
          <cell r="V77" t="str">
            <v>09/18/2017</v>
          </cell>
          <cell r="X77" t="str">
            <v>212-88-0885</v>
          </cell>
          <cell r="Y77" t="str">
            <v>02/29/1964</v>
          </cell>
          <cell r="Z77" t="str">
            <v>bryanw150@yahoo.com</v>
          </cell>
          <cell r="AA77" t="str">
            <v>No</v>
          </cell>
          <cell r="AB77">
            <v>0</v>
          </cell>
          <cell r="AC77">
            <v>0</v>
          </cell>
          <cell r="AF77" t="str">
            <v>7 to 12 months</v>
          </cell>
          <cell r="AG77" t="str">
            <v>No</v>
          </cell>
          <cell r="AI77">
            <v>0</v>
          </cell>
          <cell r="AJ77" t="str">
            <v>No</v>
          </cell>
          <cell r="AK77" t="str">
            <v>High school diploma or GED</v>
          </cell>
          <cell r="AL77" t="str">
            <v>No</v>
          </cell>
          <cell r="AM77" t="str">
            <v>Yes</v>
          </cell>
          <cell r="AN77" t="str">
            <v>No</v>
          </cell>
          <cell r="AO77" t="str">
            <v>No</v>
          </cell>
          <cell r="AQ77" t="str">
            <v>CTC</v>
          </cell>
          <cell r="AS77" t="str">
            <v>NOW</v>
          </cell>
          <cell r="AU77">
            <v>0</v>
          </cell>
          <cell r="AW77">
            <v>44393.54791666667</v>
          </cell>
          <cell r="AY77" t="str">
            <v>Yes</v>
          </cell>
          <cell r="AZ77">
            <v>44393</v>
          </cell>
          <cell r="BB77" t="str">
            <v>SH</v>
          </cell>
          <cell r="BC77">
            <v>7</v>
          </cell>
          <cell r="BD77" t="str">
            <v>Quarter 1</v>
          </cell>
          <cell r="BE77">
            <v>2021</v>
          </cell>
          <cell r="BF77">
            <v>2022</v>
          </cell>
          <cell r="CI77" t="str">
            <v>No</v>
          </cell>
          <cell r="CO77" t="str">
            <v>No</v>
          </cell>
          <cell r="DK77" t="str">
            <v>Yes</v>
          </cell>
          <cell r="EB77">
            <v>58</v>
          </cell>
          <cell r="EC77" t="str">
            <v>Yes</v>
          </cell>
          <cell r="EE77" t="str">
            <v>No</v>
          </cell>
          <cell r="EF77" t="str">
            <v>No</v>
          </cell>
          <cell r="EG77" t="str">
            <v>No</v>
          </cell>
          <cell r="EH77" t="str">
            <v>No</v>
          </cell>
          <cell r="EI77" t="str">
            <v>No</v>
          </cell>
          <cell r="EJ77" t="str">
            <v>No</v>
          </cell>
          <cell r="EM77" t="str">
            <v>No</v>
          </cell>
          <cell r="EN77" t="str">
            <v>No</v>
          </cell>
          <cell r="EO77" t="str">
            <v>No</v>
          </cell>
          <cell r="EP77" t="str">
            <v>No</v>
          </cell>
          <cell r="EQ77" t="str">
            <v>No</v>
          </cell>
          <cell r="ER77" t="str">
            <v>No</v>
          </cell>
        </row>
        <row r="78">
          <cell r="A78">
            <v>976796</v>
          </cell>
          <cell r="B78" t="str">
            <v>Buchanan, Nathaniel</v>
          </cell>
          <cell r="C78" t="str">
            <v>8209Coatsbridge Court</v>
          </cell>
          <cell r="D78" t="str">
            <v>Severn</v>
          </cell>
          <cell r="E78" t="str">
            <v>MD</v>
          </cell>
          <cell r="F78" t="str">
            <v>21144</v>
          </cell>
          <cell r="G78" t="str">
            <v>United States of America</v>
          </cell>
          <cell r="H78" t="str">
            <v>Community Location</v>
          </cell>
          <cell r="J78" t="str">
            <v>667-7702184</v>
          </cell>
          <cell r="L78" t="str">
            <v>Single</v>
          </cell>
          <cell r="M78" t="str">
            <v>No</v>
          </cell>
          <cell r="N78" t="str">
            <v>No</v>
          </cell>
          <cell r="P78" t="str">
            <v>Warehouse/Forklift Operator</v>
          </cell>
          <cell r="R78" t="str">
            <v>No</v>
          </cell>
          <cell r="S78" t="str">
            <v>No</v>
          </cell>
          <cell r="T78" t="str">
            <v>Male</v>
          </cell>
          <cell r="V78" t="str">
            <v>08/24/2021</v>
          </cell>
          <cell r="W78" t="str">
            <v>443-762-9299  (Friend)</v>
          </cell>
          <cell r="X78" t="str">
            <v>XXX-XX-1921</v>
          </cell>
          <cell r="Y78" t="str">
            <v>07/21/1987</v>
          </cell>
          <cell r="Z78" t="str">
            <v>brodybuchanan169@gmailcom</v>
          </cell>
          <cell r="AA78" t="str">
            <v>No</v>
          </cell>
          <cell r="AB78">
            <v>0</v>
          </cell>
          <cell r="AC78">
            <v>12.5</v>
          </cell>
          <cell r="AD78" t="str">
            <v>Salary/Wages</v>
          </cell>
          <cell r="AF78" t="str">
            <v>Still Working</v>
          </cell>
          <cell r="AG78" t="str">
            <v>No</v>
          </cell>
          <cell r="AI78">
            <v>2000</v>
          </cell>
          <cell r="AJ78" t="str">
            <v>No</v>
          </cell>
          <cell r="AK78" t="str">
            <v>High School Diploma/GED</v>
          </cell>
          <cell r="AL78" t="str">
            <v>No</v>
          </cell>
          <cell r="AM78" t="str">
            <v>No</v>
          </cell>
          <cell r="AN78" t="str">
            <v>No</v>
          </cell>
          <cell r="AS78" t="str">
            <v>MTDL</v>
          </cell>
          <cell r="AT78" t="str">
            <v>United States</v>
          </cell>
          <cell r="AU78">
            <v>40</v>
          </cell>
          <cell r="AZ78">
            <v>44432</v>
          </cell>
          <cell r="BB78" t="str">
            <v>RV</v>
          </cell>
          <cell r="BC78">
            <v>8</v>
          </cell>
          <cell r="BD78" t="str">
            <v>Quarter 1</v>
          </cell>
          <cell r="BE78">
            <v>2021</v>
          </cell>
          <cell r="BF78">
            <v>2022</v>
          </cell>
          <cell r="CI78" t="str">
            <v>Yes</v>
          </cell>
          <cell r="CO78" t="str">
            <v>No</v>
          </cell>
          <cell r="CP78"/>
          <cell r="EB78">
            <v>34</v>
          </cell>
          <cell r="EC78" t="str">
            <v>No</v>
          </cell>
          <cell r="EE78" t="str">
            <v>No</v>
          </cell>
          <cell r="EF78" t="str">
            <v>No</v>
          </cell>
          <cell r="EG78" t="str">
            <v>No</v>
          </cell>
          <cell r="EH78" t="str">
            <v>No</v>
          </cell>
          <cell r="EI78" t="str">
            <v>Yes</v>
          </cell>
          <cell r="EJ78" t="str">
            <v>No</v>
          </cell>
          <cell r="EM78" t="str">
            <v>No</v>
          </cell>
          <cell r="EN78" t="str">
            <v>No</v>
          </cell>
          <cell r="EO78" t="str">
            <v>No</v>
          </cell>
          <cell r="EP78" t="str">
            <v>No</v>
          </cell>
          <cell r="EQ78" t="str">
            <v>No</v>
          </cell>
          <cell r="ER78" t="str">
            <v>No</v>
          </cell>
        </row>
        <row r="79">
          <cell r="A79">
            <v>977042</v>
          </cell>
          <cell r="B79" t="str">
            <v>Burke, James</v>
          </cell>
          <cell r="C79" t="str">
            <v>5307 Moravia Road Apt-B</v>
          </cell>
          <cell r="D79" t="str">
            <v>Baltimore</v>
          </cell>
          <cell r="E79" t="str">
            <v>MD</v>
          </cell>
          <cell r="F79" t="str">
            <v>21206</v>
          </cell>
          <cell r="G79" t="str">
            <v>United States of America</v>
          </cell>
          <cell r="H79" t="str">
            <v>MND Client/Graduate</v>
          </cell>
          <cell r="J79" t="str">
            <v>443-418-6067</v>
          </cell>
          <cell r="L79" t="str">
            <v>Single</v>
          </cell>
          <cell r="M79" t="str">
            <v>Yes</v>
          </cell>
          <cell r="N79" t="str">
            <v>No</v>
          </cell>
          <cell r="O79" t="str">
            <v>3/29/2022</v>
          </cell>
          <cell r="P79" t="str">
            <v>Warehouse</v>
          </cell>
          <cell r="R79" t="str">
            <v>No</v>
          </cell>
          <cell r="S79" t="str">
            <v>No</v>
          </cell>
          <cell r="T79" t="str">
            <v>Male</v>
          </cell>
          <cell r="U79" t="str">
            <v>Black/African American</v>
          </cell>
          <cell r="V79" t="str">
            <v>03/29/2022</v>
          </cell>
          <cell r="W79" t="str">
            <v>443-680-8833  (Girl Friend)</v>
          </cell>
          <cell r="X79" t="str">
            <v>215-02-5494</v>
          </cell>
          <cell r="Y79" t="str">
            <v>11/03/1982</v>
          </cell>
          <cell r="Z79" t="str">
            <v>burkejames311@gmail.com</v>
          </cell>
          <cell r="AA79" t="str">
            <v>No</v>
          </cell>
          <cell r="AB79">
            <v>0</v>
          </cell>
          <cell r="AC79">
            <v>11.5</v>
          </cell>
          <cell r="AF79" t="str">
            <v>&gt; 1 year</v>
          </cell>
          <cell r="AG79" t="str">
            <v>No</v>
          </cell>
          <cell r="AH79" t="str">
            <v>Extremely Low Income</v>
          </cell>
          <cell r="AI79">
            <v>0</v>
          </cell>
          <cell r="AJ79" t="str">
            <v>Yes</v>
          </cell>
          <cell r="AK79" t="str">
            <v>Some College</v>
          </cell>
          <cell r="AL79" t="str">
            <v>No</v>
          </cell>
          <cell r="AM79" t="str">
            <v>Yes</v>
          </cell>
          <cell r="AN79" t="str">
            <v>No</v>
          </cell>
          <cell r="AP79" t="str">
            <v>Yes</v>
          </cell>
          <cell r="AQ79" t="str">
            <v>MTDL</v>
          </cell>
          <cell r="AR79" t="str">
            <v>MOED Opioid; CDBG</v>
          </cell>
          <cell r="AS79" t="str">
            <v>MTDL</v>
          </cell>
          <cell r="AT79" t="str">
            <v>United States</v>
          </cell>
          <cell r="AU79">
            <v>40</v>
          </cell>
          <cell r="AZ79">
            <v>44649</v>
          </cell>
          <cell r="BA79" t="str">
            <v>MTDL</v>
          </cell>
          <cell r="BB79" t="str">
            <v>ML</v>
          </cell>
          <cell r="BC79">
            <v>3</v>
          </cell>
          <cell r="BD79" t="str">
            <v>Quarter 3</v>
          </cell>
          <cell r="BE79">
            <v>2022</v>
          </cell>
          <cell r="BF79">
            <v>2022</v>
          </cell>
          <cell r="CI79" t="str">
            <v>No</v>
          </cell>
          <cell r="CO79" t="str">
            <v>No</v>
          </cell>
          <cell r="CP79">
            <v>44655</v>
          </cell>
          <cell r="CQ79" t="str">
            <v>Yes</v>
          </cell>
          <cell r="CR79" t="str">
            <v>04/22/2022</v>
          </cell>
          <cell r="DI79" t="str">
            <v>Yes</v>
          </cell>
          <cell r="DJ79" t="str">
            <v>Complete</v>
          </cell>
          <cell r="EB79">
            <v>39</v>
          </cell>
          <cell r="EC79" t="str">
            <v>Yes</v>
          </cell>
          <cell r="ED79" t="str">
            <v>CDBG</v>
          </cell>
          <cell r="EE79" t="str">
            <v>Yes</v>
          </cell>
          <cell r="EF79" t="str">
            <v>No</v>
          </cell>
          <cell r="EG79" t="str">
            <v>Yes</v>
          </cell>
          <cell r="EH79" t="str">
            <v>No</v>
          </cell>
          <cell r="EI79" t="str">
            <v>No</v>
          </cell>
          <cell r="EJ79" t="str">
            <v>Yes</v>
          </cell>
          <cell r="EM79" t="str">
            <v>Yes</v>
          </cell>
          <cell r="EN79" t="str">
            <v>No</v>
          </cell>
          <cell r="EO79" t="str">
            <v>No</v>
          </cell>
          <cell r="EP79" t="str">
            <v>No</v>
          </cell>
          <cell r="EQ79" t="str">
            <v>No</v>
          </cell>
          <cell r="ER79" t="str">
            <v>No</v>
          </cell>
        </row>
        <row r="80">
          <cell r="A80">
            <v>976859</v>
          </cell>
          <cell r="B80" t="str">
            <v>Burks, Arrayan J.</v>
          </cell>
          <cell r="C80" t="str">
            <v>2045 Riding Crop Way</v>
          </cell>
          <cell r="D80" t="str">
            <v>Windsor Mill</v>
          </cell>
          <cell r="E80" t="str">
            <v>MD</v>
          </cell>
          <cell r="F80" t="str">
            <v>21244</v>
          </cell>
          <cell r="G80" t="str">
            <v>United States of America</v>
          </cell>
          <cell r="H80" t="str">
            <v>Facebook</v>
          </cell>
          <cell r="J80" t="str">
            <v>443-409-7399</v>
          </cell>
          <cell r="L80" t="str">
            <v>Single</v>
          </cell>
          <cell r="M80" t="str">
            <v>Yes</v>
          </cell>
          <cell r="N80" t="str">
            <v>Yes</v>
          </cell>
          <cell r="O80" t="str">
            <v>10/18/2021</v>
          </cell>
          <cell r="P80" t="str">
            <v>CDL Bus Operator</v>
          </cell>
          <cell r="R80" t="str">
            <v>Yes</v>
          </cell>
          <cell r="S80" t="str">
            <v>No</v>
          </cell>
          <cell r="T80" t="str">
            <v>Female</v>
          </cell>
          <cell r="U80" t="str">
            <v>Black/African American</v>
          </cell>
          <cell r="V80" t="str">
            <v>10/18/2021</v>
          </cell>
          <cell r="X80" t="str">
            <v>213-37-4898</v>
          </cell>
          <cell r="Y80" t="str">
            <v>08/11/1992</v>
          </cell>
          <cell r="Z80" t="str">
            <v>burks.arrayan@gmail.com</v>
          </cell>
          <cell r="AA80" t="str">
            <v>No</v>
          </cell>
          <cell r="AB80">
            <v>0</v>
          </cell>
          <cell r="AC80">
            <v>17</v>
          </cell>
          <cell r="AD80" t="str">
            <v>Salary/Wages</v>
          </cell>
          <cell r="AF80" t="str">
            <v>Still Working</v>
          </cell>
          <cell r="AG80" t="str">
            <v>No</v>
          </cell>
          <cell r="AH80" t="str">
            <v>Extremely Low Income</v>
          </cell>
          <cell r="AI80">
            <v>2400</v>
          </cell>
          <cell r="AJ80" t="str">
            <v>No</v>
          </cell>
          <cell r="AK80" t="str">
            <v>Some College</v>
          </cell>
          <cell r="AL80" t="str">
            <v>No</v>
          </cell>
          <cell r="AM80" t="str">
            <v>No</v>
          </cell>
          <cell r="AN80" t="str">
            <v>Yes</v>
          </cell>
          <cell r="AP80" t="str">
            <v>No</v>
          </cell>
          <cell r="AS80" t="str">
            <v>CTC</v>
          </cell>
          <cell r="AT80" t="str">
            <v>United States</v>
          </cell>
          <cell r="AU80">
            <v>40</v>
          </cell>
          <cell r="AZ80">
            <v>44487</v>
          </cell>
          <cell r="BB80" t="str">
            <v>SH</v>
          </cell>
          <cell r="BC80">
            <v>10</v>
          </cell>
          <cell r="BD80" t="str">
            <v>Quarter 2</v>
          </cell>
          <cell r="BE80">
            <v>2021</v>
          </cell>
          <cell r="BF80">
            <v>2022</v>
          </cell>
          <cell r="CI80" t="str">
            <v>Yes</v>
          </cell>
          <cell r="CO80" t="str">
            <v>No</v>
          </cell>
          <cell r="CP80"/>
          <cell r="DK80" t="str">
            <v>Yes</v>
          </cell>
          <cell r="EB80">
            <v>29</v>
          </cell>
          <cell r="EC80" t="str">
            <v>No</v>
          </cell>
          <cell r="EE80" t="str">
            <v>No</v>
          </cell>
          <cell r="EF80" t="str">
            <v>No</v>
          </cell>
          <cell r="EG80" t="str">
            <v>No</v>
          </cell>
          <cell r="EH80" t="str">
            <v>No</v>
          </cell>
          <cell r="EI80" t="str">
            <v>Yes</v>
          </cell>
          <cell r="EJ80" t="str">
            <v>No</v>
          </cell>
          <cell r="EM80" t="str">
            <v>No</v>
          </cell>
          <cell r="EN80" t="str">
            <v>No</v>
          </cell>
          <cell r="EO80" t="str">
            <v>No</v>
          </cell>
          <cell r="EP80" t="str">
            <v>No</v>
          </cell>
          <cell r="EQ80" t="str">
            <v>No</v>
          </cell>
          <cell r="ER80" t="str">
            <v>No</v>
          </cell>
        </row>
        <row r="81">
          <cell r="A81">
            <v>977168</v>
          </cell>
          <cell r="B81" t="str">
            <v>Burks, Sentell</v>
          </cell>
          <cell r="C81" t="str">
            <v>3515 Oakmont Ave</v>
          </cell>
          <cell r="D81" t="str">
            <v>Baltimore</v>
          </cell>
          <cell r="E81" t="str">
            <v>MD</v>
          </cell>
          <cell r="F81" t="str">
            <v>21215</v>
          </cell>
          <cell r="G81" t="str">
            <v>United States of America</v>
          </cell>
          <cell r="H81" t="str">
            <v>Word of Mouth</v>
          </cell>
          <cell r="J81" t="str">
            <v>443 805 1389</v>
          </cell>
          <cell r="L81" t="str">
            <v>Single</v>
          </cell>
          <cell r="M81" t="str">
            <v>No</v>
          </cell>
          <cell r="N81" t="str">
            <v>No</v>
          </cell>
          <cell r="O81" t="str">
            <v>4/26/22</v>
          </cell>
          <cell r="P81" t="str">
            <v>Warehousing</v>
          </cell>
          <cell r="R81" t="str">
            <v>No</v>
          </cell>
          <cell r="S81" t="str">
            <v>No</v>
          </cell>
          <cell r="T81" t="str">
            <v>Male</v>
          </cell>
          <cell r="U81" t="str">
            <v>Black/African American</v>
          </cell>
          <cell r="V81" t="str">
            <v>04/26/2022</v>
          </cell>
          <cell r="W81" t="str">
            <v>443-960-3319</v>
          </cell>
          <cell r="X81" t="str">
            <v>214511968</v>
          </cell>
          <cell r="Y81" t="str">
            <v>05/06/1997</v>
          </cell>
          <cell r="Z81" t="str">
            <v>sentellburks0506@gmail.com</v>
          </cell>
          <cell r="AA81" t="str">
            <v>No</v>
          </cell>
          <cell r="AB81">
            <v>0</v>
          </cell>
          <cell r="AC81">
            <v>13</v>
          </cell>
          <cell r="AF81" t="str">
            <v>Still Working</v>
          </cell>
          <cell r="AG81" t="str">
            <v>No</v>
          </cell>
          <cell r="AH81" t="str">
            <v>Extremely Low Income</v>
          </cell>
          <cell r="AI81">
            <v>0</v>
          </cell>
          <cell r="AJ81" t="str">
            <v>Yes</v>
          </cell>
          <cell r="AK81" t="str">
            <v>High School Diploma/GED</v>
          </cell>
          <cell r="AL81" t="str">
            <v>No</v>
          </cell>
          <cell r="AM81" t="str">
            <v>No</v>
          </cell>
          <cell r="AN81" t="str">
            <v>No</v>
          </cell>
          <cell r="AP81" t="str">
            <v>No</v>
          </cell>
          <cell r="AQ81" t="str">
            <v>MTDL</v>
          </cell>
          <cell r="AR81" t="str">
            <v>WIOA; CDBG</v>
          </cell>
          <cell r="AS81" t="str">
            <v>MTDL</v>
          </cell>
          <cell r="AT81" t="str">
            <v>United States</v>
          </cell>
          <cell r="AU81">
            <v>40</v>
          </cell>
          <cell r="AV81" t="str">
            <v>Criminal Background</v>
          </cell>
          <cell r="AZ81">
            <v>44677</v>
          </cell>
          <cell r="BA81" t="str">
            <v>MTDL</v>
          </cell>
          <cell r="BB81" t="str">
            <v>CH</v>
          </cell>
          <cell r="BC81">
            <v>4</v>
          </cell>
          <cell r="BD81" t="str">
            <v>Quarter 4</v>
          </cell>
          <cell r="BE81">
            <v>2022</v>
          </cell>
          <cell r="BF81">
            <v>2022</v>
          </cell>
          <cell r="CI81" t="str">
            <v>Yes</v>
          </cell>
          <cell r="CO81" t="str">
            <v>No</v>
          </cell>
          <cell r="CP81">
            <v>44712</v>
          </cell>
          <cell r="DJ81" t="str">
            <v>Complete</v>
          </cell>
          <cell r="EB81">
            <v>25</v>
          </cell>
          <cell r="EC81" t="str">
            <v>Yes</v>
          </cell>
          <cell r="ED81" t="str">
            <v>CDBG</v>
          </cell>
          <cell r="EE81" t="str">
            <v>Yes</v>
          </cell>
          <cell r="EF81" t="str">
            <v>No</v>
          </cell>
          <cell r="EG81" t="str">
            <v>Yes</v>
          </cell>
          <cell r="EH81" t="str">
            <v>No</v>
          </cell>
          <cell r="EI81" t="str">
            <v>Yes</v>
          </cell>
          <cell r="EJ81" t="str">
            <v>No</v>
          </cell>
          <cell r="EM81" t="str">
            <v>Yes</v>
          </cell>
          <cell r="EN81" t="str">
            <v>No</v>
          </cell>
          <cell r="EO81" t="str">
            <v>No</v>
          </cell>
          <cell r="EP81" t="str">
            <v>No</v>
          </cell>
          <cell r="EQ81" t="str">
            <v>No</v>
          </cell>
          <cell r="ER81" t="str">
            <v>No</v>
          </cell>
        </row>
        <row r="82">
          <cell r="A82">
            <v>976881</v>
          </cell>
          <cell r="B82" t="str">
            <v>Burlakoti, Sandesh</v>
          </cell>
          <cell r="C82" t="str">
            <v>6913 Donachie Road</v>
          </cell>
          <cell r="D82" t="str">
            <v>Baltimore</v>
          </cell>
          <cell r="E82" t="str">
            <v>MD</v>
          </cell>
          <cell r="F82" t="str">
            <v>21239</v>
          </cell>
          <cell r="G82" t="str">
            <v>United States of America</v>
          </cell>
          <cell r="H82" t="str">
            <v>Word of Mouth</v>
          </cell>
          <cell r="J82" t="str">
            <v>667-770-2828</v>
          </cell>
          <cell r="L82" t="str">
            <v>Married</v>
          </cell>
          <cell r="M82" t="str">
            <v>No</v>
          </cell>
          <cell r="N82" t="str">
            <v>No</v>
          </cell>
          <cell r="O82" t="str">
            <v>11/12/2021</v>
          </cell>
          <cell r="P82" t="str">
            <v>Customer Service</v>
          </cell>
          <cell r="R82" t="str">
            <v>No</v>
          </cell>
          <cell r="S82" t="str">
            <v>No</v>
          </cell>
          <cell r="T82" t="str">
            <v>Male</v>
          </cell>
          <cell r="V82" t="str">
            <v>11/12/2021</v>
          </cell>
          <cell r="X82" t="str">
            <v>XXX-XX-1462</v>
          </cell>
          <cell r="Y82" t="str">
            <v>08/16/1997</v>
          </cell>
          <cell r="AA82" t="str">
            <v>No</v>
          </cell>
          <cell r="AB82">
            <v>0</v>
          </cell>
          <cell r="AC82">
            <v>15</v>
          </cell>
          <cell r="AD82" t="str">
            <v>Salary/Wages</v>
          </cell>
          <cell r="AF82" t="str">
            <v>Still Working</v>
          </cell>
          <cell r="AG82" t="str">
            <v>No</v>
          </cell>
          <cell r="AI82">
            <v>2160</v>
          </cell>
          <cell r="AJ82" t="str">
            <v>No</v>
          </cell>
          <cell r="AK82" t="str">
            <v>High School Diploma/GED</v>
          </cell>
          <cell r="AL82" t="str">
            <v>No</v>
          </cell>
          <cell r="AM82" t="str">
            <v>No</v>
          </cell>
          <cell r="AP82" t="str">
            <v>No</v>
          </cell>
          <cell r="AS82" t="str">
            <v>OOO</v>
          </cell>
          <cell r="AT82" t="str">
            <v>United States</v>
          </cell>
          <cell r="AU82">
            <v>36</v>
          </cell>
          <cell r="AZ82">
            <v>44512</v>
          </cell>
          <cell r="BB82" t="str">
            <v>RV</v>
          </cell>
          <cell r="BC82">
            <v>11</v>
          </cell>
          <cell r="BD82" t="str">
            <v>Quarter 2</v>
          </cell>
          <cell r="BE82">
            <v>2021</v>
          </cell>
          <cell r="BF82">
            <v>2022</v>
          </cell>
          <cell r="CI82" t="str">
            <v>Yes</v>
          </cell>
          <cell r="CO82" t="str">
            <v>No</v>
          </cell>
          <cell r="DK82" t="str">
            <v>Yes</v>
          </cell>
          <cell r="EB82">
            <v>24</v>
          </cell>
          <cell r="EC82" t="str">
            <v>Yes</v>
          </cell>
          <cell r="EE82" t="str">
            <v>No</v>
          </cell>
          <cell r="EF82" t="str">
            <v>No</v>
          </cell>
          <cell r="EG82" t="str">
            <v>No</v>
          </cell>
          <cell r="EH82" t="str">
            <v>No</v>
          </cell>
          <cell r="EI82" t="str">
            <v>Yes</v>
          </cell>
          <cell r="EJ82" t="str">
            <v>No</v>
          </cell>
          <cell r="EM82" t="str">
            <v>No</v>
          </cell>
          <cell r="EN82" t="str">
            <v>No</v>
          </cell>
          <cell r="EO82" t="str">
            <v>No</v>
          </cell>
          <cell r="EP82" t="str">
            <v>No</v>
          </cell>
          <cell r="EQ82" t="str">
            <v>No</v>
          </cell>
          <cell r="ER82" t="str">
            <v>No</v>
          </cell>
        </row>
        <row r="83">
          <cell r="A83">
            <v>977085</v>
          </cell>
          <cell r="B83" t="str">
            <v>Burnett, Donovan C.</v>
          </cell>
          <cell r="C83" t="str">
            <v>2607 Elsinore Avenue</v>
          </cell>
          <cell r="D83" t="str">
            <v>Baltimore</v>
          </cell>
          <cell r="E83" t="str">
            <v>MD</v>
          </cell>
          <cell r="F83" t="str">
            <v>21216</v>
          </cell>
          <cell r="G83" t="str">
            <v>United States of America</v>
          </cell>
          <cell r="H83" t="str">
            <v>Internet Search</v>
          </cell>
          <cell r="J83" t="str">
            <v>443-378-0750</v>
          </cell>
          <cell r="L83" t="str">
            <v>Single</v>
          </cell>
          <cell r="M83" t="str">
            <v>Yes</v>
          </cell>
          <cell r="N83" t="str">
            <v>Yes</v>
          </cell>
          <cell r="O83" t="str">
            <v>4/12/2022</v>
          </cell>
          <cell r="P83" t="str">
            <v>Bus Operator</v>
          </cell>
          <cell r="R83" t="str">
            <v>No</v>
          </cell>
          <cell r="S83" t="str">
            <v>No</v>
          </cell>
          <cell r="T83" t="str">
            <v>Male</v>
          </cell>
          <cell r="U83" t="str">
            <v>Black/African American</v>
          </cell>
          <cell r="V83" t="str">
            <v>04/12/2022</v>
          </cell>
          <cell r="X83" t="str">
            <v>215-23-2691</v>
          </cell>
          <cell r="Y83" t="str">
            <v>01/25/1989</v>
          </cell>
          <cell r="Z83" t="str">
            <v>burnettedonoban11@yahoo.com</v>
          </cell>
          <cell r="AA83" t="str">
            <v>No</v>
          </cell>
          <cell r="AB83">
            <v>0</v>
          </cell>
          <cell r="AC83">
            <v>17.5</v>
          </cell>
          <cell r="AD83" t="str">
            <v>SNAP/Food Stamp</v>
          </cell>
          <cell r="AF83" t="str">
            <v>&gt; 1 year</v>
          </cell>
          <cell r="AG83" t="str">
            <v>No</v>
          </cell>
          <cell r="AH83" t="str">
            <v>Extremely Low Income</v>
          </cell>
          <cell r="AI83">
            <v>1000</v>
          </cell>
          <cell r="AJ83" t="str">
            <v>No</v>
          </cell>
          <cell r="AK83" t="str">
            <v>High School Diploma/GED</v>
          </cell>
          <cell r="AL83" t="str">
            <v>No</v>
          </cell>
          <cell r="AM83" t="str">
            <v>No</v>
          </cell>
          <cell r="AN83" t="str">
            <v>No</v>
          </cell>
          <cell r="AP83" t="str">
            <v>No</v>
          </cell>
          <cell r="AQ83" t="str">
            <v>CTC</v>
          </cell>
          <cell r="AR83" t="str">
            <v>Train Up; CDBG</v>
          </cell>
          <cell r="AS83" t="str">
            <v>CTC</v>
          </cell>
          <cell r="AT83" t="str">
            <v>United States</v>
          </cell>
          <cell r="AU83">
            <v>40</v>
          </cell>
          <cell r="AZ83">
            <v>44663</v>
          </cell>
          <cell r="BA83" t="str">
            <v>CTC</v>
          </cell>
          <cell r="BB83" t="str">
            <v>MS</v>
          </cell>
          <cell r="BC83">
            <v>4</v>
          </cell>
          <cell r="BD83" t="str">
            <v>Quarter 4</v>
          </cell>
          <cell r="BE83">
            <v>2022</v>
          </cell>
          <cell r="BF83">
            <v>2022</v>
          </cell>
          <cell r="CI83" t="str">
            <v>No</v>
          </cell>
          <cell r="CO83" t="str">
            <v>No</v>
          </cell>
          <cell r="CP83">
            <v>44683</v>
          </cell>
          <cell r="DJ83" t="str">
            <v>Complete</v>
          </cell>
          <cell r="EB83">
            <v>33</v>
          </cell>
          <cell r="EC83" t="str">
            <v>Yes</v>
          </cell>
          <cell r="ED83" t="str">
            <v>CDBG</v>
          </cell>
          <cell r="EE83" t="str">
            <v>Yes</v>
          </cell>
          <cell r="EF83" t="str">
            <v>No</v>
          </cell>
          <cell r="EG83" t="str">
            <v>Yes</v>
          </cell>
          <cell r="EH83" t="str">
            <v>No</v>
          </cell>
          <cell r="EI83" t="str">
            <v>No</v>
          </cell>
          <cell r="EJ83" t="str">
            <v>Yes</v>
          </cell>
          <cell r="EM83" t="str">
            <v>Yes</v>
          </cell>
          <cell r="EN83" t="str">
            <v>No</v>
          </cell>
          <cell r="EO83" t="str">
            <v>No</v>
          </cell>
          <cell r="EP83" t="str">
            <v>No</v>
          </cell>
          <cell r="EQ83" t="str">
            <v>No</v>
          </cell>
          <cell r="ER83" t="str">
            <v>No</v>
          </cell>
        </row>
        <row r="84">
          <cell r="A84">
            <v>976931</v>
          </cell>
          <cell r="B84" t="str">
            <v>Burton Jr, Haymond</v>
          </cell>
          <cell r="C84" t="str">
            <v>2121 Lane apt 239</v>
          </cell>
          <cell r="D84" t="str">
            <v>Baltimore</v>
          </cell>
          <cell r="E84" t="str">
            <v>MD</v>
          </cell>
          <cell r="F84" t="str">
            <v>21207</v>
          </cell>
          <cell r="G84" t="str">
            <v>United States of America</v>
          </cell>
          <cell r="H84" t="str">
            <v>MND Client/Graduate</v>
          </cell>
          <cell r="J84" t="str">
            <v>443-416-0065</v>
          </cell>
          <cell r="L84" t="str">
            <v>Single</v>
          </cell>
          <cell r="M84" t="str">
            <v>Yes</v>
          </cell>
          <cell r="N84" t="str">
            <v>Yes</v>
          </cell>
          <cell r="O84" t="str">
            <v>12/20/2021</v>
          </cell>
          <cell r="P84" t="str">
            <v>Warehouse</v>
          </cell>
          <cell r="R84" t="str">
            <v>Yes</v>
          </cell>
          <cell r="S84" t="str">
            <v>No</v>
          </cell>
          <cell r="T84" t="str">
            <v>Male</v>
          </cell>
          <cell r="U84" t="str">
            <v>Black/African American</v>
          </cell>
          <cell r="V84" t="str">
            <v>12/20/2021</v>
          </cell>
          <cell r="X84" t="str">
            <v>xxx-xx-6889</v>
          </cell>
          <cell r="Y84" t="str">
            <v>06/03/1991</v>
          </cell>
          <cell r="Z84" t="str">
            <v>lovelifeuplift@icloud.com</v>
          </cell>
          <cell r="AA84" t="str">
            <v>No</v>
          </cell>
          <cell r="AB84">
            <v>0</v>
          </cell>
          <cell r="AC84">
            <v>0</v>
          </cell>
          <cell r="AG84" t="str">
            <v>No</v>
          </cell>
          <cell r="AH84" t="str">
            <v>Extremely Low Income</v>
          </cell>
          <cell r="AI84">
            <v>0</v>
          </cell>
          <cell r="AJ84" t="str">
            <v>No</v>
          </cell>
          <cell r="AK84" t="str">
            <v>High School Diploma/GED</v>
          </cell>
          <cell r="AL84" t="str">
            <v>No</v>
          </cell>
          <cell r="AM84" t="str">
            <v>No</v>
          </cell>
          <cell r="AN84" t="str">
            <v>No</v>
          </cell>
          <cell r="AP84" t="str">
            <v>Yes</v>
          </cell>
          <cell r="AR84" t="str">
            <v xml:space="preserve"> CDBG</v>
          </cell>
          <cell r="AS84" t="str">
            <v>MTDL</v>
          </cell>
          <cell r="AU84">
            <v>0</v>
          </cell>
          <cell r="AZ84">
            <v>44550</v>
          </cell>
          <cell r="BB84" t="str">
            <v>ML</v>
          </cell>
          <cell r="BC84">
            <v>12</v>
          </cell>
          <cell r="BD84" t="str">
            <v>Quarter 2</v>
          </cell>
          <cell r="BE84">
            <v>2021</v>
          </cell>
          <cell r="BF84">
            <v>2022</v>
          </cell>
          <cell r="CI84" t="str">
            <v>No</v>
          </cell>
          <cell r="CO84" t="str">
            <v>No</v>
          </cell>
          <cell r="CP84"/>
          <cell r="DK84" t="str">
            <v>Yes</v>
          </cell>
          <cell r="EB84">
            <v>31</v>
          </cell>
          <cell r="EC84" t="str">
            <v>Yes</v>
          </cell>
          <cell r="ED84" t="str">
            <v>CDBG</v>
          </cell>
          <cell r="EE84" t="str">
            <v>No</v>
          </cell>
          <cell r="EF84" t="str">
            <v>No</v>
          </cell>
          <cell r="EG84" t="str">
            <v>No</v>
          </cell>
          <cell r="EH84" t="str">
            <v>No</v>
          </cell>
          <cell r="EI84" t="str">
            <v>No</v>
          </cell>
          <cell r="EJ84" t="str">
            <v>No</v>
          </cell>
          <cell r="EM84" t="str">
            <v>No</v>
          </cell>
          <cell r="EN84" t="str">
            <v>No</v>
          </cell>
          <cell r="EO84" t="str">
            <v>No</v>
          </cell>
          <cell r="EP84" t="str">
            <v>No</v>
          </cell>
          <cell r="EQ84" t="str">
            <v>No</v>
          </cell>
          <cell r="ER84" t="str">
            <v>No</v>
          </cell>
        </row>
        <row r="85">
          <cell r="A85">
            <v>976670</v>
          </cell>
          <cell r="B85" t="str">
            <v>Butler , Antoinette T.</v>
          </cell>
          <cell r="C85" t="str">
            <v>1610 Dundalk Avenue,</v>
          </cell>
          <cell r="D85" t="str">
            <v>Dundalk</v>
          </cell>
          <cell r="E85" t="str">
            <v>MD</v>
          </cell>
          <cell r="F85" t="str">
            <v>21222</v>
          </cell>
          <cell r="G85" t="str">
            <v>United States of America</v>
          </cell>
          <cell r="H85" t="str">
            <v>Other House of Ruth</v>
          </cell>
          <cell r="J85" t="str">
            <v>410-501-4653</v>
          </cell>
          <cell r="L85" t="str">
            <v>Divorced/Separated</v>
          </cell>
          <cell r="M85" t="str">
            <v>No</v>
          </cell>
          <cell r="N85" t="str">
            <v>No</v>
          </cell>
          <cell r="P85" t="str">
            <v>Driving Positions</v>
          </cell>
          <cell r="Q85" t="str">
            <v>Single, Non Elderly</v>
          </cell>
          <cell r="R85" t="str">
            <v>Yes</v>
          </cell>
          <cell r="S85" t="str">
            <v>Not Hispanic or Latino</v>
          </cell>
          <cell r="T85" t="str">
            <v>Female</v>
          </cell>
          <cell r="U85" t="str">
            <v>Black/African American</v>
          </cell>
          <cell r="V85" t="str">
            <v>07/08/2021</v>
          </cell>
          <cell r="X85" t="str">
            <v>215-08-7147</v>
          </cell>
          <cell r="Y85" t="str">
            <v>05/25/1984</v>
          </cell>
          <cell r="Z85" t="str">
            <v>tinkabell0525@gmail.com</v>
          </cell>
          <cell r="AA85" t="str">
            <v>Yes</v>
          </cell>
          <cell r="AB85">
            <v>0</v>
          </cell>
          <cell r="AC85">
            <v>0</v>
          </cell>
          <cell r="AD85" t="str">
            <v>SSI</v>
          </cell>
          <cell r="AF85" t="str">
            <v>&lt;1 month</v>
          </cell>
          <cell r="AG85" t="str">
            <v>No</v>
          </cell>
          <cell r="AH85" t="str">
            <v>Extremely Low Income</v>
          </cell>
          <cell r="AI85">
            <v>717</v>
          </cell>
          <cell r="AJ85" t="str">
            <v>Yes</v>
          </cell>
          <cell r="AK85" t="str">
            <v>High School Diploma/GED</v>
          </cell>
          <cell r="AL85" t="str">
            <v>No</v>
          </cell>
          <cell r="AM85" t="str">
            <v>No</v>
          </cell>
          <cell r="AN85" t="str">
            <v>Yes</v>
          </cell>
          <cell r="AS85" t="str">
            <v>OOO</v>
          </cell>
          <cell r="AT85" t="str">
            <v>United States</v>
          </cell>
          <cell r="AU85">
            <v>20</v>
          </cell>
          <cell r="AZ85">
            <v>44385</v>
          </cell>
          <cell r="BB85" t="str">
            <v>SH</v>
          </cell>
          <cell r="BC85">
            <v>7</v>
          </cell>
          <cell r="BD85" t="str">
            <v>Quarter 1</v>
          </cell>
          <cell r="BE85">
            <v>2021</v>
          </cell>
          <cell r="BF85">
            <v>2022</v>
          </cell>
          <cell r="CI85" t="str">
            <v>No</v>
          </cell>
          <cell r="CO85" t="str">
            <v>No</v>
          </cell>
          <cell r="DK85" t="str">
            <v>Yes</v>
          </cell>
          <cell r="EB85">
            <v>38</v>
          </cell>
          <cell r="EC85" t="str">
            <v>No</v>
          </cell>
          <cell r="EE85" t="str">
            <v>No</v>
          </cell>
          <cell r="EF85" t="str">
            <v>No</v>
          </cell>
          <cell r="EG85" t="str">
            <v>No</v>
          </cell>
          <cell r="EH85" t="str">
            <v>No</v>
          </cell>
          <cell r="EI85" t="str">
            <v>No</v>
          </cell>
          <cell r="EJ85" t="str">
            <v>No</v>
          </cell>
          <cell r="EM85" t="str">
            <v>No</v>
          </cell>
          <cell r="EN85" t="str">
            <v>No</v>
          </cell>
          <cell r="EO85" t="str">
            <v>No</v>
          </cell>
          <cell r="EP85" t="str">
            <v>No</v>
          </cell>
          <cell r="EQ85" t="str">
            <v>No</v>
          </cell>
          <cell r="ER85" t="str">
            <v>No</v>
          </cell>
        </row>
        <row r="86">
          <cell r="A86">
            <v>977174</v>
          </cell>
          <cell r="B86" t="str">
            <v>Butler, Krystal</v>
          </cell>
          <cell r="C86" t="str">
            <v>432 Furrow St</v>
          </cell>
          <cell r="D86" t="str">
            <v>Baltimore</v>
          </cell>
          <cell r="E86" t="str">
            <v>Md</v>
          </cell>
          <cell r="F86" t="str">
            <v>21223</v>
          </cell>
          <cell r="G86" t="str">
            <v>United States of America</v>
          </cell>
          <cell r="H86" t="str">
            <v>Word of Mouth</v>
          </cell>
          <cell r="J86" t="str">
            <v>410-210-7717</v>
          </cell>
          <cell r="L86" t="str">
            <v>Single</v>
          </cell>
          <cell r="M86" t="str">
            <v>Yes</v>
          </cell>
          <cell r="N86" t="str">
            <v>Yes</v>
          </cell>
          <cell r="O86" t="str">
            <v>6/7/2022</v>
          </cell>
          <cell r="P86" t="str">
            <v>Forklift Certification</v>
          </cell>
          <cell r="R86" t="str">
            <v>No</v>
          </cell>
          <cell r="S86" t="str">
            <v>No</v>
          </cell>
          <cell r="T86" t="str">
            <v>Female</v>
          </cell>
          <cell r="V86" t="str">
            <v>06/07/2022</v>
          </cell>
          <cell r="X86" t="str">
            <v>000-00-8857</v>
          </cell>
          <cell r="Y86" t="str">
            <v>08/05/1982</v>
          </cell>
          <cell r="Z86" t="str">
            <v>kbutler814@outlook.com</v>
          </cell>
          <cell r="AA86" t="str">
            <v>No</v>
          </cell>
          <cell r="AB86">
            <v>0</v>
          </cell>
          <cell r="AC86">
            <v>15</v>
          </cell>
          <cell r="AD86" t="str">
            <v>Unemployment, SNAP/Food Stamp</v>
          </cell>
          <cell r="AF86" t="str">
            <v>&gt; 1 year</v>
          </cell>
          <cell r="AG86" t="str">
            <v>No</v>
          </cell>
          <cell r="AH86" t="str">
            <v>Extremely Low Income</v>
          </cell>
          <cell r="AI86">
            <v>0</v>
          </cell>
          <cell r="AJ86" t="str">
            <v>Yes</v>
          </cell>
          <cell r="AK86" t="str">
            <v>High School Diploma/GED</v>
          </cell>
          <cell r="AL86" t="str">
            <v>No</v>
          </cell>
          <cell r="AM86" t="str">
            <v>Yes</v>
          </cell>
          <cell r="AN86" t="str">
            <v>Yes</v>
          </cell>
          <cell r="AP86" t="str">
            <v>Yes</v>
          </cell>
          <cell r="AQ86" t="str">
            <v>MTDL</v>
          </cell>
          <cell r="AR86" t="str">
            <v>Grads2Careers</v>
          </cell>
          <cell r="AS86" t="str">
            <v>MTDL</v>
          </cell>
          <cell r="AT86" t="str">
            <v>United States</v>
          </cell>
          <cell r="AU86">
            <v>40</v>
          </cell>
          <cell r="AZ86">
            <v>44719</v>
          </cell>
          <cell r="BA86" t="str">
            <v>MTDL</v>
          </cell>
          <cell r="BB86" t="str">
            <v>ML</v>
          </cell>
          <cell r="BC86">
            <v>6</v>
          </cell>
          <cell r="BD86" t="str">
            <v>Quarter 4</v>
          </cell>
          <cell r="BE86">
            <v>2022</v>
          </cell>
          <cell r="BF86">
            <v>2022</v>
          </cell>
          <cell r="CI86" t="str">
            <v>No</v>
          </cell>
          <cell r="CO86" t="str">
            <v>No</v>
          </cell>
          <cell r="EB86">
            <v>39</v>
          </cell>
          <cell r="EC86" t="str">
            <v>Yes</v>
          </cell>
          <cell r="EE86" t="str">
            <v>No</v>
          </cell>
          <cell r="EF86" t="str">
            <v>No</v>
          </cell>
          <cell r="EG86" t="str">
            <v>No</v>
          </cell>
          <cell r="EH86" t="str">
            <v>Yes</v>
          </cell>
          <cell r="EI86" t="str">
            <v>No</v>
          </cell>
          <cell r="EJ86" t="str">
            <v>Yes</v>
          </cell>
          <cell r="EM86" t="str">
            <v>No</v>
          </cell>
          <cell r="EN86" t="str">
            <v>No</v>
          </cell>
          <cell r="EO86" t="str">
            <v>No</v>
          </cell>
          <cell r="EP86" t="str">
            <v>No</v>
          </cell>
          <cell r="EQ86" t="str">
            <v>No</v>
          </cell>
          <cell r="ER86" t="str">
            <v>No</v>
          </cell>
        </row>
        <row r="87">
          <cell r="A87">
            <v>976890</v>
          </cell>
          <cell r="B87" t="str">
            <v>Byers Sr, Maurice A.</v>
          </cell>
          <cell r="C87" t="str">
            <v>739 Highwood Drive</v>
          </cell>
          <cell r="D87" t="str">
            <v>Baltimore</v>
          </cell>
          <cell r="E87" t="str">
            <v>MD</v>
          </cell>
          <cell r="F87" t="str">
            <v>21212</v>
          </cell>
          <cell r="G87" t="str">
            <v>United States of America</v>
          </cell>
          <cell r="H87" t="str">
            <v>Word of Mouth</v>
          </cell>
          <cell r="J87" t="str">
            <v>443-667-4325</v>
          </cell>
          <cell r="L87" t="str">
            <v>Married</v>
          </cell>
          <cell r="M87" t="str">
            <v>No</v>
          </cell>
          <cell r="N87" t="str">
            <v>Yes</v>
          </cell>
          <cell r="O87" t="str">
            <v>11/22/2021</v>
          </cell>
          <cell r="P87" t="str">
            <v>Bus Operator</v>
          </cell>
          <cell r="R87" t="str">
            <v>No</v>
          </cell>
          <cell r="S87" t="str">
            <v>No</v>
          </cell>
          <cell r="T87" t="str">
            <v>Male</v>
          </cell>
          <cell r="U87" t="str">
            <v>Black/African American</v>
          </cell>
          <cell r="V87" t="str">
            <v>11/22/2021</v>
          </cell>
          <cell r="X87" t="str">
            <v>213-86-0006</v>
          </cell>
          <cell r="Y87" t="str">
            <v>05/27/1967</v>
          </cell>
          <cell r="Z87" t="str">
            <v>cenbye@aol.com</v>
          </cell>
          <cell r="AA87" t="str">
            <v>No</v>
          </cell>
          <cell r="AB87">
            <v>0</v>
          </cell>
          <cell r="AC87">
            <v>15</v>
          </cell>
          <cell r="AD87" t="str">
            <v>Salary/Wages</v>
          </cell>
          <cell r="AF87" t="str">
            <v>Still Working</v>
          </cell>
          <cell r="AG87" t="str">
            <v>No</v>
          </cell>
          <cell r="AH87" t="str">
            <v>Extremely Low Income</v>
          </cell>
          <cell r="AI87">
            <v>2100</v>
          </cell>
          <cell r="AJ87" t="str">
            <v>No</v>
          </cell>
          <cell r="AK87" t="str">
            <v>Some College</v>
          </cell>
          <cell r="AL87" t="str">
            <v>No</v>
          </cell>
          <cell r="AM87" t="str">
            <v>No</v>
          </cell>
          <cell r="AN87" t="str">
            <v>No</v>
          </cell>
          <cell r="AP87" t="str">
            <v>Yes</v>
          </cell>
          <cell r="AQ87" t="str">
            <v>CTC</v>
          </cell>
          <cell r="AR87" t="str">
            <v xml:space="preserve"> CDBG; SNAP; EARN</v>
          </cell>
          <cell r="AS87" t="str">
            <v>CTC</v>
          </cell>
          <cell r="AT87" t="str">
            <v>United States</v>
          </cell>
          <cell r="AU87">
            <v>40</v>
          </cell>
          <cell r="AZ87">
            <v>44522</v>
          </cell>
          <cell r="BA87" t="str">
            <v>CTC</v>
          </cell>
          <cell r="BB87" t="str">
            <v>SH</v>
          </cell>
          <cell r="BC87">
            <v>11</v>
          </cell>
          <cell r="BD87" t="str">
            <v>Quarter 2</v>
          </cell>
          <cell r="BE87">
            <v>2021</v>
          </cell>
          <cell r="BF87">
            <v>2022</v>
          </cell>
          <cell r="CI87" t="str">
            <v>Yes</v>
          </cell>
          <cell r="CO87" t="str">
            <v>No</v>
          </cell>
          <cell r="CP87">
            <v>44571</v>
          </cell>
          <cell r="DJ87" t="str">
            <v>Complete</v>
          </cell>
          <cell r="DL87" t="str">
            <v>01-2022</v>
          </cell>
          <cell r="DM87">
            <v>1</v>
          </cell>
          <cell r="DN87" t="str">
            <v>E</v>
          </cell>
          <cell r="DZ87" t="str">
            <v>30903815</v>
          </cell>
          <cell r="EA87" t="str">
            <v>IG0514-15-667</v>
          </cell>
          <cell r="EB87">
            <v>55</v>
          </cell>
          <cell r="EC87" t="str">
            <v>Yes</v>
          </cell>
          <cell r="ED87" t="str">
            <v>CDBG</v>
          </cell>
          <cell r="EE87" t="str">
            <v>Yes</v>
          </cell>
          <cell r="EF87" t="str">
            <v>No</v>
          </cell>
          <cell r="EG87" t="str">
            <v>Yes</v>
          </cell>
          <cell r="EH87" t="str">
            <v>No</v>
          </cell>
          <cell r="EI87" t="str">
            <v>Yes</v>
          </cell>
          <cell r="EJ87" t="str">
            <v>No</v>
          </cell>
          <cell r="EM87" t="str">
            <v>Yes</v>
          </cell>
          <cell r="EN87" t="str">
            <v>No</v>
          </cell>
          <cell r="EO87" t="str">
            <v>No</v>
          </cell>
          <cell r="EP87" t="str">
            <v>No</v>
          </cell>
          <cell r="EQ87" t="str">
            <v>No</v>
          </cell>
          <cell r="ER87" t="str">
            <v>No</v>
          </cell>
        </row>
        <row r="88">
          <cell r="A88">
            <v>976750</v>
          </cell>
          <cell r="B88" t="str">
            <v>Byers, Karron F.</v>
          </cell>
          <cell r="C88" t="str">
            <v>3965 Red Deer Circle</v>
          </cell>
          <cell r="D88" t="str">
            <v>Randallstown</v>
          </cell>
          <cell r="E88" t="str">
            <v>MD</v>
          </cell>
          <cell r="F88" t="str">
            <v>21133</v>
          </cell>
          <cell r="G88" t="str">
            <v>United States of America</v>
          </cell>
          <cell r="H88" t="str">
            <v>Community Location</v>
          </cell>
          <cell r="I88" t="str">
            <v>Currently working</v>
          </cell>
          <cell r="J88" t="str">
            <v>443-388-4278</v>
          </cell>
          <cell r="L88" t="str">
            <v>Married</v>
          </cell>
          <cell r="M88" t="str">
            <v>Yes</v>
          </cell>
          <cell r="N88" t="str">
            <v>Yes</v>
          </cell>
          <cell r="P88" t="str">
            <v>CDL Bus Operator</v>
          </cell>
          <cell r="Q88" t="str">
            <v>Single, Non Elderly</v>
          </cell>
          <cell r="R88" t="str">
            <v>No</v>
          </cell>
          <cell r="S88" t="str">
            <v>Not Hispanic or Latino</v>
          </cell>
          <cell r="T88" t="str">
            <v>Male</v>
          </cell>
          <cell r="U88" t="str">
            <v>Black/African American</v>
          </cell>
          <cell r="V88" t="str">
            <v>08/03/2021</v>
          </cell>
          <cell r="X88" t="str">
            <v>215-88-8255</v>
          </cell>
          <cell r="Y88" t="str">
            <v>01/04/1977</v>
          </cell>
          <cell r="Z88" t="str">
            <v>bkarron@gmail.com</v>
          </cell>
          <cell r="AA88" t="str">
            <v>No</v>
          </cell>
          <cell r="AB88">
            <v>2</v>
          </cell>
          <cell r="AC88">
            <v>20</v>
          </cell>
          <cell r="AD88" t="str">
            <v>Salary/Wages</v>
          </cell>
          <cell r="AF88" t="str">
            <v>Still Working</v>
          </cell>
          <cell r="AG88" t="str">
            <v>No</v>
          </cell>
          <cell r="AH88" t="str">
            <v>Low Income</v>
          </cell>
          <cell r="AI88">
            <v>4000</v>
          </cell>
          <cell r="AJ88" t="str">
            <v>No</v>
          </cell>
          <cell r="AK88" t="str">
            <v>High School Diploma/GED</v>
          </cell>
          <cell r="AL88" t="str">
            <v>No</v>
          </cell>
          <cell r="AM88" t="str">
            <v>No</v>
          </cell>
          <cell r="AN88" t="str">
            <v>Yes</v>
          </cell>
          <cell r="AS88" t="str">
            <v>CTC</v>
          </cell>
          <cell r="AT88" t="str">
            <v>United States</v>
          </cell>
          <cell r="AU88">
            <v>45</v>
          </cell>
          <cell r="AZ88">
            <v>44411</v>
          </cell>
          <cell r="BB88" t="str">
            <v>SH</v>
          </cell>
          <cell r="BC88">
            <v>8</v>
          </cell>
          <cell r="BD88" t="str">
            <v>Quarter 1</v>
          </cell>
          <cell r="BE88">
            <v>2021</v>
          </cell>
          <cell r="BF88">
            <v>2022</v>
          </cell>
          <cell r="CI88" t="str">
            <v>Yes</v>
          </cell>
          <cell r="CO88" t="str">
            <v>No</v>
          </cell>
          <cell r="DK88" t="str">
            <v>Yes</v>
          </cell>
          <cell r="EB88">
            <v>45</v>
          </cell>
          <cell r="EC88" t="str">
            <v>No</v>
          </cell>
          <cell r="EE88" t="str">
            <v>No</v>
          </cell>
          <cell r="EF88" t="str">
            <v>No</v>
          </cell>
          <cell r="EG88" t="str">
            <v>No</v>
          </cell>
          <cell r="EH88" t="str">
            <v>No</v>
          </cell>
          <cell r="EI88" t="str">
            <v>Yes</v>
          </cell>
          <cell r="EJ88" t="str">
            <v>No</v>
          </cell>
          <cell r="EM88" t="str">
            <v>No</v>
          </cell>
          <cell r="EN88" t="str">
            <v>No</v>
          </cell>
          <cell r="EO88" t="str">
            <v>No</v>
          </cell>
          <cell r="EP88" t="str">
            <v>No</v>
          </cell>
          <cell r="EQ88" t="str">
            <v>No</v>
          </cell>
          <cell r="ER88" t="str">
            <v>No</v>
          </cell>
        </row>
        <row r="89">
          <cell r="A89">
            <v>977202</v>
          </cell>
          <cell r="B89" t="str">
            <v>Campbell Jr, James S.</v>
          </cell>
          <cell r="C89" t="str">
            <v>519 South Bentalou Street</v>
          </cell>
          <cell r="D89" t="str">
            <v>Baltimore</v>
          </cell>
          <cell r="E89" t="str">
            <v>MD</v>
          </cell>
          <cell r="F89" t="str">
            <v>21223</v>
          </cell>
          <cell r="G89" t="str">
            <v>United States of America</v>
          </cell>
          <cell r="H89" t="str">
            <v>MND Client/Graduate</v>
          </cell>
          <cell r="J89" t="str">
            <v>443-242-5737</v>
          </cell>
          <cell r="L89" t="str">
            <v>Single</v>
          </cell>
          <cell r="M89" t="str">
            <v>No</v>
          </cell>
          <cell r="N89" t="str">
            <v>No</v>
          </cell>
          <cell r="O89" t="str">
            <v>06/21/2022</v>
          </cell>
          <cell r="P89" t="str">
            <v>Fork Lift Operator</v>
          </cell>
          <cell r="R89" t="str">
            <v>No</v>
          </cell>
          <cell r="S89" t="str">
            <v>No</v>
          </cell>
          <cell r="T89" t="str">
            <v>Male</v>
          </cell>
          <cell r="U89" t="str">
            <v>Black/African American</v>
          </cell>
          <cell r="V89" t="str">
            <v>06/21/2022</v>
          </cell>
          <cell r="X89" t="str">
            <v>213-94-0895</v>
          </cell>
          <cell r="Y89" t="str">
            <v>06/29/1979</v>
          </cell>
          <cell r="Z89" t="str">
            <v>mrjrockea@gmail.com</v>
          </cell>
          <cell r="AA89" t="str">
            <v>No</v>
          </cell>
          <cell r="AB89">
            <v>0</v>
          </cell>
          <cell r="AC89">
            <v>17.649999999999999</v>
          </cell>
          <cell r="AD89" t="str">
            <v>Salary/Wages, SNAP/Food Stamp</v>
          </cell>
          <cell r="AF89" t="str">
            <v>Still Working</v>
          </cell>
          <cell r="AG89" t="str">
            <v>No</v>
          </cell>
          <cell r="AH89" t="str">
            <v>Extremely Low Income</v>
          </cell>
          <cell r="AI89">
            <v>2000</v>
          </cell>
          <cell r="AJ89" t="str">
            <v>No</v>
          </cell>
          <cell r="AK89" t="str">
            <v>Some Highschool</v>
          </cell>
          <cell r="AL89" t="str">
            <v>No</v>
          </cell>
          <cell r="AM89" t="str">
            <v>No</v>
          </cell>
          <cell r="AN89" t="str">
            <v>No</v>
          </cell>
          <cell r="AP89" t="str">
            <v>No</v>
          </cell>
          <cell r="AQ89" t="str">
            <v>MTDL</v>
          </cell>
          <cell r="AR89" t="str">
            <v>Grads2Careers; CDBG</v>
          </cell>
          <cell r="AS89" t="str">
            <v>MTDL</v>
          </cell>
          <cell r="AT89" t="str">
            <v>United States</v>
          </cell>
          <cell r="AU89">
            <v>40</v>
          </cell>
          <cell r="AZ89">
            <v>44733</v>
          </cell>
          <cell r="BA89" t="str">
            <v>MTDL</v>
          </cell>
          <cell r="BB89" t="str">
            <v>CH</v>
          </cell>
          <cell r="BC89">
            <v>6</v>
          </cell>
          <cell r="BD89" t="str">
            <v>Quarter 4</v>
          </cell>
          <cell r="BE89">
            <v>2022</v>
          </cell>
          <cell r="BF89">
            <v>2022</v>
          </cell>
          <cell r="CI89" t="str">
            <v>Yes</v>
          </cell>
          <cell r="CO89" t="str">
            <v>No</v>
          </cell>
          <cell r="EB89">
            <v>43</v>
          </cell>
          <cell r="EC89" t="str">
            <v>Yes</v>
          </cell>
          <cell r="ED89" t="str">
            <v>CDBG</v>
          </cell>
          <cell r="EE89" t="str">
            <v>No</v>
          </cell>
          <cell r="EF89" t="str">
            <v>No</v>
          </cell>
          <cell r="EG89" t="str">
            <v>No</v>
          </cell>
          <cell r="EH89" t="str">
            <v>Yes</v>
          </cell>
          <cell r="EI89" t="str">
            <v>Yes</v>
          </cell>
          <cell r="EJ89" t="str">
            <v>No</v>
          </cell>
          <cell r="EM89" t="str">
            <v>No</v>
          </cell>
          <cell r="EN89" t="str">
            <v>No</v>
          </cell>
          <cell r="EO89" t="str">
            <v>No</v>
          </cell>
          <cell r="EP89" t="str">
            <v>No</v>
          </cell>
          <cell r="EQ89" t="str">
            <v>No</v>
          </cell>
          <cell r="ER89" t="str">
            <v>No</v>
          </cell>
        </row>
        <row r="90">
          <cell r="A90">
            <v>977039</v>
          </cell>
          <cell r="B90" t="str">
            <v>Carraway, Breyonna</v>
          </cell>
          <cell r="C90" t="str">
            <v>701 S. Charles Street</v>
          </cell>
          <cell r="D90" t="str">
            <v>Baltimore</v>
          </cell>
          <cell r="E90" t="str">
            <v>MD</v>
          </cell>
          <cell r="F90" t="str">
            <v>21230</v>
          </cell>
          <cell r="G90" t="str">
            <v>United States of America</v>
          </cell>
          <cell r="H90" t="str">
            <v>Baltimore Outreach Services</v>
          </cell>
          <cell r="J90" t="str">
            <v>(410)370-7043</v>
          </cell>
          <cell r="L90" t="str">
            <v>Single</v>
          </cell>
          <cell r="M90" t="str">
            <v>No</v>
          </cell>
          <cell r="N90" t="str">
            <v>No</v>
          </cell>
          <cell r="O90" t="str">
            <v>3/23/2022</v>
          </cell>
          <cell r="P90" t="str">
            <v>Food Services</v>
          </cell>
          <cell r="R90" t="str">
            <v>Yes</v>
          </cell>
          <cell r="S90" t="str">
            <v>No</v>
          </cell>
          <cell r="T90" t="str">
            <v>Female</v>
          </cell>
          <cell r="U90" t="str">
            <v>Black/African American</v>
          </cell>
          <cell r="V90" t="str">
            <v>03/23/2022</v>
          </cell>
          <cell r="X90" t="str">
            <v>216-43-0039</v>
          </cell>
          <cell r="Y90" t="str">
            <v>12/14/1994</v>
          </cell>
          <cell r="Z90" t="str">
            <v>carrawaybreyonna@gmail.com</v>
          </cell>
          <cell r="AA90" t="str">
            <v>Yes</v>
          </cell>
          <cell r="AB90">
            <v>0</v>
          </cell>
          <cell r="AC90">
            <v>12</v>
          </cell>
          <cell r="AD90" t="str">
            <v>Cash Assistance/TCA, SNAP/Food Stamp</v>
          </cell>
          <cell r="AF90" t="str">
            <v>&gt; 1 year</v>
          </cell>
          <cell r="AG90" t="str">
            <v>No</v>
          </cell>
          <cell r="AH90" t="str">
            <v>Extremely Low Income</v>
          </cell>
          <cell r="AI90">
            <v>500</v>
          </cell>
          <cell r="AJ90" t="str">
            <v>No</v>
          </cell>
          <cell r="AK90" t="str">
            <v>High School Diploma/GED</v>
          </cell>
          <cell r="AL90" t="str">
            <v>No</v>
          </cell>
          <cell r="AM90" t="str">
            <v>No</v>
          </cell>
          <cell r="AN90" t="str">
            <v>No</v>
          </cell>
          <cell r="AP90" t="str">
            <v>No</v>
          </cell>
          <cell r="AQ90" t="str">
            <v>OOO</v>
          </cell>
          <cell r="AR90" t="str">
            <v xml:space="preserve"> CDBG</v>
          </cell>
          <cell r="AS90" t="str">
            <v>OOO</v>
          </cell>
          <cell r="AT90" t="str">
            <v>United States</v>
          </cell>
          <cell r="AU90">
            <v>15</v>
          </cell>
          <cell r="AV90" t="str">
            <v>Childcare</v>
          </cell>
          <cell r="AZ90">
            <v>44643</v>
          </cell>
          <cell r="BA90" t="str">
            <v>OOO</v>
          </cell>
          <cell r="BB90" t="str">
            <v>RB</v>
          </cell>
          <cell r="BC90">
            <v>3</v>
          </cell>
          <cell r="BD90" t="str">
            <v>Quarter 3</v>
          </cell>
          <cell r="BE90">
            <v>2022</v>
          </cell>
          <cell r="BF90">
            <v>2022</v>
          </cell>
          <cell r="CI90" t="str">
            <v>No</v>
          </cell>
          <cell r="CO90" t="str">
            <v>No</v>
          </cell>
          <cell r="CP90"/>
          <cell r="EB90">
            <v>27</v>
          </cell>
          <cell r="EC90" t="str">
            <v>Yes</v>
          </cell>
          <cell r="ED90" t="str">
            <v>CDBG</v>
          </cell>
          <cell r="EE90" t="str">
            <v>No</v>
          </cell>
          <cell r="EF90" t="str">
            <v>No</v>
          </cell>
          <cell r="EG90" t="str">
            <v>Yes</v>
          </cell>
          <cell r="EH90" t="str">
            <v>No</v>
          </cell>
          <cell r="EI90" t="str">
            <v>No</v>
          </cell>
          <cell r="EJ90" t="str">
            <v>Yes</v>
          </cell>
          <cell r="EM90" t="str">
            <v>No</v>
          </cell>
          <cell r="EN90" t="str">
            <v>No</v>
          </cell>
          <cell r="EO90" t="str">
            <v>No</v>
          </cell>
          <cell r="EP90" t="str">
            <v>No</v>
          </cell>
          <cell r="EQ90" t="str">
            <v>No</v>
          </cell>
          <cell r="ER90" t="str">
            <v>No</v>
          </cell>
        </row>
        <row r="91">
          <cell r="A91">
            <v>977178</v>
          </cell>
          <cell r="B91" t="str">
            <v>Cassell, Ronald T..</v>
          </cell>
          <cell r="C91" t="str">
            <v>5605 Seward Avenue</v>
          </cell>
          <cell r="D91" t="str">
            <v>Baltimore</v>
          </cell>
          <cell r="E91" t="str">
            <v>MD</v>
          </cell>
          <cell r="F91" t="str">
            <v>21206</v>
          </cell>
          <cell r="G91" t="str">
            <v>United States of America</v>
          </cell>
          <cell r="H91" t="str">
            <v>Word of Mouth</v>
          </cell>
          <cell r="J91" t="str">
            <v>443-915-1146</v>
          </cell>
          <cell r="L91" t="str">
            <v>Single Living with Partner</v>
          </cell>
          <cell r="M91" t="str">
            <v>Yes</v>
          </cell>
          <cell r="N91" t="str">
            <v>Yes</v>
          </cell>
          <cell r="O91" t="str">
            <v>6/8/2022</v>
          </cell>
          <cell r="P91" t="str">
            <v>MTA</v>
          </cell>
          <cell r="R91" t="str">
            <v>No</v>
          </cell>
          <cell r="S91" t="str">
            <v>No</v>
          </cell>
          <cell r="T91" t="str">
            <v>Male</v>
          </cell>
          <cell r="U91" t="str">
            <v>Black/African American</v>
          </cell>
          <cell r="V91" t="str">
            <v>06/08/2022</v>
          </cell>
          <cell r="X91" t="str">
            <v>212-86-8048</v>
          </cell>
          <cell r="Y91" t="str">
            <v>12/12/1962</v>
          </cell>
          <cell r="Z91" t="str">
            <v>ronaldcassell48@gmail.com</v>
          </cell>
          <cell r="AA91" t="str">
            <v>No</v>
          </cell>
          <cell r="AB91">
            <v>0</v>
          </cell>
          <cell r="AC91">
            <v>0</v>
          </cell>
          <cell r="AD91" t="str">
            <v>SSDI</v>
          </cell>
          <cell r="AF91" t="str">
            <v>&gt; 1 year</v>
          </cell>
          <cell r="AG91" t="str">
            <v>No</v>
          </cell>
          <cell r="AH91" t="str">
            <v>Extremely Low Income</v>
          </cell>
          <cell r="AI91">
            <v>842</v>
          </cell>
          <cell r="AJ91" t="str">
            <v>No</v>
          </cell>
          <cell r="AK91" t="str">
            <v>High School Diploma/GED</v>
          </cell>
          <cell r="AL91" t="str">
            <v>No</v>
          </cell>
          <cell r="AM91" t="str">
            <v>No</v>
          </cell>
          <cell r="AN91" t="str">
            <v>No</v>
          </cell>
          <cell r="AP91" t="str">
            <v>Yes</v>
          </cell>
          <cell r="AQ91" t="str">
            <v>CTC</v>
          </cell>
          <cell r="AR91" t="str">
            <v xml:space="preserve"> CDBG</v>
          </cell>
          <cell r="AS91" t="str">
            <v>CTC</v>
          </cell>
          <cell r="AT91" t="str">
            <v>United States</v>
          </cell>
          <cell r="AU91">
            <v>0</v>
          </cell>
          <cell r="AV91" t="str">
            <v>Resume</v>
          </cell>
          <cell r="AZ91">
            <v>44720</v>
          </cell>
          <cell r="BA91" t="str">
            <v>CTC</v>
          </cell>
          <cell r="BB91" t="str">
            <v>MS</v>
          </cell>
          <cell r="BC91">
            <v>6</v>
          </cell>
          <cell r="BD91" t="str">
            <v>Quarter 4</v>
          </cell>
          <cell r="BE91">
            <v>2022</v>
          </cell>
          <cell r="BF91">
            <v>2022</v>
          </cell>
          <cell r="CI91" t="str">
            <v>No</v>
          </cell>
          <cell r="CO91" t="str">
            <v>No</v>
          </cell>
          <cell r="EB91">
            <v>59</v>
          </cell>
          <cell r="EC91" t="str">
            <v>Yes</v>
          </cell>
          <cell r="ED91" t="str">
            <v>CDBG</v>
          </cell>
          <cell r="EE91" t="str">
            <v>No</v>
          </cell>
          <cell r="EF91" t="str">
            <v>No</v>
          </cell>
          <cell r="EG91" t="str">
            <v>No</v>
          </cell>
          <cell r="EH91" t="str">
            <v>Yes</v>
          </cell>
          <cell r="EI91" t="str">
            <v>No</v>
          </cell>
          <cell r="EJ91" t="str">
            <v>Yes</v>
          </cell>
          <cell r="EM91" t="str">
            <v>No</v>
          </cell>
          <cell r="EN91" t="str">
            <v>No</v>
          </cell>
          <cell r="EO91" t="str">
            <v>No</v>
          </cell>
          <cell r="EP91" t="str">
            <v>No</v>
          </cell>
          <cell r="EQ91" t="str">
            <v>No</v>
          </cell>
          <cell r="ER91" t="str">
            <v>No</v>
          </cell>
        </row>
        <row r="92">
          <cell r="A92">
            <v>976908</v>
          </cell>
          <cell r="B92" t="str">
            <v>Chapman, Saray</v>
          </cell>
          <cell r="C92" t="str">
            <v>1141 N Carey St</v>
          </cell>
          <cell r="E92" t="str">
            <v>MD</v>
          </cell>
          <cell r="G92" t="str">
            <v>United States of America</v>
          </cell>
          <cell r="H92" t="str">
            <v>Word of Mouth</v>
          </cell>
          <cell r="J92" t="str">
            <v>443-342-6430</v>
          </cell>
          <cell r="L92" t="str">
            <v>Single</v>
          </cell>
          <cell r="M92" t="str">
            <v>Yes</v>
          </cell>
          <cell r="N92" t="str">
            <v>No</v>
          </cell>
          <cell r="O92" t="str">
            <v>1/6/2022</v>
          </cell>
          <cell r="P92" t="str">
            <v>Customer Service</v>
          </cell>
          <cell r="R92" t="str">
            <v>Yes</v>
          </cell>
          <cell r="S92" t="str">
            <v>No</v>
          </cell>
          <cell r="T92" t="str">
            <v>Female</v>
          </cell>
          <cell r="U92" t="str">
            <v>Black/African American</v>
          </cell>
          <cell r="V92" t="str">
            <v>12/14/2021</v>
          </cell>
          <cell r="Y92" t="str">
            <v>09/24/2000</v>
          </cell>
          <cell r="Z92" t="str">
            <v>saraychapman52@gmail.com</v>
          </cell>
          <cell r="AA92" t="str">
            <v>No</v>
          </cell>
          <cell r="AB92">
            <v>0</v>
          </cell>
          <cell r="AC92">
            <v>15</v>
          </cell>
          <cell r="AD92" t="str">
            <v>SNAP/Food Stamp</v>
          </cell>
          <cell r="AG92" t="str">
            <v>No</v>
          </cell>
          <cell r="AH92" t="str">
            <v>Extremely Low Income</v>
          </cell>
          <cell r="AI92">
            <v>0</v>
          </cell>
          <cell r="AJ92" t="str">
            <v>No</v>
          </cell>
          <cell r="AK92" t="str">
            <v>High School Diploma/GED</v>
          </cell>
          <cell r="AL92" t="str">
            <v>No</v>
          </cell>
          <cell r="AN92" t="str">
            <v>No</v>
          </cell>
          <cell r="AP92" t="str">
            <v>Yes</v>
          </cell>
          <cell r="AR92" t="str">
            <v>Grads2Careers II</v>
          </cell>
          <cell r="AS92" t="str">
            <v>CF</v>
          </cell>
          <cell r="AT92" t="str">
            <v>United States</v>
          </cell>
          <cell r="AU92">
            <v>20</v>
          </cell>
          <cell r="AZ92">
            <v>44544</v>
          </cell>
          <cell r="BB92" t="str">
            <v>ML</v>
          </cell>
          <cell r="BC92">
            <v>12</v>
          </cell>
          <cell r="BD92" t="str">
            <v>Quarter 2</v>
          </cell>
          <cell r="BE92">
            <v>2021</v>
          </cell>
          <cell r="BF92">
            <v>2022</v>
          </cell>
          <cell r="CI92" t="str">
            <v>No</v>
          </cell>
          <cell r="CO92" t="str">
            <v>No</v>
          </cell>
          <cell r="CP92"/>
          <cell r="EB92">
            <v>21</v>
          </cell>
          <cell r="EC92" t="str">
            <v>No</v>
          </cell>
          <cell r="EE92" t="str">
            <v>No</v>
          </cell>
          <cell r="EF92" t="str">
            <v>No</v>
          </cell>
          <cell r="EG92" t="str">
            <v>No</v>
          </cell>
          <cell r="EH92" t="str">
            <v>No</v>
          </cell>
          <cell r="EI92" t="str">
            <v>No</v>
          </cell>
          <cell r="EJ92" t="str">
            <v>No</v>
          </cell>
          <cell r="EM92" t="str">
            <v>No</v>
          </cell>
          <cell r="EN92" t="str">
            <v>No</v>
          </cell>
          <cell r="EO92" t="str">
            <v>No</v>
          </cell>
          <cell r="EP92" t="str">
            <v>No</v>
          </cell>
          <cell r="EQ92" t="str">
            <v>No</v>
          </cell>
          <cell r="ER92" t="str">
            <v>No</v>
          </cell>
        </row>
        <row r="93">
          <cell r="A93">
            <v>976943</v>
          </cell>
          <cell r="B93" t="str">
            <v>Cherry , Dashaun M.</v>
          </cell>
          <cell r="C93" t="str">
            <v>1600 East Monuement St</v>
          </cell>
          <cell r="D93" t="str">
            <v>Baltimore</v>
          </cell>
          <cell r="E93" t="str">
            <v>MD</v>
          </cell>
          <cell r="F93" t="str">
            <v>21205</v>
          </cell>
          <cell r="G93" t="str">
            <v>United States of America</v>
          </cell>
          <cell r="H93" t="str">
            <v>MND Client/Graduate</v>
          </cell>
          <cell r="J93" t="str">
            <v>443-683-5927</v>
          </cell>
          <cell r="L93" t="str">
            <v>Single</v>
          </cell>
          <cell r="M93" t="str">
            <v>No</v>
          </cell>
          <cell r="N93" t="str">
            <v>No</v>
          </cell>
          <cell r="P93" t="str">
            <v>Warehouse work</v>
          </cell>
          <cell r="R93" t="str">
            <v>Yes</v>
          </cell>
          <cell r="S93" t="str">
            <v>No</v>
          </cell>
          <cell r="T93" t="str">
            <v>Male</v>
          </cell>
          <cell r="U93" t="str">
            <v>Black/African American</v>
          </cell>
          <cell r="V93" t="str">
            <v>01/10/2022</v>
          </cell>
          <cell r="Y93" t="str">
            <v>02/02/2001</v>
          </cell>
          <cell r="Z93" t="str">
            <v>dmc02701@gmail.com</v>
          </cell>
          <cell r="AA93" t="str">
            <v>No</v>
          </cell>
          <cell r="AB93">
            <v>0</v>
          </cell>
          <cell r="AC93">
            <v>1500</v>
          </cell>
          <cell r="AF93" t="str">
            <v>&lt;1 month</v>
          </cell>
          <cell r="AG93" t="str">
            <v>No</v>
          </cell>
          <cell r="AH93" t="str">
            <v>Extremely Low Income</v>
          </cell>
          <cell r="AI93">
            <v>0</v>
          </cell>
          <cell r="AJ93" t="str">
            <v>No</v>
          </cell>
          <cell r="AK93" t="str">
            <v>High School Diploma/GED</v>
          </cell>
          <cell r="AL93" t="str">
            <v>No</v>
          </cell>
          <cell r="AM93" t="str">
            <v>No</v>
          </cell>
          <cell r="AN93" t="str">
            <v>No</v>
          </cell>
          <cell r="AP93" t="str">
            <v>Yes</v>
          </cell>
          <cell r="AQ93" t="str">
            <v>MTDL</v>
          </cell>
          <cell r="AR93" t="str">
            <v>Grads2Careers II; CDBG</v>
          </cell>
          <cell r="AS93" t="str">
            <v>MTDL</v>
          </cell>
          <cell r="AU93">
            <v>30</v>
          </cell>
          <cell r="AZ93">
            <v>44571</v>
          </cell>
          <cell r="BA93" t="str">
            <v>MTDL</v>
          </cell>
          <cell r="BB93" t="str">
            <v>ML</v>
          </cell>
          <cell r="BC93">
            <v>1</v>
          </cell>
          <cell r="BD93" t="str">
            <v>Quarter 3</v>
          </cell>
          <cell r="BE93">
            <v>2022</v>
          </cell>
          <cell r="BF93">
            <v>2022</v>
          </cell>
          <cell r="BG93" t="str">
            <v>03/21/2022</v>
          </cell>
          <cell r="BH93" t="str">
            <v>Initial Placement</v>
          </cell>
          <cell r="BI93" t="str">
            <v>Harbor East</v>
          </cell>
          <cell r="BJ93" t="str">
            <v>Security Officer</v>
          </cell>
          <cell r="BK93">
            <v>15.75</v>
          </cell>
          <cell r="BL93">
            <v>40</v>
          </cell>
          <cell r="BM93" t="str">
            <v>Yes</v>
          </cell>
          <cell r="BN93" t="str">
            <v>No</v>
          </cell>
          <cell r="BO93" t="str">
            <v>No</v>
          </cell>
          <cell r="BP93" t="str">
            <v>No</v>
          </cell>
          <cell r="BQ93" t="str">
            <v>No</v>
          </cell>
          <cell r="BR93" t="str">
            <v>03/21/2022</v>
          </cell>
          <cell r="BS93" t="str">
            <v>Initial Placement</v>
          </cell>
          <cell r="BT93" t="str">
            <v>Harbor East</v>
          </cell>
          <cell r="BU93" t="str">
            <v>Security Officer</v>
          </cell>
          <cell r="BV93">
            <v>15.75</v>
          </cell>
          <cell r="BW93">
            <v>40</v>
          </cell>
          <cell r="BX93" t="str">
            <v>Yes</v>
          </cell>
          <cell r="BY93" t="str">
            <v>No</v>
          </cell>
          <cell r="BZ93" t="str">
            <v>No</v>
          </cell>
          <cell r="CA93" t="str">
            <v>No</v>
          </cell>
          <cell r="CB93" t="str">
            <v>No</v>
          </cell>
          <cell r="CI93" t="str">
            <v>No</v>
          </cell>
          <cell r="CO93" t="str">
            <v>Yes</v>
          </cell>
          <cell r="CP93">
            <v>44571</v>
          </cell>
          <cell r="CQ93" t="str">
            <v>Yes</v>
          </cell>
          <cell r="CR93" t="str">
            <v>02/02/2022</v>
          </cell>
          <cell r="DI93" t="str">
            <v>Yes</v>
          </cell>
          <cell r="DJ93" t="str">
            <v>Complete</v>
          </cell>
          <cell r="EB93">
            <v>21</v>
          </cell>
          <cell r="EC93" t="str">
            <v>Yes</v>
          </cell>
          <cell r="ED93" t="str">
            <v>CDBG</v>
          </cell>
          <cell r="EE93" t="str">
            <v>Yes</v>
          </cell>
          <cell r="EF93" t="str">
            <v>Yes</v>
          </cell>
          <cell r="EG93" t="str">
            <v>Yes</v>
          </cell>
          <cell r="EH93" t="str">
            <v>No</v>
          </cell>
          <cell r="EI93" t="str">
            <v>Yes</v>
          </cell>
          <cell r="EJ93" t="str">
            <v>No</v>
          </cell>
          <cell r="EL93">
            <v>70</v>
          </cell>
          <cell r="EM93" t="str">
            <v>No</v>
          </cell>
          <cell r="EN93" t="str">
            <v>No</v>
          </cell>
          <cell r="EO93" t="str">
            <v>No</v>
          </cell>
          <cell r="EP93" t="str">
            <v>No</v>
          </cell>
          <cell r="EQ93" t="str">
            <v>Yes</v>
          </cell>
          <cell r="ER93" t="str">
            <v>No</v>
          </cell>
        </row>
        <row r="94">
          <cell r="A94">
            <v>976941</v>
          </cell>
          <cell r="B94" t="str">
            <v>Chester Jr,  Charles</v>
          </cell>
          <cell r="C94" t="str">
            <v>2416 Loyla Nthwy 201</v>
          </cell>
          <cell r="D94" t="str">
            <v>Baltimore</v>
          </cell>
          <cell r="E94" t="str">
            <v>MD</v>
          </cell>
          <cell r="F94" t="str">
            <v>21215</v>
          </cell>
          <cell r="G94" t="str">
            <v>United States of America</v>
          </cell>
          <cell r="H94" t="str">
            <v>Word of Mouth</v>
          </cell>
          <cell r="J94" t="str">
            <v>(667)770-3057</v>
          </cell>
          <cell r="L94" t="str">
            <v>Single</v>
          </cell>
          <cell r="M94" t="str">
            <v>No</v>
          </cell>
          <cell r="N94" t="str">
            <v>No</v>
          </cell>
          <cell r="O94" t="str">
            <v>1/7/2022</v>
          </cell>
          <cell r="P94" t="str">
            <v>Warehouse</v>
          </cell>
          <cell r="R94" t="str">
            <v>No</v>
          </cell>
          <cell r="S94" t="str">
            <v>No</v>
          </cell>
          <cell r="T94" t="str">
            <v>Male</v>
          </cell>
          <cell r="U94" t="str">
            <v>Black/African American</v>
          </cell>
          <cell r="V94" t="str">
            <v>01/07/2022</v>
          </cell>
          <cell r="W94" t="str">
            <v>(443)802-6143</v>
          </cell>
          <cell r="X94" t="str">
            <v>220-43-4162</v>
          </cell>
          <cell r="Y94" t="str">
            <v>08/03/1994</v>
          </cell>
          <cell r="Z94" t="str">
            <v>charleschester019@gmail.com</v>
          </cell>
          <cell r="AA94" t="str">
            <v>No</v>
          </cell>
          <cell r="AB94">
            <v>0</v>
          </cell>
          <cell r="AC94">
            <v>15.25</v>
          </cell>
          <cell r="AD94" t="str">
            <v>SNAP/Food Stamp</v>
          </cell>
          <cell r="AF94" t="str">
            <v>&gt; 1 year</v>
          </cell>
          <cell r="AG94" t="str">
            <v>No</v>
          </cell>
          <cell r="AH94" t="str">
            <v>Extremely Low Income</v>
          </cell>
          <cell r="AI94">
            <v>0</v>
          </cell>
          <cell r="AJ94" t="str">
            <v>Yes</v>
          </cell>
          <cell r="AK94" t="str">
            <v>Some Highschool</v>
          </cell>
          <cell r="AL94" t="str">
            <v>No</v>
          </cell>
          <cell r="AM94" t="str">
            <v>No</v>
          </cell>
          <cell r="AN94" t="str">
            <v>No</v>
          </cell>
          <cell r="AP94" t="str">
            <v>Yes</v>
          </cell>
          <cell r="AR94" t="str">
            <v xml:space="preserve"> CDBG</v>
          </cell>
          <cell r="AS94" t="str">
            <v>MTDL</v>
          </cell>
          <cell r="AT94" t="str">
            <v>United States</v>
          </cell>
          <cell r="AU94">
            <v>40</v>
          </cell>
          <cell r="AZ94">
            <v>44568</v>
          </cell>
          <cell r="BB94" t="str">
            <v>RB</v>
          </cell>
          <cell r="BC94">
            <v>1</v>
          </cell>
          <cell r="BD94" t="str">
            <v>Quarter 3</v>
          </cell>
          <cell r="BE94">
            <v>2022</v>
          </cell>
          <cell r="BF94">
            <v>2022</v>
          </cell>
          <cell r="CI94" t="str">
            <v>No</v>
          </cell>
          <cell r="CO94" t="str">
            <v>No</v>
          </cell>
          <cell r="CP94"/>
          <cell r="DK94" t="str">
            <v>Yes</v>
          </cell>
          <cell r="EB94">
            <v>27</v>
          </cell>
          <cell r="EC94" t="str">
            <v>Yes</v>
          </cell>
          <cell r="ED94" t="str">
            <v>CDBG</v>
          </cell>
          <cell r="EE94" t="str">
            <v>No</v>
          </cell>
          <cell r="EF94" t="str">
            <v>No</v>
          </cell>
          <cell r="EG94" t="str">
            <v>No</v>
          </cell>
          <cell r="EH94" t="str">
            <v>No</v>
          </cell>
          <cell r="EI94" t="str">
            <v>No</v>
          </cell>
          <cell r="EJ94" t="str">
            <v>No</v>
          </cell>
          <cell r="EM94" t="str">
            <v>No</v>
          </cell>
          <cell r="EN94" t="str">
            <v>No</v>
          </cell>
          <cell r="EO94" t="str">
            <v>No</v>
          </cell>
          <cell r="EP94" t="str">
            <v>No</v>
          </cell>
          <cell r="EQ94" t="str">
            <v>No</v>
          </cell>
          <cell r="ER94" t="str">
            <v>No</v>
          </cell>
        </row>
        <row r="95">
          <cell r="A95">
            <v>977172</v>
          </cell>
          <cell r="B95" t="str">
            <v>Christian, Dwayne</v>
          </cell>
          <cell r="C95" t="str">
            <v>725  Fallsway</v>
          </cell>
          <cell r="D95" t="str">
            <v>Baltimore</v>
          </cell>
          <cell r="E95" t="str">
            <v>MD</v>
          </cell>
          <cell r="F95" t="str">
            <v>21202</v>
          </cell>
          <cell r="G95" t="str">
            <v>United States of America</v>
          </cell>
          <cell r="H95" t="str">
            <v>Word of Mouth</v>
          </cell>
          <cell r="J95" t="str">
            <v>(443)800-1958</v>
          </cell>
          <cell r="L95" t="str">
            <v>Single</v>
          </cell>
          <cell r="M95" t="str">
            <v>No</v>
          </cell>
          <cell r="N95" t="str">
            <v>No</v>
          </cell>
          <cell r="O95" t="str">
            <v>5/10/2022</v>
          </cell>
          <cell r="P95" t="str">
            <v>Warehouse/Port Jobs</v>
          </cell>
          <cell r="R95" t="str">
            <v>No</v>
          </cell>
          <cell r="S95" t="str">
            <v>No</v>
          </cell>
          <cell r="T95" t="str">
            <v>Male</v>
          </cell>
          <cell r="U95" t="str">
            <v>Black/African American</v>
          </cell>
          <cell r="V95" t="str">
            <v>06/06/2022</v>
          </cell>
          <cell r="X95" t="str">
            <v>215-86-1669</v>
          </cell>
          <cell r="Y95" t="str">
            <v>02/06/1966</v>
          </cell>
          <cell r="Z95" t="str">
            <v>dwaynechristian345@gmail.com</v>
          </cell>
          <cell r="AA95" t="str">
            <v>Yes</v>
          </cell>
          <cell r="AB95">
            <v>0</v>
          </cell>
          <cell r="AC95">
            <v>13</v>
          </cell>
          <cell r="AF95" t="str">
            <v>&gt; 1 year</v>
          </cell>
          <cell r="AG95" t="str">
            <v>No</v>
          </cell>
          <cell r="AH95" t="str">
            <v>Extremely Low Income</v>
          </cell>
          <cell r="AI95">
            <v>0</v>
          </cell>
          <cell r="AJ95" t="str">
            <v>No</v>
          </cell>
          <cell r="AK95" t="str">
            <v>High School Diploma/GED</v>
          </cell>
          <cell r="AL95" t="str">
            <v>No</v>
          </cell>
          <cell r="AM95" t="str">
            <v>Yes</v>
          </cell>
          <cell r="AN95" t="str">
            <v>No</v>
          </cell>
          <cell r="AP95" t="str">
            <v>Yes</v>
          </cell>
          <cell r="AQ95" t="str">
            <v>MTDL</v>
          </cell>
          <cell r="AR95" t="str">
            <v xml:space="preserve"> CDBG; EARN</v>
          </cell>
          <cell r="AS95" t="str">
            <v>MTDL</v>
          </cell>
          <cell r="AT95" t="str">
            <v>United States</v>
          </cell>
          <cell r="AU95">
            <v>40</v>
          </cell>
          <cell r="AV95" t="str">
            <v>Transportation</v>
          </cell>
          <cell r="AZ95">
            <v>44718</v>
          </cell>
          <cell r="BA95" t="str">
            <v>MTDL</v>
          </cell>
          <cell r="BB95" t="str">
            <v>RB</v>
          </cell>
          <cell r="BC95">
            <v>6</v>
          </cell>
          <cell r="BD95" t="str">
            <v>Quarter 4</v>
          </cell>
          <cell r="BE95">
            <v>2022</v>
          </cell>
          <cell r="BF95">
            <v>2022</v>
          </cell>
          <cell r="CI95" t="str">
            <v>No</v>
          </cell>
          <cell r="CO95" t="str">
            <v>No</v>
          </cell>
          <cell r="CP95">
            <v>44712</v>
          </cell>
          <cell r="DJ95" t="str">
            <v>Complete</v>
          </cell>
          <cell r="EA95" t="str">
            <v>IG0514-15-692</v>
          </cell>
          <cell r="EB95">
            <v>56</v>
          </cell>
          <cell r="EC95" t="str">
            <v>Yes</v>
          </cell>
          <cell r="ED95" t="str">
            <v>CDBG</v>
          </cell>
          <cell r="EE95" t="str">
            <v>Yes</v>
          </cell>
          <cell r="EF95" t="str">
            <v>No</v>
          </cell>
          <cell r="EG95" t="str">
            <v>Yes</v>
          </cell>
          <cell r="EH95" t="str">
            <v>No</v>
          </cell>
          <cell r="EI95" t="str">
            <v>No</v>
          </cell>
          <cell r="EJ95" t="str">
            <v>Yes</v>
          </cell>
          <cell r="EM95" t="str">
            <v>Yes</v>
          </cell>
          <cell r="EN95" t="str">
            <v>No</v>
          </cell>
          <cell r="EO95" t="str">
            <v>No</v>
          </cell>
          <cell r="EP95" t="str">
            <v>No</v>
          </cell>
          <cell r="EQ95" t="str">
            <v>No</v>
          </cell>
          <cell r="ER95" t="str">
            <v>No</v>
          </cell>
        </row>
        <row r="96">
          <cell r="A96">
            <v>976829</v>
          </cell>
          <cell r="B96" t="str">
            <v>Christian, Tiera L.</v>
          </cell>
          <cell r="C96" t="str">
            <v>4002 Lyndale Avenue</v>
          </cell>
          <cell r="D96" t="str">
            <v>Baltimore</v>
          </cell>
          <cell r="E96" t="str">
            <v>MD</v>
          </cell>
          <cell r="F96" t="str">
            <v>21213</v>
          </cell>
          <cell r="G96" t="str">
            <v>United States of America</v>
          </cell>
          <cell r="H96" t="str">
            <v>Word of Mouth</v>
          </cell>
          <cell r="J96" t="str">
            <v>443-326-9514</v>
          </cell>
          <cell r="L96" t="str">
            <v>Single</v>
          </cell>
          <cell r="M96" t="str">
            <v>Yes</v>
          </cell>
          <cell r="N96" t="str">
            <v>Yes</v>
          </cell>
          <cell r="O96" t="str">
            <v>9/30/2021</v>
          </cell>
          <cell r="P96" t="str">
            <v>Bus Operator</v>
          </cell>
          <cell r="R96" t="str">
            <v>Yes</v>
          </cell>
          <cell r="S96" t="str">
            <v>No</v>
          </cell>
          <cell r="T96" t="str">
            <v>Female</v>
          </cell>
          <cell r="U96" t="str">
            <v>Black/African American</v>
          </cell>
          <cell r="V96" t="str">
            <v>09/30/2021</v>
          </cell>
          <cell r="X96" t="str">
            <v>220-23-8252</v>
          </cell>
          <cell r="Y96" t="str">
            <v>05/19/1989</v>
          </cell>
          <cell r="Z96" t="str">
            <v>tierachristian1989@yahoo.com</v>
          </cell>
          <cell r="AA96" t="str">
            <v>Yes</v>
          </cell>
          <cell r="AB96">
            <v>0</v>
          </cell>
          <cell r="AC96">
            <v>20</v>
          </cell>
          <cell r="AD96" t="str">
            <v>Salary/Wages, SNAP/Food Stamp</v>
          </cell>
          <cell r="AF96" t="str">
            <v>Still Working</v>
          </cell>
          <cell r="AG96" t="str">
            <v>No</v>
          </cell>
          <cell r="AH96" t="str">
            <v>Extremely Low Income</v>
          </cell>
          <cell r="AI96">
            <v>1520</v>
          </cell>
          <cell r="AJ96" t="str">
            <v>No</v>
          </cell>
          <cell r="AK96" t="str">
            <v>BA/BS</v>
          </cell>
          <cell r="AL96" t="str">
            <v>No</v>
          </cell>
          <cell r="AM96" t="str">
            <v>No</v>
          </cell>
          <cell r="AN96" t="str">
            <v>No</v>
          </cell>
          <cell r="AQ96" t="str">
            <v>CTC</v>
          </cell>
          <cell r="AR96" t="str">
            <v xml:space="preserve"> CDBG; SNAP; EARN</v>
          </cell>
          <cell r="AS96" t="str">
            <v>CTC</v>
          </cell>
          <cell r="AT96" t="str">
            <v>United States</v>
          </cell>
          <cell r="AU96">
            <v>19</v>
          </cell>
          <cell r="AZ96">
            <v>44469</v>
          </cell>
          <cell r="BA96" t="str">
            <v>CTC</v>
          </cell>
          <cell r="BB96" t="str">
            <v>SH</v>
          </cell>
          <cell r="BC96">
            <v>9</v>
          </cell>
          <cell r="BD96" t="str">
            <v>Quarter 1</v>
          </cell>
          <cell r="BE96">
            <v>2021</v>
          </cell>
          <cell r="BF96">
            <v>2022</v>
          </cell>
          <cell r="BG96" t="str">
            <v>04/27/2022</v>
          </cell>
          <cell r="BH96" t="str">
            <v>Initial Placement</v>
          </cell>
          <cell r="BI96" t="str">
            <v>Baltimore County</v>
          </cell>
          <cell r="BJ96" t="str">
            <v>School Bus Operator - School System</v>
          </cell>
          <cell r="BK96">
            <v>22</v>
          </cell>
          <cell r="BL96">
            <v>36</v>
          </cell>
          <cell r="BM96" t="str">
            <v>Yes</v>
          </cell>
          <cell r="BN96" t="str">
            <v>Yes</v>
          </cell>
          <cell r="BO96" t="str">
            <v>No</v>
          </cell>
          <cell r="BP96" t="str">
            <v>Yes</v>
          </cell>
          <cell r="BQ96" t="str">
            <v>Yes</v>
          </cell>
          <cell r="BR96" t="str">
            <v>04/27/2022</v>
          </cell>
          <cell r="BS96" t="str">
            <v>Initial Placement</v>
          </cell>
          <cell r="BT96" t="str">
            <v>Baltimore County</v>
          </cell>
          <cell r="BU96" t="str">
            <v>School Bus Operator - School System</v>
          </cell>
          <cell r="BV96">
            <v>22</v>
          </cell>
          <cell r="BW96">
            <v>36</v>
          </cell>
          <cell r="BX96" t="str">
            <v>Yes</v>
          </cell>
          <cell r="BY96" t="str">
            <v>Yes</v>
          </cell>
          <cell r="BZ96" t="str">
            <v>No</v>
          </cell>
          <cell r="CA96" t="str">
            <v>Yes</v>
          </cell>
          <cell r="CB96" t="str">
            <v>Yes</v>
          </cell>
          <cell r="CE96" t="str">
            <v>Yes</v>
          </cell>
          <cell r="CF96" t="str">
            <v>06/22/2022</v>
          </cell>
          <cell r="CG96" t="str">
            <v>Job Retained</v>
          </cell>
          <cell r="CH96" t="str">
            <v>06/22/2022</v>
          </cell>
          <cell r="CI96" t="str">
            <v>Yes</v>
          </cell>
          <cell r="CJ96">
            <v>56</v>
          </cell>
          <cell r="CK96">
            <v>265</v>
          </cell>
          <cell r="CL96">
            <v>265</v>
          </cell>
          <cell r="CM96">
            <v>265</v>
          </cell>
          <cell r="CN96">
            <v>265</v>
          </cell>
          <cell r="CO96" t="str">
            <v>No</v>
          </cell>
          <cell r="CP96">
            <v>44501</v>
          </cell>
          <cell r="CU96" t="str">
            <v>Yes</v>
          </cell>
          <cell r="CV96" t="str">
            <v>11/21/2021</v>
          </cell>
          <cell r="DA96" t="str">
            <v>Yes</v>
          </cell>
          <cell r="DB96" t="str">
            <v>05/19/2022</v>
          </cell>
          <cell r="DE96" t="str">
            <v>Yes</v>
          </cell>
          <cell r="DF96" t="str">
            <v>12/16/2021</v>
          </cell>
          <cell r="DI96" t="str">
            <v>Yes</v>
          </cell>
          <cell r="DJ96" t="str">
            <v>Complete</v>
          </cell>
          <cell r="DL96" t="str">
            <v>11-2021</v>
          </cell>
          <cell r="DM96">
            <v>11</v>
          </cell>
          <cell r="DX96" t="str">
            <v>E</v>
          </cell>
          <cell r="DZ96" t="str">
            <v>400052239</v>
          </cell>
          <cell r="EA96" t="str">
            <v>IG0514-15-648</v>
          </cell>
          <cell r="EB96">
            <v>33</v>
          </cell>
          <cell r="EC96" t="str">
            <v>Yes</v>
          </cell>
          <cell r="ED96" t="str">
            <v>CDBG</v>
          </cell>
          <cell r="EE96" t="str">
            <v>Yes</v>
          </cell>
          <cell r="EF96" t="str">
            <v>Yes</v>
          </cell>
          <cell r="EG96" t="str">
            <v>Yes</v>
          </cell>
          <cell r="EH96" t="str">
            <v>No</v>
          </cell>
          <cell r="EI96" t="str">
            <v>Yes</v>
          </cell>
          <cell r="EJ96" t="str">
            <v>No</v>
          </cell>
          <cell r="EL96">
            <v>208</v>
          </cell>
          <cell r="EM96" t="str">
            <v>No</v>
          </cell>
          <cell r="EN96" t="str">
            <v>No</v>
          </cell>
          <cell r="EO96" t="str">
            <v>Yes</v>
          </cell>
          <cell r="EP96" t="str">
            <v>Yes</v>
          </cell>
          <cell r="EQ96" t="str">
            <v>Yes</v>
          </cell>
          <cell r="ER96" t="str">
            <v>Yes</v>
          </cell>
        </row>
        <row r="97">
          <cell r="A97">
            <v>976893</v>
          </cell>
          <cell r="B97" t="str">
            <v>Clark, Destiny</v>
          </cell>
          <cell r="C97" t="str">
            <v>4909 Wilshire Ave</v>
          </cell>
          <cell r="D97" t="str">
            <v>Baltimore</v>
          </cell>
          <cell r="E97" t="str">
            <v>MD</v>
          </cell>
          <cell r="F97" t="str">
            <v>21206</v>
          </cell>
          <cell r="G97" t="str">
            <v>United States of America</v>
          </cell>
          <cell r="H97" t="str">
            <v>Facebook</v>
          </cell>
          <cell r="J97" t="str">
            <v>(667) 895-1511</v>
          </cell>
          <cell r="L97" t="str">
            <v>Single</v>
          </cell>
          <cell r="M97" t="str">
            <v>No</v>
          </cell>
          <cell r="N97" t="str">
            <v>No</v>
          </cell>
          <cell r="O97" t="str">
            <v>11/16/2021</v>
          </cell>
          <cell r="P97" t="str">
            <v>Warehouse</v>
          </cell>
          <cell r="R97" t="str">
            <v>Yes</v>
          </cell>
          <cell r="S97" t="str">
            <v>No</v>
          </cell>
          <cell r="T97" t="str">
            <v>Female</v>
          </cell>
          <cell r="U97" t="str">
            <v>Black/African American</v>
          </cell>
          <cell r="V97" t="str">
            <v>11/16/2021</v>
          </cell>
          <cell r="X97" t="str">
            <v>216-55-9476</v>
          </cell>
          <cell r="Y97" t="str">
            <v>07/16/1999</v>
          </cell>
          <cell r="Z97" t="str">
            <v>dezziclark0717@icloud.com</v>
          </cell>
          <cell r="AA97" t="str">
            <v>No</v>
          </cell>
          <cell r="AB97">
            <v>0</v>
          </cell>
          <cell r="AC97">
            <v>19</v>
          </cell>
          <cell r="AF97" t="str">
            <v>7-12 months</v>
          </cell>
          <cell r="AG97" t="str">
            <v>No</v>
          </cell>
          <cell r="AH97" t="str">
            <v>Extremely Low Income</v>
          </cell>
          <cell r="AI97">
            <v>0</v>
          </cell>
          <cell r="AJ97" t="str">
            <v>No</v>
          </cell>
          <cell r="AK97" t="str">
            <v>Some College</v>
          </cell>
          <cell r="AL97" t="str">
            <v>No</v>
          </cell>
          <cell r="AM97" t="str">
            <v>No</v>
          </cell>
          <cell r="AN97" t="str">
            <v>Yes</v>
          </cell>
          <cell r="AP97" t="str">
            <v>No</v>
          </cell>
          <cell r="AQ97" t="str">
            <v>MTDL</v>
          </cell>
          <cell r="AR97" t="str">
            <v>WIOA; CDBG</v>
          </cell>
          <cell r="AS97" t="str">
            <v>MTDL</v>
          </cell>
          <cell r="AT97" t="str">
            <v>United States</v>
          </cell>
          <cell r="AU97">
            <v>40</v>
          </cell>
          <cell r="AV97" t="str">
            <v>Health</v>
          </cell>
          <cell r="AZ97">
            <v>44516</v>
          </cell>
          <cell r="BA97" t="str">
            <v>MTDL</v>
          </cell>
          <cell r="BB97" t="str">
            <v>CH</v>
          </cell>
          <cell r="BC97">
            <v>11</v>
          </cell>
          <cell r="BD97" t="str">
            <v>Quarter 2</v>
          </cell>
          <cell r="BE97">
            <v>2021</v>
          </cell>
          <cell r="BF97">
            <v>2022</v>
          </cell>
          <cell r="BG97" t="str">
            <v>01/24/2022</v>
          </cell>
          <cell r="BH97" t="str">
            <v>Initial Placement</v>
          </cell>
          <cell r="BI97" t="str">
            <v>DAP Warehouse</v>
          </cell>
          <cell r="BJ97" t="str">
            <v>Order Puller</v>
          </cell>
          <cell r="BK97">
            <v>15.5</v>
          </cell>
          <cell r="BL97">
            <v>40</v>
          </cell>
          <cell r="BM97" t="str">
            <v>Yes</v>
          </cell>
          <cell r="BN97" t="str">
            <v>Yes</v>
          </cell>
          <cell r="BO97" t="str">
            <v>No</v>
          </cell>
          <cell r="BP97" t="str">
            <v>No</v>
          </cell>
          <cell r="BQ97" t="str">
            <v>Yes</v>
          </cell>
          <cell r="BR97" t="str">
            <v>03/01/2022</v>
          </cell>
          <cell r="BS97" t="str">
            <v>Initial Placement</v>
          </cell>
          <cell r="BT97" t="str">
            <v>DAP Warehouse</v>
          </cell>
          <cell r="BU97" t="str">
            <v>Forklift operator</v>
          </cell>
          <cell r="BV97">
            <v>17.5</v>
          </cell>
          <cell r="BW97">
            <v>40</v>
          </cell>
          <cell r="BX97" t="str">
            <v>Yes</v>
          </cell>
          <cell r="BY97" t="str">
            <v>Yes</v>
          </cell>
          <cell r="BZ97" t="str">
            <v>No</v>
          </cell>
          <cell r="CA97" t="str">
            <v>No</v>
          </cell>
          <cell r="CB97" t="str">
            <v>Yes</v>
          </cell>
          <cell r="CE97" t="str">
            <v>Yes</v>
          </cell>
          <cell r="CF97" t="str">
            <v>05/12/2022</v>
          </cell>
          <cell r="CG97" t="str">
            <v>Job Retained;Retention and Advancement</v>
          </cell>
          <cell r="CH97" t="str">
            <v>05/12/2022</v>
          </cell>
          <cell r="CI97" t="str">
            <v>No</v>
          </cell>
          <cell r="CJ97">
            <v>108</v>
          </cell>
          <cell r="CL97">
            <v>108</v>
          </cell>
          <cell r="CM97">
            <v>108</v>
          </cell>
          <cell r="CN97">
            <v>108</v>
          </cell>
          <cell r="CO97" t="str">
            <v>No</v>
          </cell>
          <cell r="CP97">
            <v>44571</v>
          </cell>
          <cell r="EB97">
            <v>22</v>
          </cell>
          <cell r="EC97" t="str">
            <v>Yes</v>
          </cell>
          <cell r="ED97" t="str">
            <v>CDBG</v>
          </cell>
          <cell r="EE97" t="str">
            <v>Yes</v>
          </cell>
          <cell r="EF97" t="str">
            <v>Yes</v>
          </cell>
          <cell r="EG97" t="str">
            <v>Yes</v>
          </cell>
          <cell r="EH97" t="str">
            <v>No</v>
          </cell>
          <cell r="EI97" t="str">
            <v>Yes</v>
          </cell>
          <cell r="EJ97" t="str">
            <v>No</v>
          </cell>
          <cell r="EL97">
            <v>68</v>
          </cell>
          <cell r="EM97" t="str">
            <v>No</v>
          </cell>
          <cell r="EN97" t="str">
            <v>No</v>
          </cell>
          <cell r="EO97" t="str">
            <v>No</v>
          </cell>
          <cell r="EP97" t="str">
            <v>No</v>
          </cell>
          <cell r="EQ97" t="str">
            <v>Yes</v>
          </cell>
          <cell r="ER97" t="str">
            <v>No</v>
          </cell>
        </row>
        <row r="98">
          <cell r="A98">
            <v>976808</v>
          </cell>
          <cell r="B98" t="str">
            <v>Clay, Christina</v>
          </cell>
          <cell r="C98" t="str">
            <v>2704 Sethlow Rd</v>
          </cell>
          <cell r="D98" t="str">
            <v>Baltimore</v>
          </cell>
          <cell r="E98" t="str">
            <v>MD</v>
          </cell>
          <cell r="F98" t="str">
            <v>21225</v>
          </cell>
          <cell r="G98" t="str">
            <v>United States of America</v>
          </cell>
          <cell r="H98" t="str">
            <v>Word of Mouth</v>
          </cell>
          <cell r="J98" t="str">
            <v>(443)790-4313</v>
          </cell>
          <cell r="L98" t="str">
            <v>Single</v>
          </cell>
          <cell r="M98" t="str">
            <v>No</v>
          </cell>
          <cell r="N98" t="str">
            <v>No</v>
          </cell>
          <cell r="P98" t="str">
            <v>Hospitality/Housekeeping</v>
          </cell>
          <cell r="R98" t="str">
            <v>Yes</v>
          </cell>
          <cell r="S98" t="str">
            <v>No</v>
          </cell>
          <cell r="T98" t="str">
            <v>Female</v>
          </cell>
          <cell r="U98" t="str">
            <v>Black/African American and White</v>
          </cell>
          <cell r="V98" t="str">
            <v>09/02/2021</v>
          </cell>
          <cell r="X98" t="str">
            <v>217-27-5364</v>
          </cell>
          <cell r="Y98" t="str">
            <v>12/30/1989</v>
          </cell>
          <cell r="Z98" t="str">
            <v>smithchristina331@yahoocom</v>
          </cell>
          <cell r="AA98" t="str">
            <v>No</v>
          </cell>
          <cell r="AB98">
            <v>0</v>
          </cell>
          <cell r="AC98">
            <v>11.75</v>
          </cell>
          <cell r="AD98" t="str">
            <v>Salary/Wages, Cash Assistance/TCA, SNAP/Food Stamp</v>
          </cell>
          <cell r="AF98" t="str">
            <v>Still Working</v>
          </cell>
          <cell r="AG98" t="str">
            <v>No</v>
          </cell>
          <cell r="AH98" t="str">
            <v>Extremely Low Income</v>
          </cell>
          <cell r="AI98">
            <v>1475</v>
          </cell>
          <cell r="AJ98" t="str">
            <v>No</v>
          </cell>
          <cell r="AK98" t="str">
            <v>High School Diploma/GED</v>
          </cell>
          <cell r="AL98" t="str">
            <v>No</v>
          </cell>
          <cell r="AM98" t="str">
            <v>No</v>
          </cell>
          <cell r="AN98" t="str">
            <v>No</v>
          </cell>
          <cell r="AQ98" t="str">
            <v>OOO</v>
          </cell>
          <cell r="AR98" t="str">
            <v xml:space="preserve"> CDBG; SNAP</v>
          </cell>
          <cell r="AS98" t="str">
            <v>OOO</v>
          </cell>
          <cell r="AT98" t="str">
            <v>United States</v>
          </cell>
          <cell r="AU98">
            <v>20</v>
          </cell>
          <cell r="AZ98">
            <v>44441</v>
          </cell>
          <cell r="BA98" t="str">
            <v>OOO</v>
          </cell>
          <cell r="BB98" t="str">
            <v>RB</v>
          </cell>
          <cell r="BC98">
            <v>9</v>
          </cell>
          <cell r="BD98" t="str">
            <v>Quarter 1</v>
          </cell>
          <cell r="BE98">
            <v>2021</v>
          </cell>
          <cell r="BF98">
            <v>2022</v>
          </cell>
          <cell r="BG98" t="str">
            <v>10/18/2021</v>
          </cell>
          <cell r="BH98" t="str">
            <v>Initial Placement</v>
          </cell>
          <cell r="BI98" t="str">
            <v>UMMC</v>
          </cell>
          <cell r="BJ98" t="str">
            <v>Room Attendant</v>
          </cell>
          <cell r="BK98">
            <v>15</v>
          </cell>
          <cell r="BL98">
            <v>40</v>
          </cell>
          <cell r="BM98" t="str">
            <v>Yes</v>
          </cell>
          <cell r="BN98" t="str">
            <v>Yes</v>
          </cell>
          <cell r="BO98" t="str">
            <v>No</v>
          </cell>
          <cell r="BP98" t="str">
            <v>Yes</v>
          </cell>
          <cell r="BQ98" t="str">
            <v>Yes</v>
          </cell>
          <cell r="BR98" t="str">
            <v>10/18/2021</v>
          </cell>
          <cell r="BS98" t="str">
            <v>Initial Placement</v>
          </cell>
          <cell r="BT98" t="str">
            <v>UMMC</v>
          </cell>
          <cell r="BU98" t="str">
            <v>Room Attendant</v>
          </cell>
          <cell r="BV98">
            <v>15</v>
          </cell>
          <cell r="BW98">
            <v>40</v>
          </cell>
          <cell r="BX98" t="str">
            <v>Yes</v>
          </cell>
          <cell r="BY98" t="str">
            <v>Yes</v>
          </cell>
          <cell r="BZ98" t="str">
            <v>No</v>
          </cell>
          <cell r="CA98" t="str">
            <v>Yes</v>
          </cell>
          <cell r="CB98" t="str">
            <v>Yes</v>
          </cell>
          <cell r="CE98" t="str">
            <v>Yes</v>
          </cell>
          <cell r="CF98" t="str">
            <v>04/29/2022</v>
          </cell>
          <cell r="CG98" t="str">
            <v>Job Retained;Retention and Advancement</v>
          </cell>
          <cell r="CH98" t="str">
            <v>04/29/2022</v>
          </cell>
          <cell r="CI98" t="str">
            <v>Yes</v>
          </cell>
          <cell r="CJ98">
            <v>193</v>
          </cell>
          <cell r="CK98">
            <v>239</v>
          </cell>
          <cell r="CL98">
            <v>239</v>
          </cell>
          <cell r="CM98">
            <v>239</v>
          </cell>
          <cell r="CN98">
            <v>239</v>
          </cell>
          <cell r="CO98" t="str">
            <v>No</v>
          </cell>
          <cell r="DL98" t="str">
            <v>07-2021</v>
          </cell>
          <cell r="DM98">
            <v>7</v>
          </cell>
          <cell r="DT98" t="str">
            <v>E</v>
          </cell>
          <cell r="DZ98" t="str">
            <v>422008306</v>
          </cell>
          <cell r="EB98">
            <v>32</v>
          </cell>
          <cell r="EC98" t="str">
            <v>Yes</v>
          </cell>
          <cell r="ED98" t="str">
            <v>CDBG</v>
          </cell>
          <cell r="EE98" t="str">
            <v>Yes</v>
          </cell>
          <cell r="EF98" t="str">
            <v>Yes</v>
          </cell>
          <cell r="EG98" t="str">
            <v>Yes</v>
          </cell>
          <cell r="EH98" t="str">
            <v>No</v>
          </cell>
          <cell r="EI98" t="str">
            <v>Yes</v>
          </cell>
          <cell r="EJ98" t="str">
            <v>No</v>
          </cell>
          <cell r="EL98">
            <v>45</v>
          </cell>
          <cell r="EM98" t="str">
            <v>No</v>
          </cell>
          <cell r="EN98" t="str">
            <v>No</v>
          </cell>
          <cell r="EO98" t="str">
            <v>Yes</v>
          </cell>
          <cell r="EP98" t="str">
            <v>Yes</v>
          </cell>
          <cell r="EQ98" t="str">
            <v>Yes</v>
          </cell>
          <cell r="ER98" t="str">
            <v>Yes</v>
          </cell>
        </row>
        <row r="99">
          <cell r="A99">
            <v>976948</v>
          </cell>
          <cell r="B99" t="str">
            <v>Coates, Ranette</v>
          </cell>
          <cell r="C99" t="str">
            <v>1704 Chilton Street</v>
          </cell>
          <cell r="D99" t="str">
            <v>Baltimore</v>
          </cell>
          <cell r="E99" t="str">
            <v>MD</v>
          </cell>
          <cell r="F99" t="str">
            <v>21218</v>
          </cell>
          <cell r="G99" t="str">
            <v>United States of America</v>
          </cell>
          <cell r="H99" t="str">
            <v>MND Graduate</v>
          </cell>
          <cell r="J99" t="str">
            <v>(443)522-5688</v>
          </cell>
          <cell r="L99" t="str">
            <v>Single</v>
          </cell>
          <cell r="M99" t="str">
            <v>No</v>
          </cell>
          <cell r="N99" t="str">
            <v>No</v>
          </cell>
          <cell r="O99" t="str">
            <v>1/13/2022</v>
          </cell>
          <cell r="P99" t="str">
            <v>Hotel/Front Desk</v>
          </cell>
          <cell r="R99" t="str">
            <v>Yes</v>
          </cell>
          <cell r="S99" t="str">
            <v>No</v>
          </cell>
          <cell r="T99" t="str">
            <v>Female</v>
          </cell>
          <cell r="U99" t="str">
            <v>Black/African American</v>
          </cell>
          <cell r="V99" t="str">
            <v>01/13/2022</v>
          </cell>
          <cell r="X99" t="str">
            <v>213-94-9290</v>
          </cell>
          <cell r="Y99" t="str">
            <v>01/22/1971</v>
          </cell>
          <cell r="Z99" t="str">
            <v>ranettecoates@gmail.com</v>
          </cell>
          <cell r="AA99" t="str">
            <v>No</v>
          </cell>
          <cell r="AB99">
            <v>0</v>
          </cell>
          <cell r="AC99">
            <v>15.5</v>
          </cell>
          <cell r="AD99" t="str">
            <v>Salary/Wages, Cash Assistance/TCA</v>
          </cell>
          <cell r="AF99" t="str">
            <v>Still Working</v>
          </cell>
          <cell r="AG99" t="str">
            <v>No</v>
          </cell>
          <cell r="AH99" t="str">
            <v>Extremely Low Income</v>
          </cell>
          <cell r="AI99">
            <v>2140</v>
          </cell>
          <cell r="AJ99" t="str">
            <v>No</v>
          </cell>
          <cell r="AK99" t="str">
            <v>Some Highschool</v>
          </cell>
          <cell r="AL99" t="str">
            <v>No</v>
          </cell>
          <cell r="AM99" t="str">
            <v>Yes</v>
          </cell>
          <cell r="AN99" t="str">
            <v>No</v>
          </cell>
          <cell r="AP99" t="str">
            <v>Yes</v>
          </cell>
          <cell r="AR99" t="str">
            <v xml:space="preserve"> CDBG</v>
          </cell>
          <cell r="AS99" t="str">
            <v>OOO</v>
          </cell>
          <cell r="AT99" t="str">
            <v>United States</v>
          </cell>
          <cell r="AU99">
            <v>20</v>
          </cell>
          <cell r="AV99" t="str">
            <v>Transportation</v>
          </cell>
          <cell r="AZ99">
            <v>44574</v>
          </cell>
          <cell r="BB99" t="str">
            <v>RB</v>
          </cell>
          <cell r="BC99">
            <v>1</v>
          </cell>
          <cell r="BD99" t="str">
            <v>Quarter 3</v>
          </cell>
          <cell r="BE99">
            <v>2022</v>
          </cell>
          <cell r="BF99">
            <v>2022</v>
          </cell>
          <cell r="CI99" t="str">
            <v>Yes</v>
          </cell>
          <cell r="CO99" t="str">
            <v>No</v>
          </cell>
          <cell r="DK99" t="str">
            <v>Yes</v>
          </cell>
          <cell r="EB99">
            <v>51</v>
          </cell>
          <cell r="EC99" t="str">
            <v>Yes</v>
          </cell>
          <cell r="ED99" t="str">
            <v>CDBG</v>
          </cell>
          <cell r="EE99" t="str">
            <v>No</v>
          </cell>
          <cell r="EF99" t="str">
            <v>No</v>
          </cell>
          <cell r="EG99" t="str">
            <v>No</v>
          </cell>
          <cell r="EH99" t="str">
            <v>No</v>
          </cell>
          <cell r="EI99" t="str">
            <v>Yes</v>
          </cell>
          <cell r="EJ99" t="str">
            <v>No</v>
          </cell>
          <cell r="EM99" t="str">
            <v>No</v>
          </cell>
          <cell r="EN99" t="str">
            <v>No</v>
          </cell>
          <cell r="EO99" t="str">
            <v>No</v>
          </cell>
          <cell r="EP99" t="str">
            <v>No</v>
          </cell>
          <cell r="EQ99" t="str">
            <v>No</v>
          </cell>
          <cell r="ER99" t="str">
            <v>No</v>
          </cell>
        </row>
        <row r="100">
          <cell r="A100">
            <v>977005</v>
          </cell>
          <cell r="B100" t="str">
            <v>Cole, Dashawn</v>
          </cell>
          <cell r="C100" t="str">
            <v>5903 Radecke Avenue</v>
          </cell>
          <cell r="D100" t="str">
            <v>Baltimore</v>
          </cell>
          <cell r="E100" t="str">
            <v>MD</v>
          </cell>
          <cell r="F100" t="str">
            <v>21206</v>
          </cell>
          <cell r="G100" t="str">
            <v>United States of America</v>
          </cell>
          <cell r="H100" t="str">
            <v>Radio</v>
          </cell>
          <cell r="J100" t="str">
            <v>424-254-1822</v>
          </cell>
          <cell r="L100" t="str">
            <v>Single</v>
          </cell>
          <cell r="M100" t="str">
            <v>No</v>
          </cell>
          <cell r="N100" t="str">
            <v>No</v>
          </cell>
          <cell r="O100" t="str">
            <v>3/1/2022</v>
          </cell>
          <cell r="R100" t="str">
            <v>No</v>
          </cell>
          <cell r="S100" t="str">
            <v>No</v>
          </cell>
          <cell r="T100" t="str">
            <v>Male</v>
          </cell>
          <cell r="U100" t="str">
            <v>Other Multi-Racial Category</v>
          </cell>
          <cell r="V100" t="str">
            <v>03/01/2022</v>
          </cell>
          <cell r="X100" t="str">
            <v>XXX-XX-6546</v>
          </cell>
          <cell r="Y100" t="str">
            <v>03/15/1987</v>
          </cell>
          <cell r="Z100" t="str">
            <v>dashawncole9@gmail.com</v>
          </cell>
          <cell r="AA100" t="str">
            <v>No</v>
          </cell>
          <cell r="AB100">
            <v>0</v>
          </cell>
          <cell r="AC100">
            <v>15.6</v>
          </cell>
          <cell r="AF100" t="str">
            <v>&gt; 1 year</v>
          </cell>
          <cell r="AG100" t="str">
            <v>No</v>
          </cell>
          <cell r="AH100" t="str">
            <v>Extremely Low Income</v>
          </cell>
          <cell r="AI100">
            <v>0</v>
          </cell>
          <cell r="AJ100" t="str">
            <v>Yes</v>
          </cell>
          <cell r="AK100" t="str">
            <v>High School Diploma/GED</v>
          </cell>
          <cell r="AM100" t="str">
            <v>No</v>
          </cell>
          <cell r="AN100" t="str">
            <v>No</v>
          </cell>
          <cell r="AP100" t="str">
            <v>Yes</v>
          </cell>
          <cell r="AR100" t="str">
            <v xml:space="preserve"> CDBG</v>
          </cell>
          <cell r="AS100" t="str">
            <v>OOO</v>
          </cell>
          <cell r="AT100" t="str">
            <v>United States</v>
          </cell>
          <cell r="AU100">
            <v>40</v>
          </cell>
          <cell r="AZ100">
            <v>44621</v>
          </cell>
          <cell r="BB100" t="str">
            <v>RV</v>
          </cell>
          <cell r="BC100">
            <v>3</v>
          </cell>
          <cell r="BD100" t="str">
            <v>Quarter 3</v>
          </cell>
          <cell r="BE100">
            <v>2022</v>
          </cell>
          <cell r="BF100">
            <v>2022</v>
          </cell>
          <cell r="CI100" t="str">
            <v>No</v>
          </cell>
          <cell r="CO100" t="str">
            <v>No</v>
          </cell>
          <cell r="CP100"/>
          <cell r="DK100" t="str">
            <v>Yes</v>
          </cell>
          <cell r="EB100">
            <v>35</v>
          </cell>
          <cell r="EC100" t="str">
            <v>Yes</v>
          </cell>
          <cell r="ED100" t="str">
            <v>CDBG</v>
          </cell>
          <cell r="EE100" t="str">
            <v>No</v>
          </cell>
          <cell r="EF100" t="str">
            <v>No</v>
          </cell>
          <cell r="EG100" t="str">
            <v>No</v>
          </cell>
          <cell r="EH100" t="str">
            <v>No</v>
          </cell>
          <cell r="EI100" t="str">
            <v>No</v>
          </cell>
          <cell r="EJ100" t="str">
            <v>No</v>
          </cell>
          <cell r="EM100" t="str">
            <v>No</v>
          </cell>
          <cell r="EN100" t="str">
            <v>No</v>
          </cell>
          <cell r="EO100" t="str">
            <v>No</v>
          </cell>
          <cell r="EP100" t="str">
            <v>No</v>
          </cell>
          <cell r="EQ100" t="str">
            <v>No</v>
          </cell>
          <cell r="ER100" t="str">
            <v>No</v>
          </cell>
        </row>
        <row r="101">
          <cell r="A101">
            <v>977194</v>
          </cell>
          <cell r="B101" t="str">
            <v>Cole, Milton</v>
          </cell>
          <cell r="C101" t="str">
            <v>3506 Oakmont Ave</v>
          </cell>
          <cell r="D101" t="str">
            <v>Baltimore</v>
          </cell>
          <cell r="E101" t="str">
            <v>MD</v>
          </cell>
          <cell r="F101" t="str">
            <v>21215</v>
          </cell>
          <cell r="G101" t="str">
            <v>United States of America</v>
          </cell>
          <cell r="H101" t="str">
            <v>Word of Mouth</v>
          </cell>
          <cell r="J101" t="str">
            <v>443 264 1663</v>
          </cell>
          <cell r="L101" t="str">
            <v>Single</v>
          </cell>
          <cell r="M101" t="str">
            <v>No</v>
          </cell>
          <cell r="N101" t="str">
            <v>No</v>
          </cell>
          <cell r="O101" t="str">
            <v>6/14/2022</v>
          </cell>
          <cell r="P101" t="str">
            <v>Warehousing</v>
          </cell>
          <cell r="R101" t="str">
            <v>No</v>
          </cell>
          <cell r="S101" t="str">
            <v>No</v>
          </cell>
          <cell r="T101" t="str">
            <v>Male</v>
          </cell>
          <cell r="U101" t="str">
            <v>Black/African American</v>
          </cell>
          <cell r="V101" t="str">
            <v>06/14/2022</v>
          </cell>
          <cell r="X101" t="str">
            <v>296 76 5956</v>
          </cell>
          <cell r="Y101" t="str">
            <v>05/27/1967</v>
          </cell>
          <cell r="Z101" t="str">
            <v>cmiltontravis7@gmail.com</v>
          </cell>
          <cell r="AA101" t="str">
            <v>No</v>
          </cell>
          <cell r="AB101">
            <v>0</v>
          </cell>
          <cell r="AC101">
            <v>17</v>
          </cell>
          <cell r="AF101" t="str">
            <v>Still Working</v>
          </cell>
          <cell r="AG101" t="str">
            <v>No</v>
          </cell>
          <cell r="AH101" t="str">
            <v>Extremely Low Income</v>
          </cell>
          <cell r="AI101">
            <v>2800</v>
          </cell>
          <cell r="AJ101" t="str">
            <v>Yes</v>
          </cell>
          <cell r="AK101" t="str">
            <v>High School Diploma/GED</v>
          </cell>
          <cell r="AL101" t="str">
            <v>No</v>
          </cell>
          <cell r="AM101" t="str">
            <v>Yes</v>
          </cell>
          <cell r="AN101" t="str">
            <v>No</v>
          </cell>
          <cell r="AP101" t="str">
            <v>Yes</v>
          </cell>
          <cell r="AQ101" t="str">
            <v>MTDL</v>
          </cell>
          <cell r="AR101" t="str">
            <v>MOED Opioid; CDBG</v>
          </cell>
          <cell r="AS101" t="str">
            <v>MTDL</v>
          </cell>
          <cell r="AT101" t="str">
            <v>United States</v>
          </cell>
          <cell r="AU101">
            <v>40</v>
          </cell>
          <cell r="AV101" t="str">
            <v>Criminal Background, Health</v>
          </cell>
          <cell r="AZ101">
            <v>44726</v>
          </cell>
          <cell r="BA101" t="str">
            <v>MTDL</v>
          </cell>
          <cell r="BB101" t="str">
            <v>CH</v>
          </cell>
          <cell r="BC101">
            <v>6</v>
          </cell>
          <cell r="BD101" t="str">
            <v>Quarter 4</v>
          </cell>
          <cell r="BE101">
            <v>2022</v>
          </cell>
          <cell r="BF101">
            <v>2022</v>
          </cell>
          <cell r="CI101" t="str">
            <v>Yes</v>
          </cell>
          <cell r="CO101" t="str">
            <v>No</v>
          </cell>
          <cell r="EB101">
            <v>55</v>
          </cell>
          <cell r="EC101" t="str">
            <v>Yes</v>
          </cell>
          <cell r="ED101" t="str">
            <v>CDBG</v>
          </cell>
          <cell r="EE101" t="str">
            <v>No</v>
          </cell>
          <cell r="EF101" t="str">
            <v>No</v>
          </cell>
          <cell r="EG101" t="str">
            <v>No</v>
          </cell>
          <cell r="EH101" t="str">
            <v>Yes</v>
          </cell>
          <cell r="EI101" t="str">
            <v>Yes</v>
          </cell>
          <cell r="EJ101" t="str">
            <v>No</v>
          </cell>
          <cell r="EM101" t="str">
            <v>No</v>
          </cell>
          <cell r="EN101" t="str">
            <v>No</v>
          </cell>
          <cell r="EO101" t="str">
            <v>No</v>
          </cell>
          <cell r="EP101" t="str">
            <v>No</v>
          </cell>
          <cell r="EQ101" t="str">
            <v>No</v>
          </cell>
          <cell r="ER101" t="str">
            <v>No</v>
          </cell>
        </row>
        <row r="102">
          <cell r="A102">
            <v>976729</v>
          </cell>
          <cell r="B102" t="str">
            <v>Coleman, Willam</v>
          </cell>
          <cell r="C102" t="str">
            <v>1929 Northbourne Rd</v>
          </cell>
          <cell r="D102" t="str">
            <v>Baltimore</v>
          </cell>
          <cell r="E102" t="str">
            <v>MD</v>
          </cell>
          <cell r="F102" t="str">
            <v>21239</v>
          </cell>
          <cell r="G102" t="str">
            <v>United States of America</v>
          </cell>
          <cell r="H102" t="str">
            <v>Word of Mouth</v>
          </cell>
          <cell r="J102" t="str">
            <v>410-961-2190</v>
          </cell>
          <cell r="L102" t="str">
            <v>Single</v>
          </cell>
          <cell r="M102" t="str">
            <v>No</v>
          </cell>
          <cell r="N102" t="str">
            <v>No</v>
          </cell>
          <cell r="P102" t="str">
            <v>Hospitality</v>
          </cell>
          <cell r="Q102" t="str">
            <v>Single, Non Elderly</v>
          </cell>
          <cell r="R102" t="str">
            <v>/Off</v>
          </cell>
          <cell r="S102" t="str">
            <v>Not Hispanic or Latino</v>
          </cell>
          <cell r="T102" t="str">
            <v>Male</v>
          </cell>
          <cell r="U102" t="str">
            <v>Black/African American</v>
          </cell>
          <cell r="V102" t="str">
            <v>07/20/2021</v>
          </cell>
          <cell r="X102" t="str">
            <v>XXX-XX-8111</v>
          </cell>
          <cell r="Y102" t="str">
            <v>09/23/1962</v>
          </cell>
          <cell r="Z102" t="str">
            <v>willamcoleman1962@yahoo.com</v>
          </cell>
          <cell r="AA102" t="str">
            <v>No</v>
          </cell>
          <cell r="AB102">
            <v>0</v>
          </cell>
          <cell r="AC102">
            <v>0</v>
          </cell>
          <cell r="AD102" t="str">
            <v>Salary/Wages</v>
          </cell>
          <cell r="AF102" t="str">
            <v>Still Working</v>
          </cell>
          <cell r="AG102" t="str">
            <v>No</v>
          </cell>
          <cell r="AH102" t="str">
            <v>Extremely Low Income</v>
          </cell>
          <cell r="AI102">
            <v>1800</v>
          </cell>
          <cell r="AJ102" t="str">
            <v>Yes</v>
          </cell>
          <cell r="AK102" t="str">
            <v>Some Highschool</v>
          </cell>
          <cell r="AL102" t="str">
            <v>No</v>
          </cell>
          <cell r="AM102" t="str">
            <v>Yes</v>
          </cell>
          <cell r="AN102" t="str">
            <v>No</v>
          </cell>
          <cell r="AP102" t="str">
            <v>Yes</v>
          </cell>
          <cell r="AQ102" t="str">
            <v>OOO</v>
          </cell>
          <cell r="AR102" t="str">
            <v xml:space="preserve"> CDBG</v>
          </cell>
          <cell r="AS102" t="str">
            <v>CF</v>
          </cell>
          <cell r="AT102" t="str">
            <v>United States</v>
          </cell>
          <cell r="AU102">
            <v>40</v>
          </cell>
          <cell r="AZ102">
            <v>44397</v>
          </cell>
          <cell r="BA102" t="str">
            <v>OOO</v>
          </cell>
          <cell r="BB102" t="str">
            <v>ML</v>
          </cell>
          <cell r="BC102">
            <v>7</v>
          </cell>
          <cell r="BD102" t="str">
            <v>Quarter 1</v>
          </cell>
          <cell r="BE102">
            <v>2021</v>
          </cell>
          <cell r="BF102">
            <v>2022</v>
          </cell>
          <cell r="BG102" t="str">
            <v>10/06/2021</v>
          </cell>
          <cell r="BH102" t="str">
            <v>Secondary Placement</v>
          </cell>
          <cell r="BI102" t="str">
            <v>Union Memorial Hospital</v>
          </cell>
          <cell r="BJ102" t="str">
            <v>Custodian</v>
          </cell>
          <cell r="BK102">
            <v>13.25</v>
          </cell>
          <cell r="BL102">
            <v>30</v>
          </cell>
          <cell r="BM102" t="str">
            <v>Yes</v>
          </cell>
          <cell r="BN102" t="str">
            <v>Yes</v>
          </cell>
          <cell r="BO102" t="str">
            <v>No</v>
          </cell>
          <cell r="BP102" t="str">
            <v>Yes</v>
          </cell>
          <cell r="BQ102" t="str">
            <v>Yes</v>
          </cell>
          <cell r="BR102" t="str">
            <v>10/06/2021</v>
          </cell>
          <cell r="BS102" t="str">
            <v>Secondary Placement</v>
          </cell>
          <cell r="BT102" t="str">
            <v>Union Memorial Hospital</v>
          </cell>
          <cell r="BU102" t="str">
            <v>Custodian</v>
          </cell>
          <cell r="BV102">
            <v>13.25</v>
          </cell>
          <cell r="BW102">
            <v>30</v>
          </cell>
          <cell r="BX102" t="str">
            <v>Yes</v>
          </cell>
          <cell r="BY102" t="str">
            <v>Yes</v>
          </cell>
          <cell r="BZ102" t="str">
            <v>No</v>
          </cell>
          <cell r="CA102" t="str">
            <v>Yes</v>
          </cell>
          <cell r="CB102" t="str">
            <v>Yes</v>
          </cell>
          <cell r="CE102" t="str">
            <v>Yes</v>
          </cell>
          <cell r="CF102" t="str">
            <v>11/11/2021</v>
          </cell>
          <cell r="CG102" t="str">
            <v>Job Retained;Retention and Advancement</v>
          </cell>
          <cell r="CH102" t="str">
            <v>11/11/2021</v>
          </cell>
          <cell r="CI102" t="str">
            <v>Yes</v>
          </cell>
          <cell r="CJ102">
            <v>36</v>
          </cell>
          <cell r="CK102">
            <v>114</v>
          </cell>
          <cell r="CL102">
            <v>114</v>
          </cell>
          <cell r="CM102">
            <v>114</v>
          </cell>
          <cell r="CN102">
            <v>114</v>
          </cell>
          <cell r="CO102" t="str">
            <v>Yes</v>
          </cell>
          <cell r="EB102">
            <v>59</v>
          </cell>
          <cell r="EC102" t="str">
            <v>Yes</v>
          </cell>
          <cell r="ED102" t="str">
            <v>CDBG</v>
          </cell>
          <cell r="EE102" t="str">
            <v>Yes</v>
          </cell>
          <cell r="EF102" t="str">
            <v>Yes</v>
          </cell>
          <cell r="EG102" t="str">
            <v>Yes</v>
          </cell>
          <cell r="EH102" t="str">
            <v>No</v>
          </cell>
          <cell r="EI102" t="str">
            <v>Yes</v>
          </cell>
          <cell r="EJ102" t="str">
            <v>No</v>
          </cell>
          <cell r="EL102">
            <v>77</v>
          </cell>
          <cell r="EM102" t="str">
            <v>No</v>
          </cell>
          <cell r="EN102" t="str">
            <v>No</v>
          </cell>
          <cell r="EO102" t="str">
            <v>No</v>
          </cell>
          <cell r="EP102" t="str">
            <v>No</v>
          </cell>
          <cell r="EQ102" t="str">
            <v>Yes</v>
          </cell>
          <cell r="ER102" t="str">
            <v>No</v>
          </cell>
        </row>
        <row r="103">
          <cell r="A103">
            <v>977155</v>
          </cell>
          <cell r="B103" t="str">
            <v>Coles, Malik Rashad.</v>
          </cell>
          <cell r="C103" t="str">
            <v>247 S Hilton St</v>
          </cell>
          <cell r="D103" t="str">
            <v>Baltimore</v>
          </cell>
          <cell r="E103" t="str">
            <v>MD</v>
          </cell>
          <cell r="F103" t="str">
            <v>21229</v>
          </cell>
          <cell r="G103" t="str">
            <v>United States of America</v>
          </cell>
          <cell r="H103" t="str">
            <v>Word of Mouth</v>
          </cell>
          <cell r="J103" t="str">
            <v>240-565-1180</v>
          </cell>
          <cell r="L103" t="str">
            <v>Single</v>
          </cell>
          <cell r="M103" t="str">
            <v>No</v>
          </cell>
          <cell r="N103" t="str">
            <v>No</v>
          </cell>
          <cell r="P103" t="str">
            <v>Forklift Certification</v>
          </cell>
          <cell r="R103" t="str">
            <v>Yes</v>
          </cell>
          <cell r="S103" t="str">
            <v>No</v>
          </cell>
          <cell r="T103" t="str">
            <v>Male</v>
          </cell>
          <cell r="U103" t="str">
            <v>Black/African American</v>
          </cell>
          <cell r="V103" t="str">
            <v>05/26/2022</v>
          </cell>
          <cell r="X103" t="str">
            <v>231-93-2080</v>
          </cell>
          <cell r="Y103" t="str">
            <v>06/22/2022</v>
          </cell>
          <cell r="AA103" t="str">
            <v>No</v>
          </cell>
          <cell r="AB103">
            <v>0</v>
          </cell>
          <cell r="AC103">
            <v>0</v>
          </cell>
          <cell r="AF103" t="str">
            <v>Never Worked Before</v>
          </cell>
          <cell r="AG103" t="str">
            <v>No</v>
          </cell>
          <cell r="AH103" t="str">
            <v>Extremely Low Income</v>
          </cell>
          <cell r="AI103">
            <v>0</v>
          </cell>
          <cell r="AJ103" t="str">
            <v>No</v>
          </cell>
          <cell r="AK103" t="str">
            <v>High School Diploma/GED</v>
          </cell>
          <cell r="AL103" t="str">
            <v>No</v>
          </cell>
          <cell r="AM103" t="str">
            <v>No</v>
          </cell>
          <cell r="AN103" t="str">
            <v>No</v>
          </cell>
          <cell r="AP103" t="str">
            <v>Yes</v>
          </cell>
          <cell r="AQ103" t="str">
            <v>MTDL</v>
          </cell>
          <cell r="AR103" t="str">
            <v>Grads2Careers; CDBG</v>
          </cell>
          <cell r="AS103" t="str">
            <v>MTDL</v>
          </cell>
          <cell r="AT103" t="str">
            <v>United States</v>
          </cell>
          <cell r="AU103">
            <v>0</v>
          </cell>
          <cell r="AZ103">
            <v>44707</v>
          </cell>
          <cell r="BA103" t="str">
            <v>MTDL</v>
          </cell>
          <cell r="BB103" t="str">
            <v>ML</v>
          </cell>
          <cell r="BC103">
            <v>5</v>
          </cell>
          <cell r="BD103" t="str">
            <v>Quarter 4</v>
          </cell>
          <cell r="BE103">
            <v>2022</v>
          </cell>
          <cell r="BF103">
            <v>2022</v>
          </cell>
          <cell r="CI103" t="str">
            <v>No</v>
          </cell>
          <cell r="CO103" t="str">
            <v>No</v>
          </cell>
          <cell r="CP103">
            <v>44712</v>
          </cell>
          <cell r="EB103">
            <v>0</v>
          </cell>
          <cell r="EC103" t="str">
            <v>Yes</v>
          </cell>
          <cell r="ED103" t="str">
            <v>CDBG</v>
          </cell>
          <cell r="EE103" t="str">
            <v>No</v>
          </cell>
          <cell r="EF103" t="str">
            <v>No</v>
          </cell>
          <cell r="EG103" t="str">
            <v>Yes</v>
          </cell>
          <cell r="EH103" t="str">
            <v>No</v>
          </cell>
          <cell r="EI103" t="str">
            <v>No</v>
          </cell>
          <cell r="EJ103" t="str">
            <v>Yes</v>
          </cell>
          <cell r="EM103" t="str">
            <v>No</v>
          </cell>
          <cell r="EN103" t="str">
            <v>No</v>
          </cell>
          <cell r="EO103" t="str">
            <v>No</v>
          </cell>
          <cell r="EP103" t="str">
            <v>No</v>
          </cell>
          <cell r="EQ103" t="str">
            <v>No</v>
          </cell>
          <cell r="ER103" t="str">
            <v>No</v>
          </cell>
        </row>
        <row r="104">
          <cell r="A104">
            <v>977119</v>
          </cell>
          <cell r="B104" t="str">
            <v>Collier, Erica D.</v>
          </cell>
          <cell r="C104" t="str">
            <v>6225 York Road Apt N110</v>
          </cell>
          <cell r="D104" t="str">
            <v>Baltimore</v>
          </cell>
          <cell r="E104" t="str">
            <v>MD</v>
          </cell>
          <cell r="F104" t="str">
            <v>21212</v>
          </cell>
          <cell r="G104" t="str">
            <v>United States of America</v>
          </cell>
          <cell r="H104" t="str">
            <v>Internet Search</v>
          </cell>
          <cell r="J104" t="str">
            <v>443-768-1185</v>
          </cell>
          <cell r="L104" t="str">
            <v>Single</v>
          </cell>
          <cell r="M104" t="str">
            <v>No</v>
          </cell>
          <cell r="N104" t="str">
            <v>No</v>
          </cell>
          <cell r="O104" t="str">
            <v>5/10/2022</v>
          </cell>
          <cell r="P104" t="str">
            <v>Warehouse Associate</v>
          </cell>
          <cell r="R104" t="str">
            <v>Yes</v>
          </cell>
          <cell r="S104" t="str">
            <v>No</v>
          </cell>
          <cell r="T104" t="str">
            <v>Female</v>
          </cell>
          <cell r="U104" t="str">
            <v>Black/African American</v>
          </cell>
          <cell r="V104" t="str">
            <v>05/10/2022</v>
          </cell>
          <cell r="X104" t="str">
            <v>165-80-6549</v>
          </cell>
          <cell r="Y104" t="str">
            <v>01/05/2001</v>
          </cell>
          <cell r="Z104" t="str">
            <v>e5c2002@icloud.com</v>
          </cell>
          <cell r="AA104" t="str">
            <v>No</v>
          </cell>
          <cell r="AB104">
            <v>0</v>
          </cell>
          <cell r="AC104">
            <v>11</v>
          </cell>
          <cell r="AD104" t="str">
            <v>SSI, SSDI, SNAP/Food Stamp</v>
          </cell>
          <cell r="AF104" t="str">
            <v>&gt; 1 year</v>
          </cell>
          <cell r="AG104" t="str">
            <v>No</v>
          </cell>
          <cell r="AH104" t="str">
            <v>Extremely Low Income</v>
          </cell>
          <cell r="AI104">
            <v>810</v>
          </cell>
          <cell r="AJ104" t="str">
            <v>No</v>
          </cell>
          <cell r="AK104" t="str">
            <v>Some Highschool</v>
          </cell>
          <cell r="AL104" t="str">
            <v>Current TTW Holder</v>
          </cell>
          <cell r="AM104" t="str">
            <v>No</v>
          </cell>
          <cell r="AN104" t="str">
            <v>Yes</v>
          </cell>
          <cell r="AP104" t="str">
            <v>No</v>
          </cell>
          <cell r="AQ104" t="str">
            <v>OOO</v>
          </cell>
          <cell r="AR104" t="str">
            <v xml:space="preserve"> CDBG; SNAP</v>
          </cell>
          <cell r="AS104" t="str">
            <v>OOO</v>
          </cell>
          <cell r="AT104" t="str">
            <v>United States</v>
          </cell>
          <cell r="AU104">
            <v>40</v>
          </cell>
          <cell r="AZ104">
            <v>44691</v>
          </cell>
          <cell r="BA104" t="str">
            <v>OOO</v>
          </cell>
          <cell r="BB104" t="str">
            <v>SH</v>
          </cell>
          <cell r="BC104">
            <v>5</v>
          </cell>
          <cell r="BD104" t="str">
            <v>Quarter 4</v>
          </cell>
          <cell r="BE104">
            <v>2022</v>
          </cell>
          <cell r="BF104">
            <v>2022</v>
          </cell>
          <cell r="CI104" t="str">
            <v>No</v>
          </cell>
          <cell r="CO104" t="str">
            <v>No</v>
          </cell>
          <cell r="CP104"/>
          <cell r="DL104" t="str">
            <v>05-2022</v>
          </cell>
          <cell r="DM104">
            <v>5</v>
          </cell>
          <cell r="DR104" t="str">
            <v>E</v>
          </cell>
          <cell r="DZ104" t="str">
            <v>411026243</v>
          </cell>
          <cell r="EB104">
            <v>21</v>
          </cell>
          <cell r="EC104" t="str">
            <v>Yes</v>
          </cell>
          <cell r="ED104" t="str">
            <v>CDBG</v>
          </cell>
          <cell r="EE104" t="str">
            <v>No</v>
          </cell>
          <cell r="EF104" t="str">
            <v>No</v>
          </cell>
          <cell r="EG104" t="str">
            <v>Yes</v>
          </cell>
          <cell r="EH104" t="str">
            <v>No</v>
          </cell>
          <cell r="EI104" t="str">
            <v>No</v>
          </cell>
          <cell r="EJ104" t="str">
            <v>Yes</v>
          </cell>
          <cell r="EM104" t="str">
            <v>No</v>
          </cell>
          <cell r="EN104" t="str">
            <v>No</v>
          </cell>
          <cell r="EO104" t="str">
            <v>No</v>
          </cell>
          <cell r="EP104" t="str">
            <v>No</v>
          </cell>
          <cell r="EQ104" t="str">
            <v>No</v>
          </cell>
          <cell r="ER104" t="str">
            <v>No</v>
          </cell>
        </row>
        <row r="105">
          <cell r="A105">
            <v>976753</v>
          </cell>
          <cell r="B105" t="str">
            <v>Colson, Deneen</v>
          </cell>
          <cell r="C105" t="str">
            <v>1420 N. Ellwood Ave</v>
          </cell>
          <cell r="D105" t="str">
            <v>Baltimore</v>
          </cell>
          <cell r="E105" t="str">
            <v>MD</v>
          </cell>
          <cell r="F105" t="str">
            <v>21213</v>
          </cell>
          <cell r="G105" t="str">
            <v>United States of America</v>
          </cell>
          <cell r="H105" t="str">
            <v>Word of Mouth</v>
          </cell>
          <cell r="I105" t="str">
            <v>OWIF W
Uncle passed away from opioid addiction</v>
          </cell>
          <cell r="J105" t="str">
            <v>(443)841-6805</v>
          </cell>
          <cell r="L105" t="str">
            <v>Married</v>
          </cell>
          <cell r="M105" t="str">
            <v>Yes</v>
          </cell>
          <cell r="N105" t="str">
            <v>Yes</v>
          </cell>
          <cell r="P105" t="str">
            <v>Administrative Positions</v>
          </cell>
          <cell r="R105" t="str">
            <v>Yes</v>
          </cell>
          <cell r="S105" t="str">
            <v>Not Hispanic or Latino</v>
          </cell>
          <cell r="T105" t="str">
            <v>Female</v>
          </cell>
          <cell r="U105" t="str">
            <v>Black/African American</v>
          </cell>
          <cell r="V105" t="str">
            <v>08/03/2021</v>
          </cell>
          <cell r="X105" t="str">
            <v>215-88-7791</v>
          </cell>
          <cell r="Y105" t="str">
            <v>09/01/1964</v>
          </cell>
          <cell r="Z105" t="str">
            <v>deneencolson@yahoo.com</v>
          </cell>
          <cell r="AA105" t="str">
            <v>No</v>
          </cell>
          <cell r="AB105">
            <v>0</v>
          </cell>
          <cell r="AC105">
            <v>0</v>
          </cell>
          <cell r="AD105" t="str">
            <v>Salary/Wages</v>
          </cell>
          <cell r="AF105" t="str">
            <v>Still Working</v>
          </cell>
          <cell r="AG105" t="str">
            <v>No</v>
          </cell>
          <cell r="AH105" t="str">
            <v>Low Income</v>
          </cell>
          <cell r="AI105">
            <v>2721</v>
          </cell>
          <cell r="AJ105" t="str">
            <v>No</v>
          </cell>
          <cell r="AK105" t="str">
            <v>Some College</v>
          </cell>
          <cell r="AL105" t="str">
            <v>No</v>
          </cell>
          <cell r="AM105" t="str">
            <v>No</v>
          </cell>
          <cell r="AN105" t="str">
            <v>No</v>
          </cell>
          <cell r="AQ105" t="str">
            <v>OOO</v>
          </cell>
          <cell r="AR105" t="str">
            <v>OWIF-W; CDBG</v>
          </cell>
          <cell r="AS105" t="str">
            <v>OOO</v>
          </cell>
          <cell r="AT105" t="str">
            <v>United States</v>
          </cell>
          <cell r="AU105">
            <v>40</v>
          </cell>
          <cell r="AZ105">
            <v>44411</v>
          </cell>
          <cell r="BA105" t="str">
            <v>OOO</v>
          </cell>
          <cell r="BB105" t="str">
            <v>ML</v>
          </cell>
          <cell r="BC105">
            <v>8</v>
          </cell>
          <cell r="BD105" t="str">
            <v>Quarter 1</v>
          </cell>
          <cell r="BE105">
            <v>2021</v>
          </cell>
          <cell r="BF105">
            <v>2022</v>
          </cell>
          <cell r="BG105" t="str">
            <v>09/01/2021</v>
          </cell>
          <cell r="BH105" t="str">
            <v>Secondary Placement</v>
          </cell>
          <cell r="BI105" t="str">
            <v>St Francis of Assis</v>
          </cell>
          <cell r="BJ105" t="str">
            <v>Program Leader</v>
          </cell>
          <cell r="BK105">
            <v>17</v>
          </cell>
          <cell r="BL105">
            <v>10</v>
          </cell>
          <cell r="BM105" t="str">
            <v>No</v>
          </cell>
          <cell r="BN105" t="str">
            <v>No</v>
          </cell>
          <cell r="BO105" t="str">
            <v>No</v>
          </cell>
          <cell r="BP105" t="str">
            <v>No</v>
          </cell>
          <cell r="BQ105" t="str">
            <v>Yes</v>
          </cell>
          <cell r="BR105" t="str">
            <v>09/01/2021</v>
          </cell>
          <cell r="BS105" t="str">
            <v>Secondary Placement</v>
          </cell>
          <cell r="BT105" t="str">
            <v>St Francis of Assis</v>
          </cell>
          <cell r="BU105" t="str">
            <v>Program Leader</v>
          </cell>
          <cell r="BV105">
            <v>17</v>
          </cell>
          <cell r="BW105">
            <v>10</v>
          </cell>
          <cell r="BX105" t="str">
            <v>No</v>
          </cell>
          <cell r="BY105" t="str">
            <v>No</v>
          </cell>
          <cell r="BZ105" t="str">
            <v>No</v>
          </cell>
          <cell r="CA105" t="str">
            <v>No</v>
          </cell>
          <cell r="CB105" t="str">
            <v>Yes</v>
          </cell>
          <cell r="CF105" t="str">
            <v>11/11/2021</v>
          </cell>
          <cell r="CG105" t="str">
            <v>Job Retained</v>
          </cell>
          <cell r="CH105" t="str">
            <v>11/11/2021</v>
          </cell>
          <cell r="CI105" t="str">
            <v>Yes</v>
          </cell>
          <cell r="CJ105">
            <v>71</v>
          </cell>
          <cell r="CK105">
            <v>100</v>
          </cell>
          <cell r="CL105">
            <v>100</v>
          </cell>
          <cell r="CM105">
            <v>100</v>
          </cell>
          <cell r="CN105">
            <v>100</v>
          </cell>
          <cell r="CO105" t="str">
            <v>Yes</v>
          </cell>
          <cell r="EB105">
            <v>57</v>
          </cell>
          <cell r="EC105" t="str">
            <v>Yes</v>
          </cell>
          <cell r="ED105" t="str">
            <v>CDBG</v>
          </cell>
          <cell r="EE105" t="str">
            <v>Yes</v>
          </cell>
          <cell r="EF105" t="str">
            <v>Yes</v>
          </cell>
          <cell r="EG105" t="str">
            <v>Yes</v>
          </cell>
          <cell r="EH105" t="str">
            <v>No</v>
          </cell>
          <cell r="EI105" t="str">
            <v>Yes</v>
          </cell>
          <cell r="EJ105" t="str">
            <v>No</v>
          </cell>
          <cell r="EL105">
            <v>28</v>
          </cell>
          <cell r="EM105" t="str">
            <v>No</v>
          </cell>
          <cell r="EN105" t="str">
            <v>No</v>
          </cell>
          <cell r="EO105" t="str">
            <v>No</v>
          </cell>
          <cell r="EP105" t="str">
            <v>No</v>
          </cell>
          <cell r="EQ105" t="str">
            <v>Yes</v>
          </cell>
          <cell r="ER105" t="str">
            <v>No</v>
          </cell>
        </row>
        <row r="106">
          <cell r="A106">
            <v>976916</v>
          </cell>
          <cell r="B106" t="str">
            <v>Congleton, Jessica</v>
          </cell>
          <cell r="C106" t="str">
            <v>2511 Eutaw Pl #305N</v>
          </cell>
          <cell r="D106" t="str">
            <v>Baltimore</v>
          </cell>
          <cell r="E106" t="str">
            <v>MD</v>
          </cell>
          <cell r="F106" t="str">
            <v>21217</v>
          </cell>
          <cell r="G106" t="str">
            <v>United States of America</v>
          </cell>
          <cell r="H106" t="str">
            <v>Internet Search</v>
          </cell>
          <cell r="J106" t="str">
            <v>(443)622-0605</v>
          </cell>
          <cell r="L106" t="str">
            <v>Single</v>
          </cell>
          <cell r="M106" t="str">
            <v>No</v>
          </cell>
          <cell r="N106" t="str">
            <v>No</v>
          </cell>
          <cell r="O106" t="str">
            <v>12/14/2021</v>
          </cell>
          <cell r="P106" t="str">
            <v>Clerical/Admin</v>
          </cell>
          <cell r="R106" t="str">
            <v>Yes</v>
          </cell>
          <cell r="S106" t="str">
            <v>No</v>
          </cell>
          <cell r="T106" t="str">
            <v>Female</v>
          </cell>
          <cell r="U106" t="str">
            <v>Black/African American</v>
          </cell>
          <cell r="V106" t="str">
            <v>12/14/2021</v>
          </cell>
          <cell r="X106" t="str">
            <v>235-25-1368</v>
          </cell>
          <cell r="Y106" t="str">
            <v>06/14/1981</v>
          </cell>
          <cell r="Z106" t="str">
            <v>ladyjay2009.jc@gmail.com</v>
          </cell>
          <cell r="AA106" t="str">
            <v>No</v>
          </cell>
          <cell r="AB106">
            <v>0</v>
          </cell>
          <cell r="AC106">
            <v>15</v>
          </cell>
          <cell r="AD106" t="str">
            <v>SSI, Cash Assistance/TCA, SNAP/Food Stamp</v>
          </cell>
          <cell r="AF106" t="str">
            <v>4-6 months</v>
          </cell>
          <cell r="AG106" t="str">
            <v>No</v>
          </cell>
          <cell r="AH106" t="str">
            <v>Extremely Low Income</v>
          </cell>
          <cell r="AI106">
            <v>1194</v>
          </cell>
          <cell r="AJ106" t="str">
            <v>Yes</v>
          </cell>
          <cell r="AK106" t="str">
            <v>High School Diploma/GED</v>
          </cell>
          <cell r="AL106" t="str">
            <v>No</v>
          </cell>
          <cell r="AM106" t="str">
            <v>Yes</v>
          </cell>
          <cell r="AN106" t="str">
            <v>No</v>
          </cell>
          <cell r="AP106" t="str">
            <v>Yes</v>
          </cell>
          <cell r="AR106" t="str">
            <v xml:space="preserve"> CDBG</v>
          </cell>
          <cell r="AS106" t="str">
            <v>OOO</v>
          </cell>
          <cell r="AT106" t="str">
            <v>United States</v>
          </cell>
          <cell r="AU106">
            <v>40</v>
          </cell>
          <cell r="AV106" t="str">
            <v>Criminal Background</v>
          </cell>
          <cell r="AZ106">
            <v>44544</v>
          </cell>
          <cell r="BB106" t="str">
            <v>RB</v>
          </cell>
          <cell r="BC106">
            <v>12</v>
          </cell>
          <cell r="BD106" t="str">
            <v>Quarter 2</v>
          </cell>
          <cell r="BE106">
            <v>2021</v>
          </cell>
          <cell r="BF106">
            <v>2022</v>
          </cell>
          <cell r="CI106" t="str">
            <v>No</v>
          </cell>
          <cell r="CO106" t="str">
            <v>No</v>
          </cell>
          <cell r="DK106" t="str">
            <v>Yes</v>
          </cell>
          <cell r="EB106">
            <v>41</v>
          </cell>
          <cell r="EC106" t="str">
            <v>Yes</v>
          </cell>
          <cell r="ED106" t="str">
            <v>CDBG</v>
          </cell>
          <cell r="EE106" t="str">
            <v>No</v>
          </cell>
          <cell r="EF106" t="str">
            <v>No</v>
          </cell>
          <cell r="EG106" t="str">
            <v>No</v>
          </cell>
          <cell r="EH106" t="str">
            <v>No</v>
          </cell>
          <cell r="EI106" t="str">
            <v>No</v>
          </cell>
          <cell r="EJ106" t="str">
            <v>No</v>
          </cell>
          <cell r="EM106" t="str">
            <v>No</v>
          </cell>
          <cell r="EN106" t="str">
            <v>No</v>
          </cell>
          <cell r="EO106" t="str">
            <v>No</v>
          </cell>
          <cell r="EP106" t="str">
            <v>No</v>
          </cell>
          <cell r="EQ106" t="str">
            <v>No</v>
          </cell>
          <cell r="ER106" t="str">
            <v>No</v>
          </cell>
        </row>
        <row r="107">
          <cell r="A107">
            <v>976793</v>
          </cell>
          <cell r="B107" t="str">
            <v>Conn, Shamera</v>
          </cell>
          <cell r="C107" t="str">
            <v>3112 Windsor Ave</v>
          </cell>
          <cell r="D107" t="str">
            <v>Baltimore</v>
          </cell>
          <cell r="E107" t="str">
            <v>MD</v>
          </cell>
          <cell r="F107" t="str">
            <v>21216</v>
          </cell>
          <cell r="G107" t="str">
            <v>United States of America</v>
          </cell>
          <cell r="H107" t="str">
            <v>Walk With Me Project</v>
          </cell>
          <cell r="J107" t="str">
            <v>(443)538-9725</v>
          </cell>
          <cell r="L107" t="str">
            <v>Single Living with Partner</v>
          </cell>
          <cell r="M107" t="str">
            <v>Yes</v>
          </cell>
          <cell r="N107" t="str">
            <v>Yes</v>
          </cell>
          <cell r="P107" t="str">
            <v>CDL Driving</v>
          </cell>
          <cell r="R107" t="str">
            <v>Yes</v>
          </cell>
          <cell r="S107" t="str">
            <v>No</v>
          </cell>
          <cell r="T107" t="str">
            <v>Female</v>
          </cell>
          <cell r="U107" t="str">
            <v>Black/African American</v>
          </cell>
          <cell r="V107" t="str">
            <v>08/24/2021</v>
          </cell>
          <cell r="W107" t="str">
            <v>(410)300-5356</v>
          </cell>
          <cell r="X107" t="str">
            <v>212-37-4169</v>
          </cell>
          <cell r="Y107" t="str">
            <v>07/19/1992</v>
          </cell>
          <cell r="Z107" t="str">
            <v>sconn719@gmailcom</v>
          </cell>
          <cell r="AA107" t="str">
            <v>No</v>
          </cell>
          <cell r="AB107">
            <v>0</v>
          </cell>
          <cell r="AC107">
            <v>10</v>
          </cell>
          <cell r="AD107" t="str">
            <v>Salary/Wages, SNAP/Food Stamp</v>
          </cell>
          <cell r="AF107" t="str">
            <v>Still Working</v>
          </cell>
          <cell r="AG107" t="str">
            <v>No</v>
          </cell>
          <cell r="AH107" t="str">
            <v>Extremely Low Income</v>
          </cell>
          <cell r="AI107">
            <v>1600</v>
          </cell>
          <cell r="AJ107" t="str">
            <v>No</v>
          </cell>
          <cell r="AK107" t="str">
            <v>High School Diploma/GED</v>
          </cell>
          <cell r="AL107" t="str">
            <v>No</v>
          </cell>
          <cell r="AM107" t="str">
            <v>No</v>
          </cell>
          <cell r="AN107" t="str">
            <v>No</v>
          </cell>
          <cell r="AQ107" t="str">
            <v>CTC</v>
          </cell>
          <cell r="AR107" t="str">
            <v xml:space="preserve"> CDBG; SNAP; EARN</v>
          </cell>
          <cell r="AS107" t="str">
            <v>CTC</v>
          </cell>
          <cell r="AT107" t="str">
            <v>United States</v>
          </cell>
          <cell r="AU107">
            <v>40</v>
          </cell>
          <cell r="AZ107">
            <v>44432</v>
          </cell>
          <cell r="BA107" t="str">
            <v>CTC</v>
          </cell>
          <cell r="BB107" t="str">
            <v>ML</v>
          </cell>
          <cell r="BC107">
            <v>8</v>
          </cell>
          <cell r="BD107" t="str">
            <v>Quarter 1</v>
          </cell>
          <cell r="BE107">
            <v>2021</v>
          </cell>
          <cell r="BF107">
            <v>2022</v>
          </cell>
          <cell r="BG107" t="str">
            <v>10/11/2021</v>
          </cell>
          <cell r="BH107" t="str">
            <v>Initial Placement</v>
          </cell>
          <cell r="BI107" t="str">
            <v>Howard County</v>
          </cell>
          <cell r="BJ107" t="str">
            <v>CDL Driver</v>
          </cell>
          <cell r="BK107">
            <v>23</v>
          </cell>
          <cell r="BL107">
            <v>40</v>
          </cell>
          <cell r="BM107" t="str">
            <v>Yes</v>
          </cell>
          <cell r="BN107" t="str">
            <v>Yes</v>
          </cell>
          <cell r="BO107" t="str">
            <v>No</v>
          </cell>
          <cell r="BP107" t="str">
            <v>Yes</v>
          </cell>
          <cell r="BQ107" t="str">
            <v>Yes</v>
          </cell>
          <cell r="BR107" t="str">
            <v>10/11/2021</v>
          </cell>
          <cell r="BS107" t="str">
            <v>Initial Placement</v>
          </cell>
          <cell r="BT107" t="str">
            <v>Howard County</v>
          </cell>
          <cell r="BU107" t="str">
            <v>CDL Driver</v>
          </cell>
          <cell r="BV107">
            <v>23</v>
          </cell>
          <cell r="BW107">
            <v>40</v>
          </cell>
          <cell r="BX107" t="str">
            <v>Yes</v>
          </cell>
          <cell r="BY107" t="str">
            <v>Yes</v>
          </cell>
          <cell r="BZ107" t="str">
            <v>No</v>
          </cell>
          <cell r="CA107" t="str">
            <v>Yes</v>
          </cell>
          <cell r="CB107" t="str">
            <v>Yes</v>
          </cell>
          <cell r="CF107" t="str">
            <v>11/10/2021</v>
          </cell>
          <cell r="CG107" t="str">
            <v>Job Retained</v>
          </cell>
          <cell r="CH107" t="str">
            <v>11/10/2021</v>
          </cell>
          <cell r="CI107" t="str">
            <v>Yes</v>
          </cell>
          <cell r="CJ107">
            <v>30</v>
          </cell>
          <cell r="CK107">
            <v>78</v>
          </cell>
          <cell r="CL107">
            <v>78</v>
          </cell>
          <cell r="CM107">
            <v>78</v>
          </cell>
          <cell r="CN107">
            <v>78</v>
          </cell>
          <cell r="CO107" t="str">
            <v>Yes</v>
          </cell>
          <cell r="CP107">
            <v>44446</v>
          </cell>
          <cell r="CU107" t="str">
            <v>Yes</v>
          </cell>
          <cell r="CV107" t="str">
            <v>09/22/2021</v>
          </cell>
          <cell r="DA107" t="str">
            <v>Yes</v>
          </cell>
          <cell r="DB107" t="str">
            <v>11/15/2021</v>
          </cell>
          <cell r="DE107" t="str">
            <v>Yes</v>
          </cell>
          <cell r="DF107" t="str">
            <v>09/27/2021</v>
          </cell>
          <cell r="DI107" t="str">
            <v>Yes</v>
          </cell>
          <cell r="DJ107" t="str">
            <v>Complete</v>
          </cell>
          <cell r="DL107" t="str">
            <v>09-2021</v>
          </cell>
          <cell r="DM107">
            <v>9</v>
          </cell>
          <cell r="DV107" t="str">
            <v>E</v>
          </cell>
          <cell r="DZ107" t="str">
            <v>437014634</v>
          </cell>
          <cell r="EA107" t="str">
            <v>IG0514-15-624</v>
          </cell>
          <cell r="EB107">
            <v>29</v>
          </cell>
          <cell r="EC107" t="str">
            <v>Yes</v>
          </cell>
          <cell r="ED107" t="str">
            <v>CDBG</v>
          </cell>
          <cell r="EE107" t="str">
            <v>Yes</v>
          </cell>
          <cell r="EF107" t="str">
            <v>Yes</v>
          </cell>
          <cell r="EG107" t="str">
            <v>Yes</v>
          </cell>
          <cell r="EH107" t="str">
            <v>No</v>
          </cell>
          <cell r="EI107" t="str">
            <v>Yes</v>
          </cell>
          <cell r="EJ107" t="str">
            <v>No</v>
          </cell>
          <cell r="EL107">
            <v>47</v>
          </cell>
          <cell r="EM107" t="str">
            <v>No</v>
          </cell>
          <cell r="EN107" t="str">
            <v>No</v>
          </cell>
          <cell r="EO107" t="str">
            <v>Yes</v>
          </cell>
          <cell r="EP107" t="str">
            <v>No</v>
          </cell>
          <cell r="EQ107" t="str">
            <v>Yes</v>
          </cell>
          <cell r="ER107" t="str">
            <v>Yes</v>
          </cell>
        </row>
        <row r="108">
          <cell r="A108">
            <v>976824</v>
          </cell>
          <cell r="B108" t="str">
            <v>Cooper, Edward</v>
          </cell>
          <cell r="C108" t="str">
            <v>301 Pleasant Ridge Dr</v>
          </cell>
          <cell r="D108" t="str">
            <v>Owings Mills</v>
          </cell>
          <cell r="E108" t="str">
            <v>MD</v>
          </cell>
          <cell r="F108" t="str">
            <v>21117</v>
          </cell>
          <cell r="G108" t="str">
            <v>United States of America</v>
          </cell>
          <cell r="H108" t="str">
            <v>Word of Mouth/Baltimore Works</v>
          </cell>
          <cell r="J108" t="str">
            <v>(443)414-5802</v>
          </cell>
          <cell r="L108" t="str">
            <v>Single</v>
          </cell>
          <cell r="M108" t="str">
            <v>Yes</v>
          </cell>
          <cell r="N108" t="str">
            <v>Yes</v>
          </cell>
          <cell r="O108" t="str">
            <v>9/28/2021</v>
          </cell>
          <cell r="P108" t="str">
            <v>CDL/MTA</v>
          </cell>
          <cell r="R108" t="str">
            <v>No</v>
          </cell>
          <cell r="S108" t="str">
            <v>No</v>
          </cell>
          <cell r="T108" t="str">
            <v>Male</v>
          </cell>
          <cell r="U108" t="str">
            <v>Black/African American</v>
          </cell>
          <cell r="V108" t="str">
            <v>09/28/2021</v>
          </cell>
          <cell r="X108" t="str">
            <v>218-29-5898</v>
          </cell>
          <cell r="Y108" t="str">
            <v>08/30/1990</v>
          </cell>
          <cell r="Z108" t="str">
            <v>edwardcooperjr584@gmail.com</v>
          </cell>
          <cell r="AA108" t="str">
            <v>No</v>
          </cell>
          <cell r="AB108">
            <v>0</v>
          </cell>
          <cell r="AC108">
            <v>0</v>
          </cell>
          <cell r="AD108" t="str">
            <v>Salary/Wages, SNAP/Food Stamp</v>
          </cell>
          <cell r="AF108" t="str">
            <v>Still Working</v>
          </cell>
          <cell r="AG108" t="str">
            <v>No</v>
          </cell>
          <cell r="AH108" t="str">
            <v>Extremely Low Income</v>
          </cell>
          <cell r="AI108">
            <v>600</v>
          </cell>
          <cell r="AJ108" t="str">
            <v>No</v>
          </cell>
          <cell r="AK108" t="str">
            <v>High School Diploma/GED</v>
          </cell>
          <cell r="AL108" t="str">
            <v>No</v>
          </cell>
          <cell r="AM108" t="str">
            <v>No</v>
          </cell>
          <cell r="AN108" t="str">
            <v>No</v>
          </cell>
          <cell r="AS108" t="str">
            <v>CTC</v>
          </cell>
          <cell r="AT108" t="str">
            <v>United States</v>
          </cell>
          <cell r="AU108">
            <v>0</v>
          </cell>
          <cell r="AZ108">
            <v>44467</v>
          </cell>
          <cell r="BB108" t="str">
            <v>SH</v>
          </cell>
          <cell r="BC108">
            <v>9</v>
          </cell>
          <cell r="BD108" t="str">
            <v>Quarter 1</v>
          </cell>
          <cell r="BE108">
            <v>2021</v>
          </cell>
          <cell r="BF108">
            <v>2022</v>
          </cell>
          <cell r="CI108" t="str">
            <v>Yes</v>
          </cell>
          <cell r="CO108" t="str">
            <v>No</v>
          </cell>
          <cell r="DK108" t="str">
            <v>Yes</v>
          </cell>
          <cell r="EB108">
            <v>31</v>
          </cell>
          <cell r="EC108" t="str">
            <v>No</v>
          </cell>
          <cell r="EE108" t="str">
            <v>No</v>
          </cell>
          <cell r="EF108" t="str">
            <v>No</v>
          </cell>
          <cell r="EG108" t="str">
            <v>No</v>
          </cell>
          <cell r="EH108" t="str">
            <v>No</v>
          </cell>
          <cell r="EI108" t="str">
            <v>Yes</v>
          </cell>
          <cell r="EJ108" t="str">
            <v>No</v>
          </cell>
          <cell r="EM108" t="str">
            <v>No</v>
          </cell>
          <cell r="EN108" t="str">
            <v>No</v>
          </cell>
          <cell r="EO108" t="str">
            <v>No</v>
          </cell>
          <cell r="EP108" t="str">
            <v>No</v>
          </cell>
          <cell r="EQ108" t="str">
            <v>No</v>
          </cell>
          <cell r="ER108" t="str">
            <v>No</v>
          </cell>
        </row>
        <row r="109">
          <cell r="A109">
            <v>976779</v>
          </cell>
          <cell r="B109" t="str">
            <v>Cottman, Aiesha</v>
          </cell>
          <cell r="C109" t="str">
            <v>2507 E Strathmore Ave</v>
          </cell>
          <cell r="D109" t="str">
            <v>Baltimore</v>
          </cell>
          <cell r="E109" t="str">
            <v>MD</v>
          </cell>
          <cell r="F109" t="str">
            <v>21214</v>
          </cell>
          <cell r="G109" t="str">
            <v>United States of America</v>
          </cell>
          <cell r="H109" t="str">
            <v>School Bus Drivers Job Fair</v>
          </cell>
          <cell r="J109" t="str">
            <v>(443)356-1383</v>
          </cell>
          <cell r="L109" t="str">
            <v>Single</v>
          </cell>
          <cell r="M109" t="str">
            <v>Yes</v>
          </cell>
          <cell r="N109" t="str">
            <v>Yes</v>
          </cell>
          <cell r="P109" t="str">
            <v>CDL Driver</v>
          </cell>
          <cell r="R109" t="str">
            <v>Yes</v>
          </cell>
          <cell r="S109" t="str">
            <v>No</v>
          </cell>
          <cell r="T109" t="str">
            <v>Female</v>
          </cell>
          <cell r="U109" t="str">
            <v>Black/African American</v>
          </cell>
          <cell r="V109" t="str">
            <v>08/18/2021</v>
          </cell>
          <cell r="X109" t="str">
            <v>213-49-1037</v>
          </cell>
          <cell r="Y109" t="str">
            <v>11/16/1996</v>
          </cell>
          <cell r="Z109" t="str">
            <v>aieshacottman16@gmailcom</v>
          </cell>
          <cell r="AA109" t="str">
            <v>No</v>
          </cell>
          <cell r="AB109">
            <v>0</v>
          </cell>
          <cell r="AC109">
            <v>15</v>
          </cell>
          <cell r="AD109" t="str">
            <v>Salary/Wages, SNAP/Food Stamp</v>
          </cell>
          <cell r="AF109" t="str">
            <v>Still Working</v>
          </cell>
          <cell r="AG109" t="str">
            <v>No</v>
          </cell>
          <cell r="AH109" t="str">
            <v>Extremely Low Income</v>
          </cell>
          <cell r="AI109">
            <v>2400</v>
          </cell>
          <cell r="AJ109" t="str">
            <v>No</v>
          </cell>
          <cell r="AK109" t="str">
            <v>Some College</v>
          </cell>
          <cell r="AL109" t="str">
            <v>No</v>
          </cell>
          <cell r="AM109" t="str">
            <v>No</v>
          </cell>
          <cell r="AN109" t="str">
            <v>No</v>
          </cell>
          <cell r="AR109" t="str">
            <v xml:space="preserve"> CDBG</v>
          </cell>
          <cell r="AS109" t="str">
            <v>CTC</v>
          </cell>
          <cell r="AU109">
            <v>40</v>
          </cell>
          <cell r="AZ109">
            <v>44426</v>
          </cell>
          <cell r="BB109" t="str">
            <v>SH</v>
          </cell>
          <cell r="BC109">
            <v>8</v>
          </cell>
          <cell r="BD109" t="str">
            <v>Quarter 1</v>
          </cell>
          <cell r="BE109">
            <v>2021</v>
          </cell>
          <cell r="BF109">
            <v>2022</v>
          </cell>
          <cell r="CI109" t="str">
            <v>Yes</v>
          </cell>
          <cell r="CO109" t="str">
            <v>No</v>
          </cell>
          <cell r="DK109" t="str">
            <v>Yes</v>
          </cell>
          <cell r="EB109">
            <v>25</v>
          </cell>
          <cell r="EC109" t="str">
            <v>Yes</v>
          </cell>
          <cell r="ED109" t="str">
            <v>CDBG</v>
          </cell>
          <cell r="EE109" t="str">
            <v>No</v>
          </cell>
          <cell r="EF109" t="str">
            <v>No</v>
          </cell>
          <cell r="EG109" t="str">
            <v>No</v>
          </cell>
          <cell r="EH109" t="str">
            <v>No</v>
          </cell>
          <cell r="EI109" t="str">
            <v>Yes</v>
          </cell>
          <cell r="EJ109" t="str">
            <v>No</v>
          </cell>
          <cell r="EM109" t="str">
            <v>No</v>
          </cell>
          <cell r="EN109" t="str">
            <v>No</v>
          </cell>
          <cell r="EO109" t="str">
            <v>No</v>
          </cell>
          <cell r="EP109" t="str">
            <v>No</v>
          </cell>
          <cell r="EQ109" t="str">
            <v>No</v>
          </cell>
          <cell r="ER109" t="str">
            <v>No</v>
          </cell>
        </row>
        <row r="110">
          <cell r="A110">
            <v>976785</v>
          </cell>
          <cell r="B110" t="str">
            <v>Covell, Bryan</v>
          </cell>
          <cell r="C110" t="str">
            <v>25 Dunvale Road Apt# 562</v>
          </cell>
          <cell r="D110" t="str">
            <v>Towson</v>
          </cell>
          <cell r="E110" t="str">
            <v>MD</v>
          </cell>
          <cell r="F110" t="str">
            <v>21204</v>
          </cell>
          <cell r="G110" t="str">
            <v>United States of America</v>
          </cell>
          <cell r="H110" t="str">
            <v>Other</v>
          </cell>
          <cell r="J110" t="str">
            <v>410-622-0040</v>
          </cell>
          <cell r="L110" t="str">
            <v>Married</v>
          </cell>
          <cell r="M110" t="str">
            <v>Yes</v>
          </cell>
          <cell r="N110" t="str">
            <v>Yes</v>
          </cell>
          <cell r="P110" t="str">
            <v>Warehouse/Forklift</v>
          </cell>
          <cell r="R110" t="str">
            <v>No</v>
          </cell>
          <cell r="S110" t="str">
            <v>No</v>
          </cell>
          <cell r="T110" t="str">
            <v>Male</v>
          </cell>
          <cell r="V110" t="str">
            <v>08/17/2021</v>
          </cell>
          <cell r="W110" t="str">
            <v>443-802-2989  (House Phone)</v>
          </cell>
          <cell r="X110" t="str">
            <v>219-86-9633</v>
          </cell>
          <cell r="Y110" t="str">
            <v>07/26/1966</v>
          </cell>
          <cell r="Z110" t="str">
            <v>bryancovell1@gmailcom</v>
          </cell>
          <cell r="AA110" t="str">
            <v>No</v>
          </cell>
          <cell r="AB110">
            <v>0</v>
          </cell>
          <cell r="AC110">
            <v>0</v>
          </cell>
          <cell r="AD110" t="str">
            <v>Salary/Wages, SNAP/Food Stamp</v>
          </cell>
          <cell r="AF110" t="str">
            <v>Still Working</v>
          </cell>
          <cell r="AG110" t="str">
            <v>No</v>
          </cell>
          <cell r="AI110">
            <v>2930</v>
          </cell>
          <cell r="AK110" t="str">
            <v>Some Highschool</v>
          </cell>
          <cell r="AL110" t="str">
            <v>No</v>
          </cell>
          <cell r="AM110" t="str">
            <v>No</v>
          </cell>
          <cell r="AN110" t="str">
            <v>No</v>
          </cell>
          <cell r="AS110" t="str">
            <v>MTDL</v>
          </cell>
          <cell r="AT110" t="str">
            <v>United States</v>
          </cell>
          <cell r="AU110">
            <v>40</v>
          </cell>
          <cell r="AZ110">
            <v>44425</v>
          </cell>
          <cell r="BB110" t="str">
            <v>RV</v>
          </cell>
          <cell r="BC110">
            <v>8</v>
          </cell>
          <cell r="BD110" t="str">
            <v>Quarter 1</v>
          </cell>
          <cell r="BE110">
            <v>2021</v>
          </cell>
          <cell r="BF110">
            <v>2022</v>
          </cell>
          <cell r="CI110" t="str">
            <v>Yes</v>
          </cell>
          <cell r="CO110" t="str">
            <v>No</v>
          </cell>
          <cell r="EB110">
            <v>55</v>
          </cell>
          <cell r="EC110" t="str">
            <v>No</v>
          </cell>
          <cell r="EE110" t="str">
            <v>No</v>
          </cell>
          <cell r="EF110" t="str">
            <v>No</v>
          </cell>
          <cell r="EG110" t="str">
            <v>No</v>
          </cell>
          <cell r="EH110" t="str">
            <v>No</v>
          </cell>
          <cell r="EI110" t="str">
            <v>Yes</v>
          </cell>
          <cell r="EJ110" t="str">
            <v>No</v>
          </cell>
          <cell r="EM110" t="str">
            <v>No</v>
          </cell>
          <cell r="EN110" t="str">
            <v>No</v>
          </cell>
          <cell r="EO110" t="str">
            <v>No</v>
          </cell>
          <cell r="EP110" t="str">
            <v>No</v>
          </cell>
          <cell r="EQ110" t="str">
            <v>No</v>
          </cell>
          <cell r="ER110" t="str">
            <v>No</v>
          </cell>
        </row>
        <row r="111">
          <cell r="A111">
            <v>976953</v>
          </cell>
          <cell r="B111" t="str">
            <v>Cox, Khaliah</v>
          </cell>
          <cell r="C111" t="str">
            <v>14 Warren Road</v>
          </cell>
          <cell r="D111" t="str">
            <v>Essex</v>
          </cell>
          <cell r="E111" t="str">
            <v>MD</v>
          </cell>
          <cell r="F111" t="str">
            <v>21221</v>
          </cell>
          <cell r="G111" t="str">
            <v>United States of America</v>
          </cell>
          <cell r="H111" t="str">
            <v>Community Location</v>
          </cell>
          <cell r="J111" t="str">
            <v>443-531-5745</v>
          </cell>
          <cell r="L111" t="str">
            <v>Single</v>
          </cell>
          <cell r="M111" t="str">
            <v>No</v>
          </cell>
          <cell r="N111" t="str">
            <v>No</v>
          </cell>
          <cell r="O111" t="str">
            <v>1/20/2022</v>
          </cell>
          <cell r="P111" t="str">
            <v>Customer Service/Retail/Warehouse</v>
          </cell>
          <cell r="R111" t="str">
            <v>Yes</v>
          </cell>
          <cell r="S111" t="str">
            <v>No</v>
          </cell>
          <cell r="T111" t="str">
            <v>Female</v>
          </cell>
          <cell r="U111" t="str">
            <v>Black/African American</v>
          </cell>
          <cell r="V111" t="str">
            <v>01/20/2022</v>
          </cell>
          <cell r="X111" t="str">
            <v>215-43-2220</v>
          </cell>
          <cell r="Y111" t="str">
            <v>11/05/1994</v>
          </cell>
          <cell r="Z111" t="str">
            <v>naturalbeauty9477@gmail.com</v>
          </cell>
          <cell r="AB111">
            <v>0</v>
          </cell>
          <cell r="AC111">
            <v>12</v>
          </cell>
          <cell r="AD111" t="str">
            <v>Cash Assistance/TCA, SNAP/Food Stamp, Other Sources</v>
          </cell>
          <cell r="AF111" t="str">
            <v>7-12 months</v>
          </cell>
          <cell r="AG111" t="str">
            <v>No</v>
          </cell>
          <cell r="AH111" t="str">
            <v>Extremely Low Income</v>
          </cell>
          <cell r="AI111">
            <v>1099</v>
          </cell>
          <cell r="AJ111" t="str">
            <v>Yes</v>
          </cell>
          <cell r="AK111" t="str">
            <v>High School Diploma/GED</v>
          </cell>
          <cell r="AL111" t="str">
            <v>No</v>
          </cell>
          <cell r="AM111" t="str">
            <v>No</v>
          </cell>
          <cell r="AN111" t="str">
            <v>No</v>
          </cell>
          <cell r="AP111" t="str">
            <v>No</v>
          </cell>
          <cell r="AS111" t="str">
            <v>CF</v>
          </cell>
          <cell r="AT111" t="str">
            <v>United States</v>
          </cell>
          <cell r="AU111">
            <v>30</v>
          </cell>
          <cell r="AZ111">
            <v>44581</v>
          </cell>
          <cell r="BB111" t="str">
            <v>RV</v>
          </cell>
          <cell r="BC111">
            <v>1</v>
          </cell>
          <cell r="BD111" t="str">
            <v>Quarter 3</v>
          </cell>
          <cell r="BE111">
            <v>2022</v>
          </cell>
          <cell r="BF111">
            <v>2022</v>
          </cell>
          <cell r="CI111" t="str">
            <v>No</v>
          </cell>
          <cell r="CO111" t="str">
            <v>No</v>
          </cell>
          <cell r="DK111" t="str">
            <v>Yes</v>
          </cell>
          <cell r="EB111">
            <v>27</v>
          </cell>
          <cell r="EC111" t="str">
            <v>No</v>
          </cell>
          <cell r="EE111" t="str">
            <v>No</v>
          </cell>
          <cell r="EF111" t="str">
            <v>No</v>
          </cell>
          <cell r="EG111" t="str">
            <v>No</v>
          </cell>
          <cell r="EH111" t="str">
            <v>No</v>
          </cell>
          <cell r="EI111" t="str">
            <v>No</v>
          </cell>
          <cell r="EJ111" t="str">
            <v>No</v>
          </cell>
          <cell r="EM111" t="str">
            <v>No</v>
          </cell>
          <cell r="EN111" t="str">
            <v>No</v>
          </cell>
          <cell r="EO111" t="str">
            <v>No</v>
          </cell>
          <cell r="EP111" t="str">
            <v>No</v>
          </cell>
          <cell r="EQ111" t="str">
            <v>No</v>
          </cell>
          <cell r="ER111" t="str">
            <v>No</v>
          </cell>
        </row>
        <row r="112">
          <cell r="A112">
            <v>976947</v>
          </cell>
          <cell r="B112" t="str">
            <v>Crawford, Eugene</v>
          </cell>
          <cell r="C112" t="str">
            <v>30 Tallow Ct</v>
          </cell>
          <cell r="E112" t="str">
            <v>MD</v>
          </cell>
          <cell r="F112" t="str">
            <v>21244</v>
          </cell>
          <cell r="G112" t="str">
            <v>United States of America</v>
          </cell>
          <cell r="H112" t="str">
            <v>Word of Mouth</v>
          </cell>
          <cell r="J112" t="str">
            <v>410 947-1554</v>
          </cell>
          <cell r="L112" t="str">
            <v>Single</v>
          </cell>
          <cell r="M112" t="str">
            <v>Yes</v>
          </cell>
          <cell r="N112" t="str">
            <v>Yes</v>
          </cell>
          <cell r="O112" t="str">
            <v>1/6/2022</v>
          </cell>
          <cell r="P112" t="str">
            <v>warehouse</v>
          </cell>
          <cell r="R112" t="str">
            <v>No</v>
          </cell>
          <cell r="S112" t="str">
            <v>No</v>
          </cell>
          <cell r="T112" t="str">
            <v>Male</v>
          </cell>
          <cell r="U112" t="str">
            <v>Black/African American</v>
          </cell>
          <cell r="V112" t="str">
            <v>01/06/2022</v>
          </cell>
          <cell r="X112" t="str">
            <v>219 61 6450</v>
          </cell>
          <cell r="Y112" t="str">
            <v>09/28/2001</v>
          </cell>
          <cell r="Z112" t="str">
            <v>craweugene167@gmail.com</v>
          </cell>
          <cell r="AA112" t="str">
            <v>No</v>
          </cell>
          <cell r="AB112">
            <v>0</v>
          </cell>
          <cell r="AC112">
            <v>16.399999999999999</v>
          </cell>
          <cell r="AD112" t="str">
            <v>Salary/Wages</v>
          </cell>
          <cell r="AG112" t="str">
            <v>No</v>
          </cell>
          <cell r="AH112" t="str">
            <v>Extremely Low Income</v>
          </cell>
          <cell r="AI112">
            <v>1600</v>
          </cell>
          <cell r="AJ112" t="str">
            <v>No</v>
          </cell>
          <cell r="AK112" t="str">
            <v>High School Diploma/GED</v>
          </cell>
          <cell r="AL112" t="str">
            <v>No</v>
          </cell>
          <cell r="AM112" t="str">
            <v>Yes</v>
          </cell>
          <cell r="AN112" t="str">
            <v>No</v>
          </cell>
          <cell r="AS112" t="str">
            <v>MTDL</v>
          </cell>
          <cell r="AT112" t="str">
            <v>United States</v>
          </cell>
          <cell r="AU112">
            <v>40</v>
          </cell>
          <cell r="AV112" t="str">
            <v>Resume</v>
          </cell>
          <cell r="AZ112">
            <v>44567</v>
          </cell>
          <cell r="BB112" t="str">
            <v>ML</v>
          </cell>
          <cell r="BC112">
            <v>1</v>
          </cell>
          <cell r="BD112" t="str">
            <v>Quarter 3</v>
          </cell>
          <cell r="BE112">
            <v>2022</v>
          </cell>
          <cell r="BF112">
            <v>2022</v>
          </cell>
          <cell r="CI112" t="str">
            <v>No</v>
          </cell>
          <cell r="CO112" t="str">
            <v>No</v>
          </cell>
          <cell r="DK112" t="str">
            <v>Yes</v>
          </cell>
          <cell r="EB112">
            <v>20</v>
          </cell>
          <cell r="EC112" t="str">
            <v>No</v>
          </cell>
          <cell r="EE112" t="str">
            <v>No</v>
          </cell>
          <cell r="EF112" t="str">
            <v>No</v>
          </cell>
          <cell r="EG112" t="str">
            <v>No</v>
          </cell>
          <cell r="EH112" t="str">
            <v>No</v>
          </cell>
          <cell r="EI112" t="str">
            <v>No</v>
          </cell>
          <cell r="EJ112" t="str">
            <v>No</v>
          </cell>
          <cell r="EM112" t="str">
            <v>No</v>
          </cell>
          <cell r="EN112" t="str">
            <v>No</v>
          </cell>
          <cell r="EO112" t="str">
            <v>No</v>
          </cell>
          <cell r="EP112" t="str">
            <v>No</v>
          </cell>
          <cell r="EQ112" t="str">
            <v>No</v>
          </cell>
          <cell r="ER112" t="str">
            <v>No</v>
          </cell>
        </row>
        <row r="113">
          <cell r="A113">
            <v>977002</v>
          </cell>
          <cell r="B113" t="str">
            <v>Crawford, Tellita</v>
          </cell>
          <cell r="C113" t="str">
            <v>3743 Saint Margret St</v>
          </cell>
          <cell r="D113" t="str">
            <v>Baltimore</v>
          </cell>
          <cell r="E113" t="str">
            <v>MD</v>
          </cell>
          <cell r="F113" t="str">
            <v>21225</v>
          </cell>
          <cell r="G113" t="str">
            <v>United States of America</v>
          </cell>
          <cell r="H113" t="str">
            <v>Baltimore Outreach Services</v>
          </cell>
          <cell r="J113" t="str">
            <v>(410)841-4882</v>
          </cell>
          <cell r="L113" t="str">
            <v>Single</v>
          </cell>
          <cell r="M113" t="str">
            <v>Yes</v>
          </cell>
          <cell r="N113" t="str">
            <v>Yes</v>
          </cell>
          <cell r="O113" t="str">
            <v>2/15/2022</v>
          </cell>
          <cell r="P113" t="str">
            <v>Retail/Clerical</v>
          </cell>
          <cell r="R113" t="str">
            <v>Yes</v>
          </cell>
          <cell r="S113" t="str">
            <v>No</v>
          </cell>
          <cell r="T113" t="str">
            <v>Female</v>
          </cell>
          <cell r="U113" t="str">
            <v>Black/African American</v>
          </cell>
          <cell r="V113" t="str">
            <v>02/24/2022</v>
          </cell>
          <cell r="X113" t="str">
            <v>218-35-7310</v>
          </cell>
          <cell r="Y113" t="str">
            <v>05/06/1992</v>
          </cell>
          <cell r="Z113" t="str">
            <v>tasteelove08@gmail.com</v>
          </cell>
          <cell r="AA113" t="str">
            <v>Yes</v>
          </cell>
          <cell r="AB113">
            <v>0</v>
          </cell>
          <cell r="AC113">
            <v>20</v>
          </cell>
          <cell r="AD113" t="str">
            <v>Child Support</v>
          </cell>
          <cell r="AF113" t="str">
            <v>&lt;1 month</v>
          </cell>
          <cell r="AG113" t="str">
            <v>No</v>
          </cell>
          <cell r="AH113" t="str">
            <v>Extremely Low Income</v>
          </cell>
          <cell r="AI113">
            <v>120</v>
          </cell>
          <cell r="AJ113" t="str">
            <v>No</v>
          </cell>
          <cell r="AK113" t="str">
            <v>Some College</v>
          </cell>
          <cell r="AL113" t="str">
            <v>No</v>
          </cell>
          <cell r="AM113" t="str">
            <v>No</v>
          </cell>
          <cell r="AN113" t="str">
            <v>No</v>
          </cell>
          <cell r="AP113" t="str">
            <v>Yes</v>
          </cell>
          <cell r="AR113" t="str">
            <v xml:space="preserve"> CDBG; SNAP</v>
          </cell>
          <cell r="AS113" t="str">
            <v>OOO</v>
          </cell>
          <cell r="AT113" t="str">
            <v>United States</v>
          </cell>
          <cell r="AU113">
            <v>40</v>
          </cell>
          <cell r="AZ113">
            <v>44616</v>
          </cell>
          <cell r="BB113" t="str">
            <v>RB</v>
          </cell>
          <cell r="BC113">
            <v>2</v>
          </cell>
          <cell r="BD113" t="str">
            <v>Quarter 3</v>
          </cell>
          <cell r="BE113">
            <v>2022</v>
          </cell>
          <cell r="BF113">
            <v>2022</v>
          </cell>
          <cell r="CI113" t="str">
            <v>No</v>
          </cell>
          <cell r="CO113" t="str">
            <v>No</v>
          </cell>
          <cell r="CP113"/>
          <cell r="DK113" t="str">
            <v>Yes</v>
          </cell>
          <cell r="DL113" t="str">
            <v>02-2022</v>
          </cell>
          <cell r="DM113">
            <v>2</v>
          </cell>
          <cell r="DO113" t="str">
            <v>E</v>
          </cell>
          <cell r="DZ113" t="str">
            <v>404014727</v>
          </cell>
          <cell r="EB113">
            <v>30</v>
          </cell>
          <cell r="EC113" t="str">
            <v>Yes</v>
          </cell>
          <cell r="ED113" t="str">
            <v>CDBG</v>
          </cell>
          <cell r="EE113" t="str">
            <v>No</v>
          </cell>
          <cell r="EF113" t="str">
            <v>No</v>
          </cell>
          <cell r="EG113" t="str">
            <v>No</v>
          </cell>
          <cell r="EH113" t="str">
            <v>No</v>
          </cell>
          <cell r="EI113" t="str">
            <v>No</v>
          </cell>
          <cell r="EJ113" t="str">
            <v>No</v>
          </cell>
          <cell r="EM113" t="str">
            <v>No</v>
          </cell>
          <cell r="EN113" t="str">
            <v>No</v>
          </cell>
          <cell r="EO113" t="str">
            <v>No</v>
          </cell>
          <cell r="EP113" t="str">
            <v>No</v>
          </cell>
          <cell r="EQ113" t="str">
            <v>No</v>
          </cell>
          <cell r="ER113" t="str">
            <v>No</v>
          </cell>
        </row>
        <row r="114">
          <cell r="A114">
            <v>976864</v>
          </cell>
          <cell r="B114" t="str">
            <v>Cross, Bernadette</v>
          </cell>
          <cell r="C114" t="str">
            <v>7101 Liberty Road</v>
          </cell>
          <cell r="D114" t="str">
            <v>Gwynn Oak</v>
          </cell>
          <cell r="E114" t="str">
            <v>MD</v>
          </cell>
          <cell r="F114" t="str">
            <v>21207</v>
          </cell>
          <cell r="G114" t="str">
            <v>United States of America</v>
          </cell>
          <cell r="H114" t="str">
            <v>Word of Mouth</v>
          </cell>
          <cell r="J114" t="str">
            <v>443-881-6027</v>
          </cell>
          <cell r="L114" t="str">
            <v>Single</v>
          </cell>
          <cell r="M114" t="str">
            <v>No</v>
          </cell>
          <cell r="N114" t="str">
            <v>No</v>
          </cell>
          <cell r="O114" t="str">
            <v>10/26/2021</v>
          </cell>
          <cell r="P114" t="str">
            <v>Clerical/Customer Service/Hospitality</v>
          </cell>
          <cell r="R114" t="str">
            <v>No</v>
          </cell>
          <cell r="S114" t="str">
            <v>No</v>
          </cell>
          <cell r="T114" t="str">
            <v>Female</v>
          </cell>
          <cell r="V114" t="str">
            <v>10/26/2021</v>
          </cell>
          <cell r="W114" t="str">
            <v>443-723-4852  (daughter)</v>
          </cell>
          <cell r="X114" t="str">
            <v>XXX-XX-1657</v>
          </cell>
          <cell r="Y114" t="str">
            <v>04/24/1967</v>
          </cell>
          <cell r="Z114" t="str">
            <v>bernadettecross20@gmail.com</v>
          </cell>
          <cell r="AA114" t="str">
            <v>No</v>
          </cell>
          <cell r="AB114">
            <v>0</v>
          </cell>
          <cell r="AC114">
            <v>13</v>
          </cell>
          <cell r="AD114" t="str">
            <v>SSDI</v>
          </cell>
          <cell r="AF114" t="str">
            <v>&gt; 1 year</v>
          </cell>
          <cell r="AG114" t="str">
            <v>No</v>
          </cell>
          <cell r="AI114">
            <v>350</v>
          </cell>
          <cell r="AJ114" t="str">
            <v>No</v>
          </cell>
          <cell r="AK114" t="str">
            <v>High School Diploma/GED</v>
          </cell>
          <cell r="AL114" t="str">
            <v>No</v>
          </cell>
          <cell r="AM114" t="str">
            <v>No</v>
          </cell>
          <cell r="AN114" t="str">
            <v>No</v>
          </cell>
          <cell r="AP114" t="str">
            <v>No</v>
          </cell>
          <cell r="AS114" t="str">
            <v>CF</v>
          </cell>
          <cell r="AT114" t="str">
            <v>United States</v>
          </cell>
          <cell r="AU114">
            <v>40</v>
          </cell>
          <cell r="AZ114">
            <v>44495</v>
          </cell>
          <cell r="BB114" t="str">
            <v>RV</v>
          </cell>
          <cell r="BC114">
            <v>10</v>
          </cell>
          <cell r="BD114" t="str">
            <v>Quarter 2</v>
          </cell>
          <cell r="BE114">
            <v>2021</v>
          </cell>
          <cell r="BF114">
            <v>2022</v>
          </cell>
          <cell r="CI114" t="str">
            <v>No</v>
          </cell>
          <cell r="CO114" t="str">
            <v>No</v>
          </cell>
          <cell r="CP114"/>
          <cell r="DK114" t="str">
            <v>Yes</v>
          </cell>
          <cell r="EB114">
            <v>55</v>
          </cell>
          <cell r="EC114" t="str">
            <v>Yes</v>
          </cell>
          <cell r="EE114" t="str">
            <v>No</v>
          </cell>
          <cell r="EF114" t="str">
            <v>No</v>
          </cell>
          <cell r="EG114" t="str">
            <v>No</v>
          </cell>
          <cell r="EH114" t="str">
            <v>No</v>
          </cell>
          <cell r="EI114" t="str">
            <v>No</v>
          </cell>
          <cell r="EJ114" t="str">
            <v>No</v>
          </cell>
          <cell r="EM114" t="str">
            <v>No</v>
          </cell>
          <cell r="EN114" t="str">
            <v>No</v>
          </cell>
          <cell r="EO114" t="str">
            <v>No</v>
          </cell>
          <cell r="EP114" t="str">
            <v>No</v>
          </cell>
          <cell r="EQ114" t="str">
            <v>No</v>
          </cell>
          <cell r="ER114" t="str">
            <v>No</v>
          </cell>
        </row>
        <row r="115">
          <cell r="A115">
            <v>977043</v>
          </cell>
          <cell r="B115" t="str">
            <v>Dabney, Lache</v>
          </cell>
          <cell r="C115" t="str">
            <v>1118 Cherryhill Rd</v>
          </cell>
          <cell r="D115" t="str">
            <v>Baltimore</v>
          </cell>
          <cell r="E115" t="str">
            <v>MD</v>
          </cell>
          <cell r="F115" t="str">
            <v>21225</v>
          </cell>
          <cell r="G115" t="str">
            <v>United States of America</v>
          </cell>
          <cell r="H115" t="str">
            <v>Facebook</v>
          </cell>
          <cell r="J115" t="str">
            <v>443-469-6751</v>
          </cell>
          <cell r="L115" t="str">
            <v>Single</v>
          </cell>
          <cell r="M115" t="str">
            <v>Yes</v>
          </cell>
          <cell r="N115" t="str">
            <v>Yes</v>
          </cell>
          <cell r="O115" t="str">
            <v>3/29/2022</v>
          </cell>
          <cell r="P115" t="str">
            <v>Warehouse</v>
          </cell>
          <cell r="R115" t="str">
            <v>Yes</v>
          </cell>
          <cell r="S115" t="str">
            <v>No</v>
          </cell>
          <cell r="T115" t="str">
            <v>Female</v>
          </cell>
          <cell r="U115" t="str">
            <v>Black/African American</v>
          </cell>
          <cell r="V115" t="str">
            <v>03/29/2022</v>
          </cell>
          <cell r="X115" t="str">
            <v>3890</v>
          </cell>
          <cell r="Y115" t="str">
            <v>10/05/1996</v>
          </cell>
          <cell r="Z115" t="str">
            <v>lachedabney@yahoo.com</v>
          </cell>
          <cell r="AA115" t="str">
            <v>No</v>
          </cell>
          <cell r="AB115">
            <v>0</v>
          </cell>
          <cell r="AC115">
            <v>17</v>
          </cell>
          <cell r="AD115" t="str">
            <v>Salary/Wages</v>
          </cell>
          <cell r="AF115" t="str">
            <v>4-6 months</v>
          </cell>
          <cell r="AG115" t="str">
            <v>No</v>
          </cell>
          <cell r="AH115" t="str">
            <v>Extremely Low Income</v>
          </cell>
          <cell r="AI115">
            <v>2500</v>
          </cell>
          <cell r="AJ115" t="str">
            <v>No</v>
          </cell>
          <cell r="AK115" t="str">
            <v>High School Diploma/GED</v>
          </cell>
          <cell r="AL115" t="str">
            <v>No</v>
          </cell>
          <cell r="AM115" t="str">
            <v>No</v>
          </cell>
          <cell r="AN115" t="str">
            <v>No</v>
          </cell>
          <cell r="AP115" t="str">
            <v>No</v>
          </cell>
          <cell r="AQ115" t="str">
            <v>MTDL</v>
          </cell>
          <cell r="AR115" t="str">
            <v xml:space="preserve"> CDBG</v>
          </cell>
          <cell r="AS115" t="str">
            <v>MTDL</v>
          </cell>
          <cell r="AT115" t="str">
            <v>United States</v>
          </cell>
          <cell r="AU115">
            <v>0</v>
          </cell>
          <cell r="AZ115">
            <v>44649</v>
          </cell>
          <cell r="BA115" t="str">
            <v>MTDL</v>
          </cell>
          <cell r="BB115" t="str">
            <v>ML</v>
          </cell>
          <cell r="BC115">
            <v>3</v>
          </cell>
          <cell r="BD115" t="str">
            <v>Quarter 3</v>
          </cell>
          <cell r="BE115">
            <v>2022</v>
          </cell>
          <cell r="BF115">
            <v>2022</v>
          </cell>
          <cell r="CI115" t="str">
            <v>No</v>
          </cell>
          <cell r="CO115" t="str">
            <v>No</v>
          </cell>
          <cell r="CP115"/>
          <cell r="EB115">
            <v>25</v>
          </cell>
          <cell r="EC115" t="str">
            <v>Yes</v>
          </cell>
          <cell r="ED115" t="str">
            <v>CDBG</v>
          </cell>
          <cell r="EE115" t="str">
            <v>No</v>
          </cell>
          <cell r="EF115" t="str">
            <v>No</v>
          </cell>
          <cell r="EG115" t="str">
            <v>No</v>
          </cell>
          <cell r="EH115" t="str">
            <v>Yes</v>
          </cell>
          <cell r="EI115" t="str">
            <v>No</v>
          </cell>
          <cell r="EJ115" t="str">
            <v>Yes</v>
          </cell>
          <cell r="EM115" t="str">
            <v>No</v>
          </cell>
          <cell r="EN115" t="str">
            <v>No</v>
          </cell>
          <cell r="EO115" t="str">
            <v>No</v>
          </cell>
          <cell r="EP115" t="str">
            <v>No</v>
          </cell>
          <cell r="EQ115" t="str">
            <v>No</v>
          </cell>
          <cell r="ER115" t="str">
            <v>No</v>
          </cell>
        </row>
        <row r="116">
          <cell r="A116">
            <v>977102</v>
          </cell>
          <cell r="B116" t="str">
            <v>Dale, Monalisa</v>
          </cell>
          <cell r="C116" t="str">
            <v>2825 N. Calvert St</v>
          </cell>
          <cell r="D116" t="str">
            <v>Baltimore</v>
          </cell>
          <cell r="E116" t="str">
            <v>MD</v>
          </cell>
          <cell r="F116" t="str">
            <v>21218</v>
          </cell>
          <cell r="G116" t="str">
            <v>United States of America</v>
          </cell>
          <cell r="H116" t="str">
            <v>Word of Mouth</v>
          </cell>
          <cell r="J116" t="str">
            <v>(667)335-5862</v>
          </cell>
          <cell r="L116" t="str">
            <v>Single</v>
          </cell>
          <cell r="M116" t="str">
            <v>No</v>
          </cell>
          <cell r="N116" t="str">
            <v>No</v>
          </cell>
          <cell r="O116" t="str">
            <v>4/25/2022</v>
          </cell>
          <cell r="P116" t="str">
            <v>warehouse/hospital</v>
          </cell>
          <cell r="R116" t="str">
            <v>Yes</v>
          </cell>
          <cell r="S116" t="str">
            <v>No</v>
          </cell>
          <cell r="T116" t="str">
            <v>Female</v>
          </cell>
          <cell r="U116" t="str">
            <v>Black/African American and White</v>
          </cell>
          <cell r="V116" t="str">
            <v>04/26/2022</v>
          </cell>
          <cell r="W116" t="str">
            <v>(443)342-4752</v>
          </cell>
          <cell r="X116" t="str">
            <v>216-96-8261</v>
          </cell>
          <cell r="Y116" t="str">
            <v>12/04/1979</v>
          </cell>
          <cell r="Z116" t="str">
            <v>dalemonalisa@gmail.com</v>
          </cell>
          <cell r="AA116" t="str">
            <v>No</v>
          </cell>
          <cell r="AB116">
            <v>0</v>
          </cell>
          <cell r="AC116">
            <v>0</v>
          </cell>
          <cell r="AD116" t="str">
            <v>Social Security, SNAP/Food Stamp</v>
          </cell>
          <cell r="AF116" t="str">
            <v>&lt;1 month</v>
          </cell>
          <cell r="AG116" t="str">
            <v>No</v>
          </cell>
          <cell r="AH116" t="str">
            <v>Extremely Low Income</v>
          </cell>
          <cell r="AI116">
            <v>300</v>
          </cell>
          <cell r="AJ116" t="str">
            <v>Yes</v>
          </cell>
          <cell r="AK116" t="str">
            <v>High School Diploma/GED</v>
          </cell>
          <cell r="AL116" t="str">
            <v>No</v>
          </cell>
          <cell r="AM116" t="str">
            <v>No</v>
          </cell>
          <cell r="AN116" t="str">
            <v>No</v>
          </cell>
          <cell r="AP116" t="str">
            <v>No</v>
          </cell>
          <cell r="AQ116" t="str">
            <v>MTDL</v>
          </cell>
          <cell r="AR116" t="str">
            <v>Train Up; CDBG</v>
          </cell>
          <cell r="AS116" t="str">
            <v>MTDL</v>
          </cell>
          <cell r="AT116" t="str">
            <v>United States</v>
          </cell>
          <cell r="AU116">
            <v>0</v>
          </cell>
          <cell r="AZ116">
            <v>44677</v>
          </cell>
          <cell r="BA116" t="str">
            <v>MTDL</v>
          </cell>
          <cell r="BB116" t="str">
            <v>RB</v>
          </cell>
          <cell r="BC116">
            <v>4</v>
          </cell>
          <cell r="BD116" t="str">
            <v>Quarter 4</v>
          </cell>
          <cell r="BE116">
            <v>2022</v>
          </cell>
          <cell r="BF116">
            <v>2022</v>
          </cell>
          <cell r="CI116" t="str">
            <v>No</v>
          </cell>
          <cell r="CO116" t="str">
            <v>No</v>
          </cell>
          <cell r="CP116">
            <v>44683</v>
          </cell>
          <cell r="DJ116" t="str">
            <v>Complete</v>
          </cell>
          <cell r="EB116">
            <v>42</v>
          </cell>
          <cell r="EC116" t="str">
            <v>Yes</v>
          </cell>
          <cell r="ED116" t="str">
            <v>CDBG</v>
          </cell>
          <cell r="EE116" t="str">
            <v>Yes</v>
          </cell>
          <cell r="EF116" t="str">
            <v>No</v>
          </cell>
          <cell r="EG116" t="str">
            <v>Yes</v>
          </cell>
          <cell r="EH116" t="str">
            <v>No</v>
          </cell>
          <cell r="EI116" t="str">
            <v>No</v>
          </cell>
          <cell r="EJ116" t="str">
            <v>Yes</v>
          </cell>
          <cell r="EM116" t="str">
            <v>Yes</v>
          </cell>
          <cell r="EN116" t="str">
            <v>No</v>
          </cell>
          <cell r="EO116" t="str">
            <v>No</v>
          </cell>
          <cell r="EP116" t="str">
            <v>No</v>
          </cell>
          <cell r="EQ116" t="str">
            <v>No</v>
          </cell>
          <cell r="ER116" t="str">
            <v>No</v>
          </cell>
        </row>
        <row r="117">
          <cell r="A117">
            <v>977165</v>
          </cell>
          <cell r="B117" t="str">
            <v>Daley, Obrian</v>
          </cell>
          <cell r="C117" t="str">
            <v>725 Fallsway</v>
          </cell>
          <cell r="D117" t="str">
            <v>Baltimore</v>
          </cell>
          <cell r="E117" t="str">
            <v>Md</v>
          </cell>
          <cell r="F117" t="str">
            <v>21202</v>
          </cell>
          <cell r="G117" t="str">
            <v>United States of America</v>
          </cell>
          <cell r="H117" t="str">
            <v>Word of Mouth</v>
          </cell>
          <cell r="J117" t="str">
            <v>202 867 0502</v>
          </cell>
          <cell r="L117" t="str">
            <v>Single</v>
          </cell>
          <cell r="M117" t="str">
            <v>No</v>
          </cell>
          <cell r="N117" t="str">
            <v>No</v>
          </cell>
          <cell r="O117" t="str">
            <v>5/10/2022</v>
          </cell>
          <cell r="P117" t="str">
            <v>Warehousing</v>
          </cell>
          <cell r="R117" t="str">
            <v>No</v>
          </cell>
          <cell r="S117" t="str">
            <v>No</v>
          </cell>
          <cell r="T117" t="str">
            <v>Male</v>
          </cell>
          <cell r="U117" t="str">
            <v>Black/African American</v>
          </cell>
          <cell r="V117" t="str">
            <v>05/10/2022</v>
          </cell>
          <cell r="X117" t="str">
            <v>215 39 7454</v>
          </cell>
          <cell r="Y117" t="str">
            <v>04/15/1986</v>
          </cell>
          <cell r="Z117" t="str">
            <v>obriandaley1@gmail.com</v>
          </cell>
          <cell r="AA117" t="str">
            <v>No</v>
          </cell>
          <cell r="AB117">
            <v>0</v>
          </cell>
          <cell r="AC117">
            <v>16</v>
          </cell>
          <cell r="AF117" t="str">
            <v>&gt; 1 year</v>
          </cell>
          <cell r="AG117" t="str">
            <v>No</v>
          </cell>
          <cell r="AH117" t="str">
            <v>Extremely Low Income</v>
          </cell>
          <cell r="AI117">
            <v>0</v>
          </cell>
          <cell r="AJ117" t="str">
            <v>No</v>
          </cell>
          <cell r="AK117" t="str">
            <v>High School Diploma/GED</v>
          </cell>
          <cell r="AL117" t="str">
            <v>No</v>
          </cell>
          <cell r="AM117" t="str">
            <v>Yes</v>
          </cell>
          <cell r="AN117" t="str">
            <v>No</v>
          </cell>
          <cell r="AP117" t="str">
            <v>Yes</v>
          </cell>
          <cell r="AQ117" t="str">
            <v>MTDL</v>
          </cell>
          <cell r="AR117" t="str">
            <v>MOED Opioid; CDBG</v>
          </cell>
          <cell r="AS117" t="str">
            <v>MTDL</v>
          </cell>
          <cell r="AT117" t="str">
            <v>United States</v>
          </cell>
          <cell r="AU117">
            <v>40</v>
          </cell>
          <cell r="AV117" t="str">
            <v>Transportation</v>
          </cell>
          <cell r="AZ117">
            <v>44691</v>
          </cell>
          <cell r="BA117" t="str">
            <v>MTDL</v>
          </cell>
          <cell r="BB117" t="str">
            <v>CH</v>
          </cell>
          <cell r="BC117">
            <v>5</v>
          </cell>
          <cell r="BD117" t="str">
            <v>Quarter 4</v>
          </cell>
          <cell r="BE117">
            <v>2022</v>
          </cell>
          <cell r="BF117">
            <v>2022</v>
          </cell>
          <cell r="CI117" t="str">
            <v>No</v>
          </cell>
          <cell r="CO117" t="str">
            <v>No</v>
          </cell>
          <cell r="CP117">
            <v>44712</v>
          </cell>
          <cell r="DJ117" t="str">
            <v>Complete</v>
          </cell>
          <cell r="EB117">
            <v>36</v>
          </cell>
          <cell r="EC117" t="str">
            <v>Yes</v>
          </cell>
          <cell r="ED117" t="str">
            <v>CDBG</v>
          </cell>
          <cell r="EE117" t="str">
            <v>Yes</v>
          </cell>
          <cell r="EF117" t="str">
            <v>No</v>
          </cell>
          <cell r="EG117" t="str">
            <v>Yes</v>
          </cell>
          <cell r="EH117" t="str">
            <v>No</v>
          </cell>
          <cell r="EI117" t="str">
            <v>No</v>
          </cell>
          <cell r="EJ117" t="str">
            <v>Yes</v>
          </cell>
          <cell r="EM117" t="str">
            <v>Yes</v>
          </cell>
          <cell r="EN117" t="str">
            <v>No</v>
          </cell>
          <cell r="EO117" t="str">
            <v>No</v>
          </cell>
          <cell r="EP117" t="str">
            <v>No</v>
          </cell>
          <cell r="EQ117" t="str">
            <v>No</v>
          </cell>
          <cell r="ER117" t="str">
            <v>No</v>
          </cell>
        </row>
        <row r="118">
          <cell r="A118">
            <v>976915</v>
          </cell>
          <cell r="B118" t="str">
            <v>Daniels, Shadon</v>
          </cell>
          <cell r="C118" t="str">
            <v>813 Chauncey Avenue</v>
          </cell>
          <cell r="D118" t="str">
            <v>Baltimore</v>
          </cell>
          <cell r="E118" t="str">
            <v>MD</v>
          </cell>
          <cell r="F118" t="str">
            <v>21217</v>
          </cell>
          <cell r="G118" t="str">
            <v>United States of America</v>
          </cell>
          <cell r="H118" t="str">
            <v>Facebook</v>
          </cell>
          <cell r="J118" t="str">
            <v>443-894-4136</v>
          </cell>
          <cell r="L118" t="str">
            <v>Single</v>
          </cell>
          <cell r="M118" t="str">
            <v>Yes</v>
          </cell>
          <cell r="N118" t="str">
            <v>Yes</v>
          </cell>
          <cell r="O118" t="str">
            <v>12/17/2021</v>
          </cell>
          <cell r="P118" t="str">
            <v>Bus Operator</v>
          </cell>
          <cell r="R118" t="str">
            <v>No</v>
          </cell>
          <cell r="S118" t="str">
            <v>No</v>
          </cell>
          <cell r="T118" t="str">
            <v>Female</v>
          </cell>
          <cell r="U118" t="str">
            <v>Black/African American</v>
          </cell>
          <cell r="V118" t="str">
            <v>12/17/2021</v>
          </cell>
          <cell r="X118" t="str">
            <v>216-31-6711</v>
          </cell>
          <cell r="Y118" t="str">
            <v>06/08/1988</v>
          </cell>
          <cell r="Z118" t="str">
            <v>shadon.daniels@yahoo.com</v>
          </cell>
          <cell r="AA118" t="str">
            <v>No</v>
          </cell>
          <cell r="AB118">
            <v>0</v>
          </cell>
          <cell r="AC118">
            <v>15</v>
          </cell>
          <cell r="AD118" t="str">
            <v>Salary/Wages</v>
          </cell>
          <cell r="AF118" t="str">
            <v>Still Working</v>
          </cell>
          <cell r="AG118" t="str">
            <v>No</v>
          </cell>
          <cell r="AH118" t="str">
            <v>Extremely Low Income</v>
          </cell>
          <cell r="AI118">
            <v>1800</v>
          </cell>
          <cell r="AJ118" t="str">
            <v>No</v>
          </cell>
          <cell r="AK118" t="str">
            <v>High School Diploma/GED</v>
          </cell>
          <cell r="AL118" t="str">
            <v>No</v>
          </cell>
          <cell r="AM118" t="str">
            <v>No</v>
          </cell>
          <cell r="AN118" t="str">
            <v>No</v>
          </cell>
          <cell r="AP118" t="str">
            <v>No</v>
          </cell>
          <cell r="AQ118" t="str">
            <v>CTC</v>
          </cell>
          <cell r="AR118" t="str">
            <v xml:space="preserve"> CDBG; EARN</v>
          </cell>
          <cell r="AS118" t="str">
            <v>CTC</v>
          </cell>
          <cell r="AT118" t="str">
            <v>United States</v>
          </cell>
          <cell r="AU118">
            <v>40</v>
          </cell>
          <cell r="AZ118">
            <v>44547</v>
          </cell>
          <cell r="BA118" t="str">
            <v>CTC</v>
          </cell>
          <cell r="BB118" t="str">
            <v>SH</v>
          </cell>
          <cell r="BC118">
            <v>12</v>
          </cell>
          <cell r="BD118" t="str">
            <v>Quarter 2</v>
          </cell>
          <cell r="BE118">
            <v>2021</v>
          </cell>
          <cell r="BF118">
            <v>2022</v>
          </cell>
          <cell r="CI118" t="str">
            <v>Yes</v>
          </cell>
          <cell r="CO118" t="str">
            <v>No</v>
          </cell>
          <cell r="CP118">
            <v>44571</v>
          </cell>
          <cell r="DJ118" t="str">
            <v>Complete</v>
          </cell>
          <cell r="EA118" t="str">
            <v>IG0514-15-668</v>
          </cell>
          <cell r="EB118">
            <v>34</v>
          </cell>
          <cell r="EC118" t="str">
            <v>Yes</v>
          </cell>
          <cell r="ED118" t="str">
            <v>CDBG</v>
          </cell>
          <cell r="EE118" t="str">
            <v>Yes</v>
          </cell>
          <cell r="EF118" t="str">
            <v>No</v>
          </cell>
          <cell r="EG118" t="str">
            <v>Yes</v>
          </cell>
          <cell r="EH118" t="str">
            <v>No</v>
          </cell>
          <cell r="EI118" t="str">
            <v>Yes</v>
          </cell>
          <cell r="EJ118" t="str">
            <v>No</v>
          </cell>
          <cell r="EM118" t="str">
            <v>Yes</v>
          </cell>
          <cell r="EN118" t="str">
            <v>No</v>
          </cell>
          <cell r="EO118" t="str">
            <v>No</v>
          </cell>
          <cell r="EP118" t="str">
            <v>No</v>
          </cell>
          <cell r="EQ118" t="str">
            <v>No</v>
          </cell>
          <cell r="ER118" t="str">
            <v>No</v>
          </cell>
        </row>
        <row r="119">
          <cell r="A119">
            <v>976926</v>
          </cell>
          <cell r="B119" t="str">
            <v>Davis, Brenda J.</v>
          </cell>
          <cell r="C119" t="str">
            <v>1035 Edmomdson  Avenue Apt 2</v>
          </cell>
          <cell r="D119" t="str">
            <v>Baltimore</v>
          </cell>
          <cell r="E119" t="str">
            <v>MD</v>
          </cell>
          <cell r="F119" t="str">
            <v>21223</v>
          </cell>
          <cell r="G119" t="str">
            <v>United States of America</v>
          </cell>
          <cell r="H119" t="str">
            <v>MND Client/Graduate</v>
          </cell>
          <cell r="J119" t="str">
            <v>667-289-8685</v>
          </cell>
          <cell r="L119" t="str">
            <v>Single</v>
          </cell>
          <cell r="M119" t="str">
            <v>Yes</v>
          </cell>
          <cell r="N119" t="str">
            <v>No</v>
          </cell>
          <cell r="O119" t="str">
            <v>1/4/2022</v>
          </cell>
          <cell r="P119" t="str">
            <v>Bus Operator</v>
          </cell>
          <cell r="R119" t="str">
            <v>Yes</v>
          </cell>
          <cell r="S119" t="str">
            <v>No</v>
          </cell>
          <cell r="T119" t="str">
            <v>Female</v>
          </cell>
          <cell r="U119" t="str">
            <v>Black/African American</v>
          </cell>
          <cell r="V119" t="str">
            <v>01/04/2022</v>
          </cell>
          <cell r="X119" t="str">
            <v>218-15-7542</v>
          </cell>
          <cell r="Y119" t="str">
            <v>12/09/1986</v>
          </cell>
          <cell r="Z119" t="str">
            <v>brendadavis19@gmail.com</v>
          </cell>
          <cell r="AA119" t="str">
            <v>No</v>
          </cell>
          <cell r="AB119">
            <v>0</v>
          </cell>
          <cell r="AC119">
            <v>40</v>
          </cell>
          <cell r="AD119" t="str">
            <v>Cash Assistance/TCA, SNAP/Food Stamp</v>
          </cell>
          <cell r="AF119" t="str">
            <v>&gt; 1 year</v>
          </cell>
          <cell r="AG119" t="str">
            <v>No</v>
          </cell>
          <cell r="AH119" t="str">
            <v>Extremely Low Income</v>
          </cell>
          <cell r="AI119">
            <v>1010</v>
          </cell>
          <cell r="AJ119" t="str">
            <v>No</v>
          </cell>
          <cell r="AK119" t="str">
            <v>High School Diploma/GED</v>
          </cell>
          <cell r="AL119" t="str">
            <v>No</v>
          </cell>
          <cell r="AM119" t="str">
            <v>No</v>
          </cell>
          <cell r="AN119" t="str">
            <v>No</v>
          </cell>
          <cell r="AP119" t="str">
            <v>Yes</v>
          </cell>
          <cell r="AR119" t="str">
            <v xml:space="preserve"> CDBG</v>
          </cell>
          <cell r="AS119" t="str">
            <v>CTC</v>
          </cell>
          <cell r="AT119" t="str">
            <v>United States</v>
          </cell>
          <cell r="AU119">
            <v>14</v>
          </cell>
          <cell r="AZ119">
            <v>44565</v>
          </cell>
          <cell r="BB119" t="str">
            <v>SH</v>
          </cell>
          <cell r="BC119">
            <v>1</v>
          </cell>
          <cell r="BD119" t="str">
            <v>Quarter 3</v>
          </cell>
          <cell r="BE119">
            <v>2022</v>
          </cell>
          <cell r="BF119">
            <v>2022</v>
          </cell>
          <cell r="CI119" t="str">
            <v>No</v>
          </cell>
          <cell r="CO119" t="str">
            <v>No</v>
          </cell>
          <cell r="DK119" t="str">
            <v>Yes</v>
          </cell>
          <cell r="EB119">
            <v>35</v>
          </cell>
          <cell r="EC119" t="str">
            <v>Yes</v>
          </cell>
          <cell r="ED119" t="str">
            <v>CDBG</v>
          </cell>
          <cell r="EE119" t="str">
            <v>No</v>
          </cell>
          <cell r="EF119" t="str">
            <v>No</v>
          </cell>
          <cell r="EG119" t="str">
            <v>No</v>
          </cell>
          <cell r="EH119" t="str">
            <v>No</v>
          </cell>
          <cell r="EI119" t="str">
            <v>No</v>
          </cell>
          <cell r="EJ119" t="str">
            <v>No</v>
          </cell>
          <cell r="EM119" t="str">
            <v>No</v>
          </cell>
          <cell r="EN119" t="str">
            <v>No</v>
          </cell>
          <cell r="EO119" t="str">
            <v>No</v>
          </cell>
          <cell r="EP119" t="str">
            <v>No</v>
          </cell>
          <cell r="EQ119" t="str">
            <v>No</v>
          </cell>
          <cell r="ER119" t="str">
            <v>No</v>
          </cell>
        </row>
        <row r="120">
          <cell r="A120">
            <v>977058</v>
          </cell>
          <cell r="B120" t="str">
            <v>Davis, Donta</v>
          </cell>
          <cell r="C120" t="str">
            <v>1116 Cherry Hill Rd #J</v>
          </cell>
          <cell r="D120" t="str">
            <v>Baltimore</v>
          </cell>
          <cell r="E120" t="str">
            <v>MD</v>
          </cell>
          <cell r="F120" t="str">
            <v>21225</v>
          </cell>
          <cell r="G120" t="str">
            <v>United States of America</v>
          </cell>
          <cell r="H120" t="str">
            <v>UMMC Resource Fair</v>
          </cell>
          <cell r="J120" t="str">
            <v>(667)910-1743</v>
          </cell>
          <cell r="L120" t="str">
            <v>Single</v>
          </cell>
          <cell r="M120" t="str">
            <v>No</v>
          </cell>
          <cell r="N120" t="str">
            <v>No</v>
          </cell>
          <cell r="O120" t="str">
            <v>3/22/2022</v>
          </cell>
          <cell r="P120" t="str">
            <v>Forklift Operator</v>
          </cell>
          <cell r="R120" t="str">
            <v>No</v>
          </cell>
          <cell r="S120" t="str">
            <v>No</v>
          </cell>
          <cell r="T120" t="str">
            <v>Male</v>
          </cell>
          <cell r="U120" t="str">
            <v>Black/African American</v>
          </cell>
          <cell r="V120" t="str">
            <v>03/31/2022</v>
          </cell>
          <cell r="W120" t="str">
            <v>(443)825-1923</v>
          </cell>
          <cell r="X120" t="str">
            <v>213-04-1801</v>
          </cell>
          <cell r="Y120" t="str">
            <v>01/09/1982</v>
          </cell>
          <cell r="Z120" t="str">
            <v>mckenziebellaaa@icloud.com</v>
          </cell>
          <cell r="AA120" t="str">
            <v>No</v>
          </cell>
          <cell r="AB120">
            <v>0</v>
          </cell>
          <cell r="AC120">
            <v>10</v>
          </cell>
          <cell r="AD120" t="str">
            <v>SNAP/Food Stamp</v>
          </cell>
          <cell r="AF120" t="str">
            <v>&gt; 1 year</v>
          </cell>
          <cell r="AG120" t="str">
            <v>No</v>
          </cell>
          <cell r="AH120" t="str">
            <v>Extremely Low Income</v>
          </cell>
          <cell r="AI120">
            <v>0</v>
          </cell>
          <cell r="AJ120" t="str">
            <v>Yes</v>
          </cell>
          <cell r="AK120" t="str">
            <v>Some College</v>
          </cell>
          <cell r="AL120" t="str">
            <v>No</v>
          </cell>
          <cell r="AM120" t="str">
            <v>Yes</v>
          </cell>
          <cell r="AN120" t="str">
            <v>Yes</v>
          </cell>
          <cell r="AP120" t="str">
            <v>Yes</v>
          </cell>
          <cell r="AQ120" t="str">
            <v>MTDL</v>
          </cell>
          <cell r="AR120" t="str">
            <v xml:space="preserve"> CDBG; SNAP</v>
          </cell>
          <cell r="AS120" t="str">
            <v>MTDL</v>
          </cell>
          <cell r="AT120" t="str">
            <v>United States</v>
          </cell>
          <cell r="AU120">
            <v>30</v>
          </cell>
          <cell r="AZ120">
            <v>44651</v>
          </cell>
          <cell r="BA120" t="str">
            <v>MTDL</v>
          </cell>
          <cell r="BB120" t="str">
            <v>RB</v>
          </cell>
          <cell r="BC120">
            <v>3</v>
          </cell>
          <cell r="BD120" t="str">
            <v>Quarter 3</v>
          </cell>
          <cell r="BE120">
            <v>2022</v>
          </cell>
          <cell r="BF120">
            <v>2022</v>
          </cell>
          <cell r="BG120" t="str">
            <v>05/03/2022</v>
          </cell>
          <cell r="BH120" t="str">
            <v>Initial Placement</v>
          </cell>
          <cell r="BI120" t="str">
            <v>Rowland Strategies</v>
          </cell>
          <cell r="BJ120" t="str">
            <v>Community Outreach Worker-Public Relations</v>
          </cell>
          <cell r="BK120">
            <v>16.5</v>
          </cell>
          <cell r="BL120">
            <v>40</v>
          </cell>
          <cell r="BM120" t="str">
            <v>Yes</v>
          </cell>
          <cell r="BN120" t="str">
            <v>No</v>
          </cell>
          <cell r="BO120" t="str">
            <v>No</v>
          </cell>
          <cell r="BP120" t="str">
            <v>No</v>
          </cell>
          <cell r="BQ120" t="str">
            <v>No</v>
          </cell>
          <cell r="BR120" t="str">
            <v>05/25/2022</v>
          </cell>
          <cell r="BS120" t="str">
            <v>Secondary Placement</v>
          </cell>
          <cell r="BT120" t="str">
            <v>GAMSE Lithographing</v>
          </cell>
          <cell r="BU120" t="str">
            <v>Finishing Helper</v>
          </cell>
          <cell r="BV120">
            <v>16</v>
          </cell>
          <cell r="BW120">
            <v>40</v>
          </cell>
          <cell r="BX120" t="str">
            <v>Yes</v>
          </cell>
          <cell r="BY120" t="str">
            <v>Yes</v>
          </cell>
          <cell r="BZ120" t="str">
            <v>Yes</v>
          </cell>
          <cell r="CA120" t="str">
            <v>Yes</v>
          </cell>
          <cell r="CB120" t="str">
            <v>Yes</v>
          </cell>
          <cell r="CI120" t="str">
            <v>No</v>
          </cell>
          <cell r="CO120" t="str">
            <v>Yes</v>
          </cell>
          <cell r="CP120">
            <v>44655</v>
          </cell>
          <cell r="CQ120" t="str">
            <v>Yes</v>
          </cell>
          <cell r="CR120" t="str">
            <v>04/22/2022</v>
          </cell>
          <cell r="DI120" t="str">
            <v>Yes</v>
          </cell>
          <cell r="DJ120" t="str">
            <v>Complete</v>
          </cell>
          <cell r="DL120" t="str">
            <v>04-2022</v>
          </cell>
          <cell r="DM120">
            <v>4</v>
          </cell>
          <cell r="DQ120" t="str">
            <v>E</v>
          </cell>
          <cell r="DZ120" t="str">
            <v>466014669</v>
          </cell>
          <cell r="EB120">
            <v>40</v>
          </cell>
          <cell r="EC120" t="str">
            <v>Yes</v>
          </cell>
          <cell r="ED120" t="str">
            <v>CDBG</v>
          </cell>
          <cell r="EE120" t="str">
            <v>Yes</v>
          </cell>
          <cell r="EF120" t="str">
            <v>Yes</v>
          </cell>
          <cell r="EG120" t="str">
            <v>Yes</v>
          </cell>
          <cell r="EH120" t="str">
            <v>No</v>
          </cell>
          <cell r="EI120" t="str">
            <v>Yes</v>
          </cell>
          <cell r="EJ120" t="str">
            <v>No</v>
          </cell>
          <cell r="EL120">
            <v>32</v>
          </cell>
          <cell r="EM120" t="str">
            <v>No</v>
          </cell>
          <cell r="EN120" t="str">
            <v>No</v>
          </cell>
          <cell r="EO120" t="str">
            <v>No</v>
          </cell>
          <cell r="EP120" t="str">
            <v>No</v>
          </cell>
          <cell r="EQ120" t="str">
            <v>Yes</v>
          </cell>
          <cell r="ER120" t="str">
            <v>No</v>
          </cell>
        </row>
        <row r="121">
          <cell r="A121">
            <v>977056</v>
          </cell>
          <cell r="B121" t="str">
            <v>Davis, Kysean</v>
          </cell>
          <cell r="C121" t="str">
            <v>1116 N. Augusta Avenue</v>
          </cell>
          <cell r="D121" t="str">
            <v>Baltimore</v>
          </cell>
          <cell r="E121" t="str">
            <v>MARYLAND</v>
          </cell>
          <cell r="F121" t="str">
            <v>21229</v>
          </cell>
          <cell r="G121" t="str">
            <v>United States of America</v>
          </cell>
          <cell r="H121" t="str">
            <v>Word of Mouth</v>
          </cell>
          <cell r="J121" t="str">
            <v>443 819 9015</v>
          </cell>
          <cell r="L121" t="str">
            <v>Single</v>
          </cell>
          <cell r="M121" t="str">
            <v>No</v>
          </cell>
          <cell r="N121" t="str">
            <v>No</v>
          </cell>
          <cell r="O121" t="str">
            <v>3/31/2022</v>
          </cell>
          <cell r="P121" t="str">
            <v>Warehousing</v>
          </cell>
          <cell r="R121" t="str">
            <v>No</v>
          </cell>
          <cell r="S121" t="str">
            <v>No</v>
          </cell>
          <cell r="T121" t="str">
            <v>Male</v>
          </cell>
          <cell r="U121" t="str">
            <v>Black/African American</v>
          </cell>
          <cell r="V121" t="str">
            <v>03/31/2022</v>
          </cell>
          <cell r="X121" t="str">
            <v>217 67 4189</v>
          </cell>
          <cell r="Y121" t="str">
            <v>08/22/2003</v>
          </cell>
          <cell r="Z121" t="str">
            <v>kyseandaviss@gmail.com</v>
          </cell>
          <cell r="AA121" t="str">
            <v>No</v>
          </cell>
          <cell r="AB121">
            <v>0</v>
          </cell>
          <cell r="AC121">
            <v>19</v>
          </cell>
          <cell r="AD121" t="str">
            <v>Other Sources</v>
          </cell>
          <cell r="AG121" t="str">
            <v>No</v>
          </cell>
          <cell r="AH121" t="str">
            <v>Extremely Low Income</v>
          </cell>
          <cell r="AI121">
            <v>0</v>
          </cell>
          <cell r="AJ121" t="str">
            <v>No</v>
          </cell>
          <cell r="AK121" t="str">
            <v>High School Diploma/GED</v>
          </cell>
          <cell r="AR121" t="str">
            <v>Grads2Careers; CDBG</v>
          </cell>
          <cell r="AS121" t="str">
            <v>MTDL</v>
          </cell>
          <cell r="AT121" t="str">
            <v>United States</v>
          </cell>
          <cell r="AU121">
            <v>25</v>
          </cell>
          <cell r="AV121" t="str">
            <v>Resume</v>
          </cell>
          <cell r="AZ121">
            <v>44651</v>
          </cell>
          <cell r="BB121" t="str">
            <v>CH</v>
          </cell>
          <cell r="BC121">
            <v>3</v>
          </cell>
          <cell r="BD121" t="str">
            <v>Quarter 3</v>
          </cell>
          <cell r="BE121">
            <v>2022</v>
          </cell>
          <cell r="BF121">
            <v>2022</v>
          </cell>
          <cell r="CI121" t="str">
            <v>No</v>
          </cell>
          <cell r="CO121" t="str">
            <v>No</v>
          </cell>
          <cell r="CP121"/>
          <cell r="DK121" t="str">
            <v>Yes</v>
          </cell>
          <cell r="EB121">
            <v>18</v>
          </cell>
          <cell r="EC121" t="str">
            <v>Yes</v>
          </cell>
          <cell r="ED121" t="str">
            <v>CDBG</v>
          </cell>
          <cell r="EE121" t="str">
            <v>No</v>
          </cell>
          <cell r="EF121" t="str">
            <v>No</v>
          </cell>
          <cell r="EG121" t="str">
            <v>No</v>
          </cell>
          <cell r="EH121" t="str">
            <v>No</v>
          </cell>
          <cell r="EI121" t="str">
            <v>No</v>
          </cell>
          <cell r="EJ121" t="str">
            <v>No</v>
          </cell>
          <cell r="EM121" t="str">
            <v>No</v>
          </cell>
          <cell r="EN121" t="str">
            <v>No</v>
          </cell>
          <cell r="EO121" t="str">
            <v>No</v>
          </cell>
          <cell r="EP121" t="str">
            <v>No</v>
          </cell>
          <cell r="EQ121" t="str">
            <v>No</v>
          </cell>
          <cell r="ER121" t="str">
            <v>No</v>
          </cell>
        </row>
        <row r="122">
          <cell r="A122">
            <v>977116</v>
          </cell>
          <cell r="B122" t="str">
            <v>Devaughn, Crystal J.</v>
          </cell>
          <cell r="C122" t="str">
            <v>1731 Hollins Street</v>
          </cell>
          <cell r="D122" t="str">
            <v>Baltimore</v>
          </cell>
          <cell r="E122" t="str">
            <v>MD</v>
          </cell>
          <cell r="F122" t="str">
            <v>21223</v>
          </cell>
          <cell r="G122" t="str">
            <v>United States of America</v>
          </cell>
          <cell r="H122" t="str">
            <v>Facebook</v>
          </cell>
          <cell r="J122" t="str">
            <v>443-622-6448</v>
          </cell>
          <cell r="L122" t="str">
            <v>Married</v>
          </cell>
          <cell r="M122" t="str">
            <v>Yes</v>
          </cell>
          <cell r="N122" t="str">
            <v>Yes</v>
          </cell>
          <cell r="O122" t="str">
            <v>5/5/2022</v>
          </cell>
          <cell r="P122" t="str">
            <v>Bus Operator</v>
          </cell>
          <cell r="R122" t="str">
            <v>No</v>
          </cell>
          <cell r="S122" t="str">
            <v>No</v>
          </cell>
          <cell r="T122" t="str">
            <v>Female</v>
          </cell>
          <cell r="U122" t="str">
            <v>Black/African American</v>
          </cell>
          <cell r="V122" t="str">
            <v>05/05/2022</v>
          </cell>
          <cell r="X122" t="str">
            <v>215-27-2426</v>
          </cell>
          <cell r="Y122" t="str">
            <v>06/06/1987</v>
          </cell>
          <cell r="Z122" t="str">
            <v>cdevaughn31@gmail.com</v>
          </cell>
          <cell r="AA122" t="str">
            <v>No</v>
          </cell>
          <cell r="AB122">
            <v>0</v>
          </cell>
          <cell r="AC122">
            <v>11.5</v>
          </cell>
          <cell r="AD122" t="str">
            <v>SNAP/Food Stamp</v>
          </cell>
          <cell r="AG122" t="str">
            <v>No</v>
          </cell>
          <cell r="AH122" t="str">
            <v>Extremely Low Income</v>
          </cell>
          <cell r="AI122">
            <v>0</v>
          </cell>
          <cell r="AJ122" t="str">
            <v>No</v>
          </cell>
          <cell r="AK122" t="str">
            <v>High School Diploma/GED</v>
          </cell>
          <cell r="AL122" t="str">
            <v>No</v>
          </cell>
          <cell r="AM122" t="str">
            <v>No</v>
          </cell>
          <cell r="AN122" t="str">
            <v>No</v>
          </cell>
          <cell r="AP122" t="str">
            <v>No</v>
          </cell>
          <cell r="AQ122" t="str">
            <v>CTC</v>
          </cell>
          <cell r="AR122" t="str">
            <v xml:space="preserve"> CDBG</v>
          </cell>
          <cell r="AS122" t="str">
            <v>CTC</v>
          </cell>
          <cell r="AT122" t="str">
            <v>United States</v>
          </cell>
          <cell r="AU122">
            <v>25</v>
          </cell>
          <cell r="AZ122">
            <v>44686</v>
          </cell>
          <cell r="BA122" t="str">
            <v>CTC</v>
          </cell>
          <cell r="BB122" t="str">
            <v>MS</v>
          </cell>
          <cell r="BC122">
            <v>5</v>
          </cell>
          <cell r="BD122" t="str">
            <v>Quarter 4</v>
          </cell>
          <cell r="BE122">
            <v>2022</v>
          </cell>
          <cell r="BF122">
            <v>2022</v>
          </cell>
          <cell r="CI122" t="str">
            <v>No</v>
          </cell>
          <cell r="CO122" t="str">
            <v>No</v>
          </cell>
          <cell r="CP122"/>
          <cell r="EB122">
            <v>35</v>
          </cell>
          <cell r="EC122" t="str">
            <v>Yes</v>
          </cell>
          <cell r="ED122" t="str">
            <v>CDBG</v>
          </cell>
          <cell r="EE122" t="str">
            <v>No</v>
          </cell>
          <cell r="EF122" t="str">
            <v>No</v>
          </cell>
          <cell r="EG122" t="str">
            <v>No</v>
          </cell>
          <cell r="EH122" t="str">
            <v>Yes</v>
          </cell>
          <cell r="EI122" t="str">
            <v>No</v>
          </cell>
          <cell r="EJ122" t="str">
            <v>Yes</v>
          </cell>
          <cell r="EM122" t="str">
            <v>No</v>
          </cell>
          <cell r="EN122" t="str">
            <v>No</v>
          </cell>
          <cell r="EO122" t="str">
            <v>No</v>
          </cell>
          <cell r="EP122" t="str">
            <v>No</v>
          </cell>
          <cell r="EQ122" t="str">
            <v>No</v>
          </cell>
          <cell r="ER122" t="str">
            <v>No</v>
          </cell>
        </row>
        <row r="123">
          <cell r="A123">
            <v>977181</v>
          </cell>
          <cell r="B123" t="str">
            <v>Devaughn, Teresa</v>
          </cell>
          <cell r="C123" t="str">
            <v>4404 Saint Thomas Avenue</v>
          </cell>
          <cell r="D123" t="str">
            <v>Baltimore</v>
          </cell>
          <cell r="E123" t="str">
            <v>MD</v>
          </cell>
          <cell r="F123" t="str">
            <v>21206</v>
          </cell>
          <cell r="G123" t="str">
            <v>United States of America</v>
          </cell>
          <cell r="H123" t="str">
            <v>Word of Mouth</v>
          </cell>
          <cell r="J123" t="str">
            <v>443-854-0018</v>
          </cell>
          <cell r="L123" t="str">
            <v>Married</v>
          </cell>
          <cell r="M123" t="str">
            <v>Yes</v>
          </cell>
          <cell r="N123" t="str">
            <v>Yes</v>
          </cell>
          <cell r="O123" t="str">
            <v>6/8/22</v>
          </cell>
          <cell r="P123" t="str">
            <v>MTA</v>
          </cell>
          <cell r="R123" t="str">
            <v>Yes</v>
          </cell>
          <cell r="S123" t="str">
            <v>No</v>
          </cell>
          <cell r="T123" t="str">
            <v>Female</v>
          </cell>
          <cell r="U123" t="str">
            <v>Black/African American</v>
          </cell>
          <cell r="V123" t="str">
            <v>06/08/2022</v>
          </cell>
          <cell r="Y123" t="str">
            <v>03/16/1962</v>
          </cell>
          <cell r="Z123" t="str">
            <v>blessteresa55@gmail.com</v>
          </cell>
          <cell r="AA123" t="str">
            <v>No</v>
          </cell>
          <cell r="AB123">
            <v>0</v>
          </cell>
          <cell r="AC123">
            <v>14.69</v>
          </cell>
          <cell r="AF123" t="str">
            <v>&gt; 1 year</v>
          </cell>
          <cell r="AG123" t="str">
            <v>No</v>
          </cell>
          <cell r="AH123" t="str">
            <v>Extremely Low Income</v>
          </cell>
          <cell r="AI123">
            <v>0</v>
          </cell>
          <cell r="AJ123" t="str">
            <v>No</v>
          </cell>
          <cell r="AK123" t="str">
            <v>Some College</v>
          </cell>
          <cell r="AL123" t="str">
            <v>No</v>
          </cell>
          <cell r="AM123" t="str">
            <v>No</v>
          </cell>
          <cell r="AN123" t="str">
            <v>No</v>
          </cell>
          <cell r="AP123" t="str">
            <v>No</v>
          </cell>
          <cell r="AR123" t="str">
            <v>Train Up; CDBG</v>
          </cell>
          <cell r="AS123" t="str">
            <v>CTC</v>
          </cell>
          <cell r="AT123" t="str">
            <v>United States</v>
          </cell>
          <cell r="AU123">
            <v>40</v>
          </cell>
          <cell r="AV123" t="str">
            <v>Resume</v>
          </cell>
          <cell r="AZ123">
            <v>44720</v>
          </cell>
          <cell r="BB123" t="str">
            <v>MS</v>
          </cell>
          <cell r="BC123">
            <v>6</v>
          </cell>
          <cell r="BD123" t="str">
            <v>Quarter 4</v>
          </cell>
          <cell r="BE123">
            <v>2022</v>
          </cell>
          <cell r="BF123">
            <v>2022</v>
          </cell>
          <cell r="CI123" t="str">
            <v>No</v>
          </cell>
          <cell r="CO123" t="str">
            <v>No</v>
          </cell>
          <cell r="DK123" t="str">
            <v>Yes</v>
          </cell>
          <cell r="EB123">
            <v>60</v>
          </cell>
          <cell r="EC123" t="str">
            <v>Yes</v>
          </cell>
          <cell r="ED123" t="str">
            <v>CDBG</v>
          </cell>
          <cell r="EE123" t="str">
            <v>No</v>
          </cell>
          <cell r="EF123" t="str">
            <v>No</v>
          </cell>
          <cell r="EG123" t="str">
            <v>No</v>
          </cell>
          <cell r="EH123" t="str">
            <v>No</v>
          </cell>
          <cell r="EI123" t="str">
            <v>No</v>
          </cell>
          <cell r="EJ123" t="str">
            <v>No</v>
          </cell>
          <cell r="EM123" t="str">
            <v>No</v>
          </cell>
          <cell r="EN123" t="str">
            <v>No</v>
          </cell>
          <cell r="EO123" t="str">
            <v>No</v>
          </cell>
          <cell r="EP123" t="str">
            <v>No</v>
          </cell>
          <cell r="EQ123" t="str">
            <v>No</v>
          </cell>
          <cell r="ER123" t="str">
            <v>No</v>
          </cell>
        </row>
        <row r="124">
          <cell r="A124">
            <v>976996</v>
          </cell>
          <cell r="B124" t="str">
            <v>Dodd, Danielle R.</v>
          </cell>
          <cell r="C124" t="str">
            <v>3707 Woodbine Avenue</v>
          </cell>
          <cell r="D124" t="str">
            <v>Baltimore</v>
          </cell>
          <cell r="E124" t="str">
            <v>MD</v>
          </cell>
          <cell r="F124" t="str">
            <v>21207</v>
          </cell>
          <cell r="G124" t="str">
            <v>United States of America</v>
          </cell>
          <cell r="H124" t="str">
            <v>Internet Search</v>
          </cell>
          <cell r="J124" t="str">
            <v>443-423-3188</v>
          </cell>
          <cell r="L124" t="str">
            <v>Married</v>
          </cell>
          <cell r="M124" t="str">
            <v>No</v>
          </cell>
          <cell r="N124" t="str">
            <v>Yes</v>
          </cell>
          <cell r="O124" t="str">
            <v>2/17/2022</v>
          </cell>
          <cell r="P124" t="str">
            <v>Bus Operator</v>
          </cell>
          <cell r="R124" t="str">
            <v>Yes</v>
          </cell>
          <cell r="S124" t="str">
            <v>No</v>
          </cell>
          <cell r="T124" t="str">
            <v>Female</v>
          </cell>
          <cell r="U124" t="str">
            <v>Black/African American</v>
          </cell>
          <cell r="V124" t="str">
            <v>02/17/2022</v>
          </cell>
          <cell r="X124" t="str">
            <v>216-98-4220</v>
          </cell>
          <cell r="Y124" t="str">
            <v>06/25/1981</v>
          </cell>
          <cell r="Z124" t="str">
            <v>dodddanielle99@gmail.com</v>
          </cell>
          <cell r="AA124" t="str">
            <v>No</v>
          </cell>
          <cell r="AB124">
            <v>0</v>
          </cell>
          <cell r="AC124">
            <v>22</v>
          </cell>
          <cell r="AD124" t="str">
            <v>Salary/Wages</v>
          </cell>
          <cell r="AF124" t="str">
            <v>Still Working</v>
          </cell>
          <cell r="AG124" t="str">
            <v>No</v>
          </cell>
          <cell r="AH124" t="str">
            <v>Extremely Low Income</v>
          </cell>
          <cell r="AI124">
            <v>2500</v>
          </cell>
          <cell r="AJ124" t="str">
            <v>No</v>
          </cell>
          <cell r="AK124" t="str">
            <v>Some College</v>
          </cell>
          <cell r="AL124" t="str">
            <v>No</v>
          </cell>
          <cell r="AM124" t="str">
            <v>No</v>
          </cell>
          <cell r="AN124" t="str">
            <v>No</v>
          </cell>
          <cell r="AP124" t="str">
            <v>No</v>
          </cell>
          <cell r="AQ124" t="str">
            <v>CTC</v>
          </cell>
          <cell r="AR124" t="str">
            <v xml:space="preserve"> CDBG; SNAP; EARN</v>
          </cell>
          <cell r="AS124" t="str">
            <v>CTC</v>
          </cell>
          <cell r="AT124" t="str">
            <v>United States</v>
          </cell>
          <cell r="AU124">
            <v>40</v>
          </cell>
          <cell r="AZ124">
            <v>44609</v>
          </cell>
          <cell r="BA124" t="str">
            <v>CTC</v>
          </cell>
          <cell r="BB124" t="str">
            <v>SH</v>
          </cell>
          <cell r="BC124">
            <v>2</v>
          </cell>
          <cell r="BD124" t="str">
            <v>Quarter 3</v>
          </cell>
          <cell r="BE124">
            <v>2022</v>
          </cell>
          <cell r="BF124">
            <v>2022</v>
          </cell>
          <cell r="CI124" t="str">
            <v>Yes</v>
          </cell>
          <cell r="CO124" t="str">
            <v>No</v>
          </cell>
          <cell r="CP124">
            <v>44627</v>
          </cell>
          <cell r="DJ124" t="str">
            <v>Complete</v>
          </cell>
          <cell r="DL124" t="str">
            <v>03-2022</v>
          </cell>
          <cell r="DM124">
            <v>3</v>
          </cell>
          <cell r="DP124" t="str">
            <v>E</v>
          </cell>
          <cell r="DZ124" t="str">
            <v>459013274</v>
          </cell>
          <cell r="EA124" t="str">
            <v>IG0514-15-669</v>
          </cell>
          <cell r="EB124">
            <v>41</v>
          </cell>
          <cell r="EC124" t="str">
            <v>Yes</v>
          </cell>
          <cell r="ED124" t="str">
            <v>CDBG</v>
          </cell>
          <cell r="EE124" t="str">
            <v>Yes</v>
          </cell>
          <cell r="EF124" t="str">
            <v>No</v>
          </cell>
          <cell r="EG124" t="str">
            <v>Yes</v>
          </cell>
          <cell r="EH124" t="str">
            <v>No</v>
          </cell>
          <cell r="EI124" t="str">
            <v>Yes</v>
          </cell>
          <cell r="EJ124" t="str">
            <v>No</v>
          </cell>
          <cell r="EM124" t="str">
            <v>Yes</v>
          </cell>
          <cell r="EN124" t="str">
            <v>No</v>
          </cell>
          <cell r="EO124" t="str">
            <v>No</v>
          </cell>
          <cell r="EP124" t="str">
            <v>No</v>
          </cell>
          <cell r="EQ124" t="str">
            <v>No</v>
          </cell>
          <cell r="ER124" t="str">
            <v>No</v>
          </cell>
        </row>
        <row r="125">
          <cell r="A125">
            <v>977053</v>
          </cell>
          <cell r="B125" t="str">
            <v>Doleman, James</v>
          </cell>
          <cell r="C125" t="str">
            <v>P.O. Box 222966</v>
          </cell>
          <cell r="D125" t="str">
            <v>Baltimore</v>
          </cell>
          <cell r="E125" t="str">
            <v>MD</v>
          </cell>
          <cell r="F125" t="str">
            <v>21203</v>
          </cell>
          <cell r="G125" t="str">
            <v>United States of America</v>
          </cell>
          <cell r="H125" t="str">
            <v>No Success No Struggle Program</v>
          </cell>
          <cell r="J125" t="str">
            <v>(443)467-1274</v>
          </cell>
          <cell r="L125" t="str">
            <v>Single</v>
          </cell>
          <cell r="M125" t="str">
            <v>Yes</v>
          </cell>
          <cell r="N125" t="str">
            <v>No</v>
          </cell>
          <cell r="O125" t="str">
            <v>3/15/2022</v>
          </cell>
          <cell r="P125" t="str">
            <v>Warehouse/Forklift Certification</v>
          </cell>
          <cell r="R125" t="str">
            <v>No</v>
          </cell>
          <cell r="S125" t="str">
            <v>No</v>
          </cell>
          <cell r="T125" t="str">
            <v>Male</v>
          </cell>
          <cell r="U125" t="str">
            <v>Black/African American</v>
          </cell>
          <cell r="V125" t="str">
            <v>03/31/2022</v>
          </cell>
          <cell r="W125" t="str">
            <v>(443)563-6396</v>
          </cell>
          <cell r="X125" t="str">
            <v>214-86-8871</v>
          </cell>
          <cell r="Y125" t="str">
            <v>08/13/1965</v>
          </cell>
          <cell r="Z125" t="str">
            <v>jdoleman43@gmail.com</v>
          </cell>
          <cell r="AA125" t="str">
            <v>No</v>
          </cell>
          <cell r="AB125">
            <v>0</v>
          </cell>
          <cell r="AC125">
            <v>11</v>
          </cell>
          <cell r="AD125" t="str">
            <v>Salary/Wages, SNAP/Food Stamp</v>
          </cell>
          <cell r="AG125" t="str">
            <v>No</v>
          </cell>
          <cell r="AH125" t="str">
            <v>Extremely Low Income</v>
          </cell>
          <cell r="AI125">
            <v>1760</v>
          </cell>
          <cell r="AJ125" t="str">
            <v>Yes</v>
          </cell>
          <cell r="AK125" t="str">
            <v>Some Highschool</v>
          </cell>
          <cell r="AL125" t="str">
            <v>No</v>
          </cell>
          <cell r="AM125" t="str">
            <v>No</v>
          </cell>
          <cell r="AN125" t="str">
            <v>No</v>
          </cell>
          <cell r="AP125" t="str">
            <v>Yes</v>
          </cell>
          <cell r="AQ125" t="str">
            <v>MTDL</v>
          </cell>
          <cell r="AR125" t="str">
            <v>MOED Opioid; CDBG</v>
          </cell>
          <cell r="AS125" t="str">
            <v>MTDL</v>
          </cell>
          <cell r="AT125" t="str">
            <v>United States</v>
          </cell>
          <cell r="AU125">
            <v>40</v>
          </cell>
          <cell r="AZ125">
            <v>44651</v>
          </cell>
          <cell r="BA125" t="str">
            <v>MTDL</v>
          </cell>
          <cell r="BB125" t="str">
            <v>CH</v>
          </cell>
          <cell r="BC125">
            <v>3</v>
          </cell>
          <cell r="BD125" t="str">
            <v>Quarter 3</v>
          </cell>
          <cell r="BE125">
            <v>2022</v>
          </cell>
          <cell r="BF125">
            <v>2022</v>
          </cell>
          <cell r="CI125" t="str">
            <v>No</v>
          </cell>
          <cell r="CO125" t="str">
            <v>No</v>
          </cell>
          <cell r="CP125">
            <v>44655</v>
          </cell>
          <cell r="CQ125" t="str">
            <v>Yes</v>
          </cell>
          <cell r="CR125" t="str">
            <v>04/22/2022</v>
          </cell>
          <cell r="DI125" t="str">
            <v>Yes</v>
          </cell>
          <cell r="DJ125" t="str">
            <v>Complete</v>
          </cell>
          <cell r="EB125">
            <v>56</v>
          </cell>
          <cell r="EC125" t="str">
            <v>Yes</v>
          </cell>
          <cell r="ED125" t="str">
            <v>CDBG</v>
          </cell>
          <cell r="EE125" t="str">
            <v>Yes</v>
          </cell>
          <cell r="EF125" t="str">
            <v>No</v>
          </cell>
          <cell r="EG125" t="str">
            <v>Yes</v>
          </cell>
          <cell r="EH125" t="str">
            <v>No</v>
          </cell>
          <cell r="EI125" t="str">
            <v>No</v>
          </cell>
          <cell r="EJ125" t="str">
            <v>Yes</v>
          </cell>
          <cell r="EM125" t="str">
            <v>Yes</v>
          </cell>
          <cell r="EN125" t="str">
            <v>No</v>
          </cell>
          <cell r="EO125" t="str">
            <v>No</v>
          </cell>
          <cell r="EP125" t="str">
            <v>No</v>
          </cell>
          <cell r="EQ125" t="str">
            <v>No</v>
          </cell>
          <cell r="ER125" t="str">
            <v>No</v>
          </cell>
        </row>
        <row r="126">
          <cell r="A126">
            <v>977118</v>
          </cell>
          <cell r="B126" t="str">
            <v>Dorsey, Sheteya U.</v>
          </cell>
          <cell r="C126" t="str">
            <v>4312 Arziona Avenue</v>
          </cell>
          <cell r="D126" t="str">
            <v>Baltimore</v>
          </cell>
          <cell r="E126" t="str">
            <v>MD</v>
          </cell>
          <cell r="F126" t="str">
            <v>21206</v>
          </cell>
          <cell r="G126" t="str">
            <v>United States of America</v>
          </cell>
          <cell r="H126" t="str">
            <v>MND Client/Graduate</v>
          </cell>
          <cell r="I126" t="str">
            <v>Sheteya will be joining  the October CTC Class.  She has a vacation already paid for during the August Class</v>
          </cell>
          <cell r="J126" t="str">
            <v>443-713-0990</v>
          </cell>
          <cell r="L126" t="str">
            <v>Single</v>
          </cell>
          <cell r="M126" t="str">
            <v>Yes</v>
          </cell>
          <cell r="N126" t="str">
            <v>Yes</v>
          </cell>
          <cell r="O126" t="str">
            <v>5/9/2022</v>
          </cell>
          <cell r="P126" t="str">
            <v>Bus Operator</v>
          </cell>
          <cell r="R126" t="str">
            <v>Yes</v>
          </cell>
          <cell r="S126" t="str">
            <v>No</v>
          </cell>
          <cell r="T126" t="str">
            <v>Female</v>
          </cell>
          <cell r="U126" t="str">
            <v>Black/African American</v>
          </cell>
          <cell r="V126" t="str">
            <v>05/09/2022</v>
          </cell>
          <cell r="X126" t="str">
            <v>219-25-9269</v>
          </cell>
          <cell r="Y126" t="str">
            <v>04/26/1985</v>
          </cell>
          <cell r="Z126" t="str">
            <v>sheteyaupia94@gmail.com</v>
          </cell>
          <cell r="AA126" t="str">
            <v>No</v>
          </cell>
          <cell r="AB126">
            <v>0</v>
          </cell>
          <cell r="AC126">
            <v>29.4</v>
          </cell>
          <cell r="AD126" t="str">
            <v>Salary/Wages</v>
          </cell>
          <cell r="AF126" t="str">
            <v>Still Working</v>
          </cell>
          <cell r="AG126" t="str">
            <v>No</v>
          </cell>
          <cell r="AH126" t="str">
            <v>Low Income</v>
          </cell>
          <cell r="AI126">
            <v>2400</v>
          </cell>
          <cell r="AJ126" t="str">
            <v>No</v>
          </cell>
          <cell r="AK126" t="str">
            <v>High School Diploma/GED</v>
          </cell>
          <cell r="AL126" t="str">
            <v>No</v>
          </cell>
          <cell r="AM126" t="str">
            <v>No</v>
          </cell>
          <cell r="AN126" t="str">
            <v>No</v>
          </cell>
          <cell r="AP126" t="str">
            <v>No</v>
          </cell>
          <cell r="AQ126" t="str">
            <v>CTC</v>
          </cell>
          <cell r="AR126" t="str">
            <v xml:space="preserve"> CDBG</v>
          </cell>
          <cell r="AS126" t="str">
            <v>CTC</v>
          </cell>
          <cell r="AT126" t="str">
            <v>United States</v>
          </cell>
          <cell r="AU126">
            <v>40</v>
          </cell>
          <cell r="AZ126">
            <v>44690</v>
          </cell>
          <cell r="BA126" t="str">
            <v>CTC</v>
          </cell>
          <cell r="BB126" t="str">
            <v>SH</v>
          </cell>
          <cell r="BC126">
            <v>5</v>
          </cell>
          <cell r="BD126" t="str">
            <v>Quarter 4</v>
          </cell>
          <cell r="BE126">
            <v>2022</v>
          </cell>
          <cell r="BF126">
            <v>2022</v>
          </cell>
          <cell r="CI126" t="str">
            <v>Yes</v>
          </cell>
          <cell r="CO126" t="str">
            <v>No</v>
          </cell>
          <cell r="EB126">
            <v>37</v>
          </cell>
          <cell r="EC126" t="str">
            <v>Yes</v>
          </cell>
          <cell r="ED126" t="str">
            <v>CDBG</v>
          </cell>
          <cell r="EE126" t="str">
            <v>No</v>
          </cell>
          <cell r="EF126" t="str">
            <v>No</v>
          </cell>
          <cell r="EG126" t="str">
            <v>No</v>
          </cell>
          <cell r="EH126" t="str">
            <v>Yes</v>
          </cell>
          <cell r="EI126" t="str">
            <v>Yes</v>
          </cell>
          <cell r="EJ126" t="str">
            <v>No</v>
          </cell>
          <cell r="EM126" t="str">
            <v>No</v>
          </cell>
          <cell r="EN126" t="str">
            <v>No</v>
          </cell>
          <cell r="EO126" t="str">
            <v>No</v>
          </cell>
          <cell r="EP126" t="str">
            <v>No</v>
          </cell>
          <cell r="EQ126" t="str">
            <v>No</v>
          </cell>
          <cell r="ER126" t="str">
            <v>No</v>
          </cell>
        </row>
        <row r="127">
          <cell r="A127">
            <v>976987</v>
          </cell>
          <cell r="B127" t="str">
            <v>Dunn, Byron A.</v>
          </cell>
          <cell r="C127" t="str">
            <v>1029 East Baltimore  Street</v>
          </cell>
          <cell r="D127" t="str">
            <v>Baltimore</v>
          </cell>
          <cell r="E127" t="str">
            <v>MD</v>
          </cell>
          <cell r="F127" t="str">
            <v>21202</v>
          </cell>
          <cell r="G127" t="str">
            <v>United States of America</v>
          </cell>
          <cell r="H127" t="str">
            <v>Word of Mouth</v>
          </cell>
          <cell r="J127" t="str">
            <v>301-357-4366</v>
          </cell>
          <cell r="L127" t="str">
            <v>Single</v>
          </cell>
          <cell r="M127" t="str">
            <v>No</v>
          </cell>
          <cell r="N127" t="str">
            <v>No</v>
          </cell>
          <cell r="O127" t="str">
            <v>2/15/2022</v>
          </cell>
          <cell r="P127" t="str">
            <v>Fork Lift Operator</v>
          </cell>
          <cell r="R127" t="str">
            <v>No</v>
          </cell>
          <cell r="S127" t="str">
            <v>No</v>
          </cell>
          <cell r="T127" t="str">
            <v>Male</v>
          </cell>
          <cell r="U127" t="str">
            <v>Black/African American</v>
          </cell>
          <cell r="V127" t="str">
            <v>02/15/2022</v>
          </cell>
          <cell r="X127" t="str">
            <v>216-23-0213</v>
          </cell>
          <cell r="Y127" t="str">
            <v>11/27/1973</v>
          </cell>
          <cell r="Z127" t="str">
            <v>bodumars@gmail.com</v>
          </cell>
          <cell r="AA127" t="str">
            <v>Yes</v>
          </cell>
          <cell r="AB127">
            <v>0</v>
          </cell>
          <cell r="AC127">
            <v>18.399999999999999</v>
          </cell>
          <cell r="AD127" t="str">
            <v>Salary/Wages, SNAP/Food Stamp</v>
          </cell>
          <cell r="AF127" t="str">
            <v>Still Working</v>
          </cell>
          <cell r="AG127" t="str">
            <v>No</v>
          </cell>
          <cell r="AH127" t="str">
            <v>Extremely Low Income</v>
          </cell>
          <cell r="AI127">
            <v>2000</v>
          </cell>
          <cell r="AJ127" t="str">
            <v>No</v>
          </cell>
          <cell r="AK127" t="str">
            <v>Some College</v>
          </cell>
          <cell r="AL127" t="str">
            <v>No</v>
          </cell>
          <cell r="AM127" t="str">
            <v>Yes</v>
          </cell>
          <cell r="AN127" t="str">
            <v>No</v>
          </cell>
          <cell r="AP127" t="str">
            <v>Yes</v>
          </cell>
          <cell r="AR127" t="str">
            <v xml:space="preserve"> CDBG</v>
          </cell>
          <cell r="AS127" t="str">
            <v>CTC</v>
          </cell>
          <cell r="AT127" t="str">
            <v>United States</v>
          </cell>
          <cell r="AU127">
            <v>35</v>
          </cell>
          <cell r="AZ127">
            <v>44607</v>
          </cell>
          <cell r="BB127" t="str">
            <v>SH</v>
          </cell>
          <cell r="BC127">
            <v>2</v>
          </cell>
          <cell r="BD127" t="str">
            <v>Quarter 3</v>
          </cell>
          <cell r="BE127">
            <v>2022</v>
          </cell>
          <cell r="BF127">
            <v>2022</v>
          </cell>
          <cell r="CI127" t="str">
            <v>Yes</v>
          </cell>
          <cell r="CO127" t="str">
            <v>No</v>
          </cell>
          <cell r="DK127" t="str">
            <v>Yes</v>
          </cell>
          <cell r="EB127">
            <v>48</v>
          </cell>
          <cell r="EC127" t="str">
            <v>Yes</v>
          </cell>
          <cell r="ED127" t="str">
            <v>CDBG</v>
          </cell>
          <cell r="EE127" t="str">
            <v>No</v>
          </cell>
          <cell r="EF127" t="str">
            <v>No</v>
          </cell>
          <cell r="EG127" t="str">
            <v>No</v>
          </cell>
          <cell r="EH127" t="str">
            <v>No</v>
          </cell>
          <cell r="EI127" t="str">
            <v>Yes</v>
          </cell>
          <cell r="EJ127" t="str">
            <v>No</v>
          </cell>
          <cell r="EM127" t="str">
            <v>No</v>
          </cell>
          <cell r="EN127" t="str">
            <v>No</v>
          </cell>
          <cell r="EO127" t="str">
            <v>No</v>
          </cell>
          <cell r="EP127" t="str">
            <v>No</v>
          </cell>
          <cell r="EQ127" t="str">
            <v>No</v>
          </cell>
          <cell r="ER127" t="str">
            <v>No</v>
          </cell>
        </row>
        <row r="128">
          <cell r="A128">
            <v>976862</v>
          </cell>
          <cell r="B128" t="str">
            <v>Dunn, Gerrard E.</v>
          </cell>
          <cell r="C128" t="str">
            <v>3511 Juneway</v>
          </cell>
          <cell r="D128" t="str">
            <v>Baltimore</v>
          </cell>
          <cell r="E128" t="str">
            <v>MD</v>
          </cell>
          <cell r="F128" t="str">
            <v>21213</v>
          </cell>
          <cell r="G128" t="str">
            <v>United States of America</v>
          </cell>
          <cell r="H128" t="str">
            <v>Facebook</v>
          </cell>
          <cell r="J128" t="str">
            <v>410-336-1310</v>
          </cell>
          <cell r="L128" t="str">
            <v>Single</v>
          </cell>
          <cell r="M128" t="str">
            <v>Yes</v>
          </cell>
          <cell r="N128" t="str">
            <v>Yes</v>
          </cell>
          <cell r="O128" t="str">
            <v>10/18/2021</v>
          </cell>
          <cell r="P128" t="str">
            <v>CDL Bus Operator</v>
          </cell>
          <cell r="R128" t="str">
            <v>No</v>
          </cell>
          <cell r="S128" t="str">
            <v>No</v>
          </cell>
          <cell r="T128" t="str">
            <v>Male</v>
          </cell>
          <cell r="U128" t="str">
            <v>Black/African American</v>
          </cell>
          <cell r="V128" t="str">
            <v>10/18/2021</v>
          </cell>
          <cell r="X128" t="str">
            <v>219-98-5057</v>
          </cell>
          <cell r="Y128" t="str">
            <v>11/16/1981</v>
          </cell>
          <cell r="Z128" t="str">
            <v>gerrard.dunn@gmail.com</v>
          </cell>
          <cell r="AA128" t="str">
            <v>No</v>
          </cell>
          <cell r="AB128">
            <v>0</v>
          </cell>
          <cell r="AC128">
            <v>15</v>
          </cell>
          <cell r="AD128" t="str">
            <v>SSDI, SNAP/Food Stamp</v>
          </cell>
          <cell r="AF128" t="str">
            <v>Still Working</v>
          </cell>
          <cell r="AG128" t="str">
            <v>No</v>
          </cell>
          <cell r="AH128" t="str">
            <v>Extremely Low Income</v>
          </cell>
          <cell r="AI128">
            <v>1475</v>
          </cell>
          <cell r="AJ128" t="str">
            <v>No</v>
          </cell>
          <cell r="AK128" t="str">
            <v>Some College</v>
          </cell>
          <cell r="AL128" t="str">
            <v>No</v>
          </cell>
          <cell r="AM128" t="str">
            <v>No</v>
          </cell>
          <cell r="AN128" t="str">
            <v>No</v>
          </cell>
          <cell r="AP128" t="str">
            <v>No</v>
          </cell>
          <cell r="AQ128" t="str">
            <v>CTC</v>
          </cell>
          <cell r="AR128" t="str">
            <v xml:space="preserve"> CDBG; SNAP; EARN</v>
          </cell>
          <cell r="AS128" t="str">
            <v>CTC</v>
          </cell>
          <cell r="AT128" t="str">
            <v>United States</v>
          </cell>
          <cell r="AU128">
            <v>40</v>
          </cell>
          <cell r="AZ128">
            <v>44487</v>
          </cell>
          <cell r="BA128" t="str">
            <v>CTC</v>
          </cell>
          <cell r="BB128" t="str">
            <v>SH</v>
          </cell>
          <cell r="BC128">
            <v>10</v>
          </cell>
          <cell r="BD128" t="str">
            <v>Quarter 2</v>
          </cell>
          <cell r="BE128">
            <v>2021</v>
          </cell>
          <cell r="BF128">
            <v>2022</v>
          </cell>
          <cell r="BG128" t="str">
            <v>01/18/2022</v>
          </cell>
          <cell r="BH128" t="str">
            <v>Initial Placement</v>
          </cell>
          <cell r="BI128" t="str">
            <v>ABC Services</v>
          </cell>
          <cell r="BJ128" t="str">
            <v>Vehicle Driver</v>
          </cell>
          <cell r="BK128">
            <v>15</v>
          </cell>
          <cell r="BL128">
            <v>40</v>
          </cell>
          <cell r="BM128" t="str">
            <v>Yes</v>
          </cell>
          <cell r="BN128" t="str">
            <v>No</v>
          </cell>
          <cell r="BO128" t="str">
            <v>Yes</v>
          </cell>
          <cell r="BP128" t="str">
            <v>No</v>
          </cell>
          <cell r="BQ128" t="str">
            <v>Yes</v>
          </cell>
          <cell r="BR128" t="str">
            <v>01/18/2022</v>
          </cell>
          <cell r="BS128" t="str">
            <v>Initial Placement</v>
          </cell>
          <cell r="BT128" t="str">
            <v>ABC Services</v>
          </cell>
          <cell r="BU128" t="str">
            <v>Vehicle Driver</v>
          </cell>
          <cell r="BV128">
            <v>15</v>
          </cell>
          <cell r="BW128">
            <v>40</v>
          </cell>
          <cell r="BX128" t="str">
            <v>Yes</v>
          </cell>
          <cell r="BY128" t="str">
            <v>No</v>
          </cell>
          <cell r="BZ128" t="str">
            <v>Yes</v>
          </cell>
          <cell r="CA128" t="str">
            <v>No</v>
          </cell>
          <cell r="CB128" t="str">
            <v>Yes</v>
          </cell>
          <cell r="CF128" t="str">
            <v>04/29/2022</v>
          </cell>
          <cell r="CG128" t="str">
            <v>Job Retained</v>
          </cell>
          <cell r="CH128" t="str">
            <v>04/29/2022</v>
          </cell>
          <cell r="CI128" t="str">
            <v>Yes</v>
          </cell>
          <cell r="CJ128">
            <v>101</v>
          </cell>
          <cell r="CK128">
            <v>193</v>
          </cell>
          <cell r="CL128">
            <v>193</v>
          </cell>
          <cell r="CM128">
            <v>193</v>
          </cell>
          <cell r="CN128">
            <v>193</v>
          </cell>
          <cell r="CO128" t="str">
            <v>No</v>
          </cell>
          <cell r="CP128">
            <v>44501</v>
          </cell>
          <cell r="CU128" t="str">
            <v>Yes</v>
          </cell>
          <cell r="CV128" t="str">
            <v>02/13/2022</v>
          </cell>
          <cell r="DI128" t="str">
            <v>Yes</v>
          </cell>
          <cell r="DL128" t="str">
            <v>11-2021</v>
          </cell>
          <cell r="DM128">
            <v>11</v>
          </cell>
          <cell r="DX128" t="str">
            <v>E</v>
          </cell>
          <cell r="DZ128" t="str">
            <v>499027094</v>
          </cell>
          <cell r="EA128" t="str">
            <v>IG0514-15-670</v>
          </cell>
          <cell r="EB128">
            <v>40</v>
          </cell>
          <cell r="EC128" t="str">
            <v>Yes</v>
          </cell>
          <cell r="ED128" t="str">
            <v>CDBG</v>
          </cell>
          <cell r="EE128" t="str">
            <v>Yes</v>
          </cell>
          <cell r="EF128" t="str">
            <v>Yes</v>
          </cell>
          <cell r="EG128" t="str">
            <v>Yes</v>
          </cell>
          <cell r="EH128" t="str">
            <v>No</v>
          </cell>
          <cell r="EI128" t="str">
            <v>Yes</v>
          </cell>
          <cell r="EJ128" t="str">
            <v>No</v>
          </cell>
          <cell r="EL128">
            <v>92</v>
          </cell>
          <cell r="EM128" t="str">
            <v>No</v>
          </cell>
          <cell r="EN128" t="str">
            <v>No</v>
          </cell>
          <cell r="EO128" t="str">
            <v>No</v>
          </cell>
          <cell r="EP128" t="str">
            <v>No</v>
          </cell>
          <cell r="EQ128" t="str">
            <v>Yes</v>
          </cell>
          <cell r="ER128" t="str">
            <v>No</v>
          </cell>
        </row>
        <row r="129">
          <cell r="A129">
            <v>976822</v>
          </cell>
          <cell r="B129" t="str">
            <v>Eames, Zakiya A.</v>
          </cell>
          <cell r="C129" t="str">
            <v>414 East 25th Street</v>
          </cell>
          <cell r="D129" t="str">
            <v>Baltimore</v>
          </cell>
          <cell r="E129" t="str">
            <v>MD</v>
          </cell>
          <cell r="F129" t="str">
            <v>21218</v>
          </cell>
          <cell r="G129" t="str">
            <v>United States of America</v>
          </cell>
          <cell r="H129" t="str">
            <v>MND Client/Graduate</v>
          </cell>
          <cell r="J129" t="str">
            <v>443-622-3958</v>
          </cell>
          <cell r="L129" t="str">
            <v>Single</v>
          </cell>
          <cell r="M129" t="str">
            <v>Yes</v>
          </cell>
          <cell r="N129" t="str">
            <v>Yes</v>
          </cell>
          <cell r="O129" t="str">
            <v>9/28/2021</v>
          </cell>
          <cell r="P129" t="str">
            <v>Front Desk /Greeter</v>
          </cell>
          <cell r="R129" t="str">
            <v>Yes</v>
          </cell>
          <cell r="S129" t="str">
            <v>No</v>
          </cell>
          <cell r="T129" t="str">
            <v>Female</v>
          </cell>
          <cell r="U129" t="str">
            <v>Black/African American</v>
          </cell>
          <cell r="V129" t="str">
            <v>09/28/2021</v>
          </cell>
          <cell r="X129" t="str">
            <v>213-69-1696</v>
          </cell>
          <cell r="Y129" t="str">
            <v>02/08/2003</v>
          </cell>
          <cell r="Z129" t="str">
            <v>zakiyaeames10@gmail.com</v>
          </cell>
          <cell r="AA129" t="str">
            <v>No</v>
          </cell>
          <cell r="AB129">
            <v>0</v>
          </cell>
          <cell r="AC129">
            <v>11.75</v>
          </cell>
          <cell r="AD129" t="str">
            <v>Salary/Wages</v>
          </cell>
          <cell r="AF129" t="str">
            <v>Still Working</v>
          </cell>
          <cell r="AG129" t="str">
            <v>No</v>
          </cell>
          <cell r="AH129" t="str">
            <v>Extremely Low Income</v>
          </cell>
          <cell r="AI129">
            <v>600</v>
          </cell>
          <cell r="AJ129" t="str">
            <v>No</v>
          </cell>
          <cell r="AK129" t="str">
            <v>High School Diploma/GED</v>
          </cell>
          <cell r="AL129" t="str">
            <v>No</v>
          </cell>
          <cell r="AM129" t="str">
            <v>No</v>
          </cell>
          <cell r="AN129" t="str">
            <v>Yes</v>
          </cell>
          <cell r="AR129" t="str">
            <v xml:space="preserve"> CDBG</v>
          </cell>
          <cell r="AS129" t="str">
            <v>CF</v>
          </cell>
          <cell r="AT129" t="str">
            <v>United States</v>
          </cell>
          <cell r="AU129">
            <v>30</v>
          </cell>
          <cell r="AZ129">
            <v>44467</v>
          </cell>
          <cell r="BB129" t="str">
            <v>SH</v>
          </cell>
          <cell r="BC129">
            <v>9</v>
          </cell>
          <cell r="BD129" t="str">
            <v>Quarter 1</v>
          </cell>
          <cell r="BE129">
            <v>2021</v>
          </cell>
          <cell r="BF129">
            <v>2022</v>
          </cell>
          <cell r="CI129" t="str">
            <v>Yes</v>
          </cell>
          <cell r="CO129" t="str">
            <v>No</v>
          </cell>
          <cell r="DK129" t="str">
            <v>Yes</v>
          </cell>
          <cell r="EB129">
            <v>19</v>
          </cell>
          <cell r="EC129" t="str">
            <v>Yes</v>
          </cell>
          <cell r="ED129" t="str">
            <v>CDBG</v>
          </cell>
          <cell r="EE129" t="str">
            <v>No</v>
          </cell>
          <cell r="EF129" t="str">
            <v>No</v>
          </cell>
          <cell r="EG129" t="str">
            <v>No</v>
          </cell>
          <cell r="EH129" t="str">
            <v>No</v>
          </cell>
          <cell r="EI129" t="str">
            <v>Yes</v>
          </cell>
          <cell r="EJ129" t="str">
            <v>No</v>
          </cell>
          <cell r="EM129" t="str">
            <v>No</v>
          </cell>
          <cell r="EN129" t="str">
            <v>No</v>
          </cell>
          <cell r="EO129" t="str">
            <v>No</v>
          </cell>
          <cell r="EP129" t="str">
            <v>No</v>
          </cell>
          <cell r="EQ129" t="str">
            <v>No</v>
          </cell>
          <cell r="ER129" t="str">
            <v>No</v>
          </cell>
        </row>
        <row r="130">
          <cell r="A130">
            <v>976775</v>
          </cell>
          <cell r="B130" t="str">
            <v>Edwards, Timara</v>
          </cell>
          <cell r="C130" t="str">
            <v>7885 Gordon Court Apt #506</v>
          </cell>
          <cell r="D130" t="str">
            <v>Glen Burnie</v>
          </cell>
          <cell r="E130" t="str">
            <v>MD</v>
          </cell>
          <cell r="F130" t="str">
            <v>21060</v>
          </cell>
          <cell r="G130" t="str">
            <v>United States of America</v>
          </cell>
          <cell r="H130" t="str">
            <v>MND Client/Graduate</v>
          </cell>
          <cell r="J130" t="str">
            <v>443-743-9617</v>
          </cell>
          <cell r="L130" t="str">
            <v>Single</v>
          </cell>
          <cell r="M130" t="str">
            <v>Yes</v>
          </cell>
          <cell r="N130" t="str">
            <v>No</v>
          </cell>
          <cell r="P130" t="str">
            <v>Class B CDL Driver</v>
          </cell>
          <cell r="R130" t="str">
            <v>No</v>
          </cell>
          <cell r="S130" t="str">
            <v>No</v>
          </cell>
          <cell r="V130" t="str">
            <v>08/10/2021</v>
          </cell>
          <cell r="X130" t="str">
            <v>214-43-5513</v>
          </cell>
          <cell r="Y130" t="str">
            <v>11/16/1994</v>
          </cell>
          <cell r="Z130" t="str">
            <v>vicktoriaedwards25@gmailcom</v>
          </cell>
          <cell r="AB130">
            <v>0</v>
          </cell>
          <cell r="AC130">
            <v>12</v>
          </cell>
          <cell r="AD130" t="str">
            <v>Cash Assistance/TCA, SNAP/Food Stamp</v>
          </cell>
          <cell r="AF130" t="str">
            <v>&lt;1 month</v>
          </cell>
          <cell r="AG130" t="str">
            <v>No</v>
          </cell>
          <cell r="AI130">
            <v>565</v>
          </cell>
          <cell r="AJ130" t="str">
            <v>No</v>
          </cell>
          <cell r="AK130" t="str">
            <v>High School Diploma/GED</v>
          </cell>
          <cell r="AL130" t="str">
            <v>No</v>
          </cell>
          <cell r="AM130" t="str">
            <v>No</v>
          </cell>
          <cell r="AN130" t="str">
            <v>No</v>
          </cell>
          <cell r="AS130" t="str">
            <v>CTC</v>
          </cell>
          <cell r="AT130" t="str">
            <v>United States</v>
          </cell>
          <cell r="AU130">
            <v>20</v>
          </cell>
          <cell r="AZ130">
            <v>44418</v>
          </cell>
          <cell r="BB130" t="str">
            <v>SH</v>
          </cell>
          <cell r="BC130">
            <v>8</v>
          </cell>
          <cell r="BD130" t="str">
            <v>Quarter 1</v>
          </cell>
          <cell r="BE130">
            <v>2021</v>
          </cell>
          <cell r="BF130">
            <v>2022</v>
          </cell>
          <cell r="CI130" t="str">
            <v>No</v>
          </cell>
          <cell r="CO130" t="str">
            <v>No</v>
          </cell>
          <cell r="EB130">
            <v>27</v>
          </cell>
          <cell r="EC130" t="str">
            <v>No</v>
          </cell>
          <cell r="EE130" t="str">
            <v>No</v>
          </cell>
          <cell r="EF130" t="str">
            <v>No</v>
          </cell>
          <cell r="EG130" t="str">
            <v>No</v>
          </cell>
          <cell r="EH130" t="str">
            <v>No</v>
          </cell>
          <cell r="EI130" t="str">
            <v>No</v>
          </cell>
          <cell r="EJ130" t="str">
            <v>No</v>
          </cell>
          <cell r="EM130" t="str">
            <v>No</v>
          </cell>
          <cell r="EN130" t="str">
            <v>No</v>
          </cell>
          <cell r="EO130" t="str">
            <v>No</v>
          </cell>
          <cell r="EP130" t="str">
            <v>No</v>
          </cell>
          <cell r="EQ130" t="str">
            <v>No</v>
          </cell>
          <cell r="ER130" t="str">
            <v>No</v>
          </cell>
        </row>
        <row r="131">
          <cell r="A131">
            <v>977175</v>
          </cell>
          <cell r="B131" t="str">
            <v>Ekue, Adade C.</v>
          </cell>
          <cell r="C131" t="str">
            <v>4800 Daisey Creek Terrace</v>
          </cell>
          <cell r="D131" t="str">
            <v>Beltsville</v>
          </cell>
          <cell r="E131" t="str">
            <v>MD</v>
          </cell>
          <cell r="F131" t="str">
            <v>20705</v>
          </cell>
          <cell r="G131" t="str">
            <v>United States of America</v>
          </cell>
          <cell r="H131" t="str">
            <v>Word of Mouth</v>
          </cell>
          <cell r="J131" t="str">
            <v>202-875-1444</v>
          </cell>
          <cell r="L131" t="str">
            <v>Single</v>
          </cell>
          <cell r="M131" t="str">
            <v>Yes</v>
          </cell>
          <cell r="N131" t="str">
            <v>Yes</v>
          </cell>
          <cell r="O131" t="str">
            <v>6/8/2022</v>
          </cell>
          <cell r="P131" t="str">
            <v>Driver</v>
          </cell>
          <cell r="R131" t="str">
            <v>No</v>
          </cell>
          <cell r="S131" t="str">
            <v>No</v>
          </cell>
          <cell r="T131" t="str">
            <v>Male</v>
          </cell>
          <cell r="U131" t="str">
            <v>Black/African American and White</v>
          </cell>
          <cell r="V131" t="str">
            <v>06/08/2022</v>
          </cell>
          <cell r="X131" t="str">
            <v>358-73-0562</v>
          </cell>
          <cell r="Y131" t="str">
            <v>03/07/1997</v>
          </cell>
          <cell r="Z131" t="str">
            <v>ekueclaude63@gmail.com</v>
          </cell>
          <cell r="AA131" t="str">
            <v>No</v>
          </cell>
          <cell r="AB131">
            <v>0</v>
          </cell>
          <cell r="AC131">
            <v>17.5</v>
          </cell>
          <cell r="AD131" t="str">
            <v>Salary/Wages</v>
          </cell>
          <cell r="AF131" t="str">
            <v>Still Working</v>
          </cell>
          <cell r="AG131" t="str">
            <v>No</v>
          </cell>
          <cell r="AH131" t="str">
            <v>Extremely Low Income</v>
          </cell>
          <cell r="AI131">
            <v>1800</v>
          </cell>
          <cell r="AJ131" t="str">
            <v>No</v>
          </cell>
          <cell r="AK131" t="str">
            <v>High School Diploma/GED</v>
          </cell>
          <cell r="AL131" t="str">
            <v>No</v>
          </cell>
          <cell r="AM131" t="str">
            <v>No</v>
          </cell>
          <cell r="AN131" t="str">
            <v>No</v>
          </cell>
          <cell r="AP131" t="str">
            <v>No</v>
          </cell>
          <cell r="AS131" t="str">
            <v>CTC</v>
          </cell>
          <cell r="AT131" t="str">
            <v>United States</v>
          </cell>
          <cell r="AU131">
            <v>24</v>
          </cell>
          <cell r="AV131" t="str">
            <v>Resume</v>
          </cell>
          <cell r="AZ131">
            <v>44720</v>
          </cell>
          <cell r="BB131" t="str">
            <v>MS</v>
          </cell>
          <cell r="BC131">
            <v>6</v>
          </cell>
          <cell r="BD131" t="str">
            <v>Quarter 4</v>
          </cell>
          <cell r="BE131">
            <v>2022</v>
          </cell>
          <cell r="BF131">
            <v>2022</v>
          </cell>
          <cell r="CI131" t="str">
            <v>Yes</v>
          </cell>
          <cell r="CO131" t="str">
            <v>No</v>
          </cell>
          <cell r="EB131">
            <v>25</v>
          </cell>
          <cell r="EC131" t="str">
            <v>No</v>
          </cell>
          <cell r="EE131" t="str">
            <v>No</v>
          </cell>
          <cell r="EF131" t="str">
            <v>No</v>
          </cell>
          <cell r="EG131" t="str">
            <v>No</v>
          </cell>
          <cell r="EH131" t="str">
            <v>No</v>
          </cell>
          <cell r="EI131" t="str">
            <v>Yes</v>
          </cell>
          <cell r="EJ131" t="str">
            <v>No</v>
          </cell>
          <cell r="EM131" t="str">
            <v>No</v>
          </cell>
          <cell r="EN131" t="str">
            <v>No</v>
          </cell>
          <cell r="EO131" t="str">
            <v>No</v>
          </cell>
          <cell r="EP131" t="str">
            <v>No</v>
          </cell>
          <cell r="EQ131" t="str">
            <v>No</v>
          </cell>
          <cell r="ER131" t="str">
            <v>No</v>
          </cell>
        </row>
        <row r="132">
          <cell r="A132">
            <v>976929</v>
          </cell>
          <cell r="B132" t="str">
            <v>Elamin , Fatima .</v>
          </cell>
          <cell r="C132" t="str">
            <v>534 Robert St</v>
          </cell>
          <cell r="D132" t="str">
            <v>Baltimore</v>
          </cell>
          <cell r="E132" t="str">
            <v>MD</v>
          </cell>
          <cell r="F132" t="str">
            <v>21217</v>
          </cell>
          <cell r="G132" t="str">
            <v>United States of America</v>
          </cell>
          <cell r="H132" t="str">
            <v>Word of Mouth</v>
          </cell>
          <cell r="J132" t="str">
            <v>4433105689</v>
          </cell>
          <cell r="L132" t="str">
            <v>Single</v>
          </cell>
          <cell r="M132" t="str">
            <v>Yes</v>
          </cell>
          <cell r="N132" t="str">
            <v>Yes</v>
          </cell>
          <cell r="P132" t="str">
            <v>Warehouse</v>
          </cell>
          <cell r="R132" t="str">
            <v>Yes</v>
          </cell>
          <cell r="S132" t="str">
            <v>No</v>
          </cell>
          <cell r="T132" t="str">
            <v>Female</v>
          </cell>
          <cell r="U132" t="str">
            <v>Black/African American</v>
          </cell>
          <cell r="V132" t="str">
            <v>01/05/2022</v>
          </cell>
          <cell r="X132" t="str">
            <v>xxx-xx-7299</v>
          </cell>
          <cell r="Y132" t="str">
            <v>10/03/1993</v>
          </cell>
          <cell r="Z132" t="str">
            <v>fatima.elamin@ubalt.edu</v>
          </cell>
          <cell r="AA132" t="str">
            <v>No</v>
          </cell>
          <cell r="AB132">
            <v>0</v>
          </cell>
          <cell r="AC132">
            <v>1900</v>
          </cell>
          <cell r="AD132" t="str">
            <v>Other Sources</v>
          </cell>
          <cell r="AG132" t="str">
            <v>No</v>
          </cell>
          <cell r="AH132" t="str">
            <v>Extremely Low Income</v>
          </cell>
          <cell r="AI132">
            <v>0</v>
          </cell>
          <cell r="AJ132" t="str">
            <v>No</v>
          </cell>
          <cell r="AK132" t="str">
            <v>Some College</v>
          </cell>
          <cell r="AL132" t="str">
            <v>No</v>
          </cell>
          <cell r="AM132" t="str">
            <v>No</v>
          </cell>
          <cell r="AN132" t="str">
            <v>No</v>
          </cell>
          <cell r="AP132" t="str">
            <v>Yes</v>
          </cell>
          <cell r="AR132" t="str">
            <v xml:space="preserve"> CDBG</v>
          </cell>
          <cell r="AS132" t="str">
            <v>MTDL</v>
          </cell>
          <cell r="AU132">
            <v>40</v>
          </cell>
          <cell r="AZ132">
            <v>44566</v>
          </cell>
          <cell r="BB132" t="str">
            <v>ML</v>
          </cell>
          <cell r="BC132">
            <v>1</v>
          </cell>
          <cell r="BD132" t="str">
            <v>Quarter 3</v>
          </cell>
          <cell r="BE132">
            <v>2022</v>
          </cell>
          <cell r="BF132">
            <v>2022</v>
          </cell>
          <cell r="CI132" t="str">
            <v>No</v>
          </cell>
          <cell r="CO132" t="str">
            <v>No</v>
          </cell>
          <cell r="CP132"/>
          <cell r="EB132">
            <v>28</v>
          </cell>
          <cell r="EC132" t="str">
            <v>Yes</v>
          </cell>
          <cell r="ED132" t="str">
            <v>CDBG</v>
          </cell>
          <cell r="EE132" t="str">
            <v>No</v>
          </cell>
          <cell r="EF132" t="str">
            <v>No</v>
          </cell>
          <cell r="EG132" t="str">
            <v>No</v>
          </cell>
          <cell r="EH132" t="str">
            <v>No</v>
          </cell>
          <cell r="EI132" t="str">
            <v>No</v>
          </cell>
          <cell r="EJ132" t="str">
            <v>No</v>
          </cell>
          <cell r="EM132" t="str">
            <v>No</v>
          </cell>
          <cell r="EN132" t="str">
            <v>No</v>
          </cell>
          <cell r="EO132" t="str">
            <v>No</v>
          </cell>
          <cell r="EP132" t="str">
            <v>No</v>
          </cell>
          <cell r="EQ132" t="str">
            <v>No</v>
          </cell>
          <cell r="ER132" t="str">
            <v>No</v>
          </cell>
        </row>
        <row r="133">
          <cell r="A133">
            <v>976925</v>
          </cell>
          <cell r="B133" t="str">
            <v>Elliott, Shameka</v>
          </cell>
          <cell r="C133" t="str">
            <v>2764 the Alameda</v>
          </cell>
          <cell r="D133" t="str">
            <v>Baltimore</v>
          </cell>
          <cell r="E133" t="str">
            <v>MD</v>
          </cell>
          <cell r="F133" t="str">
            <v>21218</v>
          </cell>
          <cell r="G133" t="str">
            <v>United States of America</v>
          </cell>
          <cell r="H133" t="str">
            <v>Community Location</v>
          </cell>
          <cell r="J133" t="str">
            <v>240-573-8757</v>
          </cell>
          <cell r="K133" t="str">
            <v>240-563-8757</v>
          </cell>
          <cell r="L133" t="str">
            <v>Single</v>
          </cell>
          <cell r="M133" t="str">
            <v>Yes</v>
          </cell>
          <cell r="N133" t="str">
            <v>Yes</v>
          </cell>
          <cell r="O133" t="str">
            <v>12/29/2021</v>
          </cell>
          <cell r="P133" t="str">
            <v>Remote/Admin/Health Care</v>
          </cell>
          <cell r="R133" t="str">
            <v>Yes</v>
          </cell>
          <cell r="S133" t="str">
            <v>No</v>
          </cell>
          <cell r="T133" t="str">
            <v>Male</v>
          </cell>
          <cell r="U133" t="str">
            <v>Black/African American</v>
          </cell>
          <cell r="V133" t="str">
            <v>12/29/2021</v>
          </cell>
          <cell r="X133" t="str">
            <v>216-21-5217</v>
          </cell>
          <cell r="Y133" t="str">
            <v>02/24/1988</v>
          </cell>
          <cell r="Z133" t="str">
            <v>shamekaelliott26@gmail.com</v>
          </cell>
          <cell r="AA133" t="str">
            <v>Yes</v>
          </cell>
          <cell r="AB133">
            <v>0</v>
          </cell>
          <cell r="AC133">
            <v>17</v>
          </cell>
          <cell r="AD133" t="str">
            <v>SNAP/Food Stamp</v>
          </cell>
          <cell r="AF133" t="str">
            <v>7-12 months</v>
          </cell>
          <cell r="AG133" t="str">
            <v>No</v>
          </cell>
          <cell r="AH133" t="str">
            <v>Extremely Low Income</v>
          </cell>
          <cell r="AI133">
            <v>234</v>
          </cell>
          <cell r="AJ133" t="str">
            <v>No</v>
          </cell>
          <cell r="AK133" t="str">
            <v>AA</v>
          </cell>
          <cell r="AL133" t="str">
            <v>No</v>
          </cell>
          <cell r="AM133" t="str">
            <v>Yes</v>
          </cell>
          <cell r="AN133" t="str">
            <v>No</v>
          </cell>
          <cell r="AP133" t="str">
            <v>Yes</v>
          </cell>
          <cell r="AR133" t="str">
            <v xml:space="preserve"> CDBG; SNAP</v>
          </cell>
          <cell r="AS133" t="str">
            <v>OOO</v>
          </cell>
          <cell r="AT133" t="str">
            <v>United States</v>
          </cell>
          <cell r="AU133">
            <v>40</v>
          </cell>
          <cell r="AZ133">
            <v>44559</v>
          </cell>
          <cell r="BB133" t="str">
            <v>SH</v>
          </cell>
          <cell r="BC133">
            <v>12</v>
          </cell>
          <cell r="BD133" t="str">
            <v>Quarter 2</v>
          </cell>
          <cell r="BE133">
            <v>2021</v>
          </cell>
          <cell r="BF133">
            <v>2022</v>
          </cell>
          <cell r="CI133" t="str">
            <v>No</v>
          </cell>
          <cell r="CO133" t="str">
            <v>No</v>
          </cell>
          <cell r="DK133" t="str">
            <v>Yes</v>
          </cell>
          <cell r="DL133" t="str">
            <v>12-2021</v>
          </cell>
          <cell r="DM133">
            <v>12</v>
          </cell>
          <cell r="DY133" t="str">
            <v>E</v>
          </cell>
          <cell r="DZ133" t="str">
            <v>403015051</v>
          </cell>
          <cell r="EB133">
            <v>34</v>
          </cell>
          <cell r="EC133" t="str">
            <v>Yes</v>
          </cell>
          <cell r="ED133" t="str">
            <v>CDBG</v>
          </cell>
          <cell r="EE133" t="str">
            <v>No</v>
          </cell>
          <cell r="EF133" t="str">
            <v>No</v>
          </cell>
          <cell r="EG133" t="str">
            <v>No</v>
          </cell>
          <cell r="EH133" t="str">
            <v>No</v>
          </cell>
          <cell r="EI133" t="str">
            <v>No</v>
          </cell>
          <cell r="EJ133" t="str">
            <v>No</v>
          </cell>
          <cell r="EM133" t="str">
            <v>No</v>
          </cell>
          <cell r="EN133" t="str">
            <v>No</v>
          </cell>
          <cell r="EO133" t="str">
            <v>No</v>
          </cell>
          <cell r="EP133" t="str">
            <v>No</v>
          </cell>
          <cell r="EQ133" t="str">
            <v>No</v>
          </cell>
          <cell r="ER133" t="str">
            <v>No</v>
          </cell>
        </row>
        <row r="134">
          <cell r="A134">
            <v>977081</v>
          </cell>
          <cell r="B134" t="str">
            <v>Ellison, Ettenna</v>
          </cell>
          <cell r="C134" t="str">
            <v>1007 Slater Road</v>
          </cell>
          <cell r="D134" t="str">
            <v>Baltimore</v>
          </cell>
          <cell r="E134" t="str">
            <v>MD</v>
          </cell>
          <cell r="F134" t="str">
            <v>21225</v>
          </cell>
          <cell r="G134" t="str">
            <v>United States of America</v>
          </cell>
          <cell r="H134" t="str">
            <v>Word of Mouth</v>
          </cell>
          <cell r="J134" t="str">
            <v>(443)400-6493</v>
          </cell>
          <cell r="L134" t="str">
            <v>Single</v>
          </cell>
          <cell r="M134" t="str">
            <v>No</v>
          </cell>
          <cell r="N134" t="str">
            <v>No</v>
          </cell>
          <cell r="O134" t="str">
            <v>4/11/2022</v>
          </cell>
          <cell r="P134" t="str">
            <v>Warehouse/Dietary</v>
          </cell>
          <cell r="R134" t="str">
            <v>Yes</v>
          </cell>
          <cell r="S134" t="str">
            <v>No</v>
          </cell>
          <cell r="T134" t="str">
            <v>Female</v>
          </cell>
          <cell r="U134" t="str">
            <v>Black/African American</v>
          </cell>
          <cell r="V134" t="str">
            <v>04/11/2022</v>
          </cell>
          <cell r="X134" t="str">
            <v>594-22-5319</v>
          </cell>
          <cell r="Y134" t="str">
            <v>09/09/1983</v>
          </cell>
          <cell r="Z134" t="str">
            <v>kamariellison3@gmail.com</v>
          </cell>
          <cell r="AA134" t="str">
            <v>No</v>
          </cell>
          <cell r="AB134">
            <v>0</v>
          </cell>
          <cell r="AC134">
            <v>15</v>
          </cell>
          <cell r="AD134" t="str">
            <v>SNAP/Food Stamp</v>
          </cell>
          <cell r="AF134" t="str">
            <v>Still Working</v>
          </cell>
          <cell r="AG134" t="str">
            <v>No</v>
          </cell>
          <cell r="AH134" t="str">
            <v>Extremely Low Income</v>
          </cell>
          <cell r="AI134">
            <v>457</v>
          </cell>
          <cell r="AJ134" t="str">
            <v>Yes</v>
          </cell>
          <cell r="AK134" t="str">
            <v>High School Diploma/GED</v>
          </cell>
          <cell r="AL134" t="str">
            <v>No</v>
          </cell>
          <cell r="AM134" t="str">
            <v>No</v>
          </cell>
          <cell r="AN134" t="str">
            <v>No</v>
          </cell>
          <cell r="AP134" t="str">
            <v>No</v>
          </cell>
          <cell r="AQ134" t="str">
            <v>OOO</v>
          </cell>
          <cell r="AR134" t="str">
            <v xml:space="preserve"> CDBG</v>
          </cell>
          <cell r="AS134" t="str">
            <v>OOO</v>
          </cell>
          <cell r="AT134" t="str">
            <v>United States</v>
          </cell>
          <cell r="AU134">
            <v>20</v>
          </cell>
          <cell r="AZ134">
            <v>44662</v>
          </cell>
          <cell r="BA134" t="str">
            <v>OOO</v>
          </cell>
          <cell r="BB134" t="str">
            <v>MS</v>
          </cell>
          <cell r="BC134">
            <v>4</v>
          </cell>
          <cell r="BD134" t="str">
            <v>Quarter 4</v>
          </cell>
          <cell r="BE134">
            <v>2022</v>
          </cell>
          <cell r="BF134">
            <v>2022</v>
          </cell>
          <cell r="CI134" t="str">
            <v>Yes</v>
          </cell>
          <cell r="CO134" t="str">
            <v>No</v>
          </cell>
          <cell r="CP134"/>
          <cell r="EB134">
            <v>38</v>
          </cell>
          <cell r="EC134" t="str">
            <v>Yes</v>
          </cell>
          <cell r="ED134" t="str">
            <v>CDBG</v>
          </cell>
          <cell r="EE134" t="str">
            <v>No</v>
          </cell>
          <cell r="EF134" t="str">
            <v>No</v>
          </cell>
          <cell r="EG134" t="str">
            <v>Yes</v>
          </cell>
          <cell r="EH134" t="str">
            <v>No</v>
          </cell>
          <cell r="EI134" t="str">
            <v>Yes</v>
          </cell>
          <cell r="EJ134" t="str">
            <v>No</v>
          </cell>
          <cell r="EM134" t="str">
            <v>No</v>
          </cell>
          <cell r="EN134" t="str">
            <v>No</v>
          </cell>
          <cell r="EO134" t="str">
            <v>No</v>
          </cell>
          <cell r="EP134" t="str">
            <v>No</v>
          </cell>
          <cell r="EQ134" t="str">
            <v>No</v>
          </cell>
          <cell r="ER134" t="str">
            <v>No</v>
          </cell>
        </row>
        <row r="135">
          <cell r="A135">
            <v>976962</v>
          </cell>
          <cell r="B135" t="str">
            <v>Elsezy  Jr, Bruce T.</v>
          </cell>
          <cell r="C135" t="str">
            <v>5514 Wayne Avenue</v>
          </cell>
          <cell r="D135" t="str">
            <v>Baltimore</v>
          </cell>
          <cell r="E135" t="str">
            <v>MD</v>
          </cell>
          <cell r="F135" t="str">
            <v>21207</v>
          </cell>
          <cell r="G135" t="str">
            <v>United States of America</v>
          </cell>
          <cell r="H135" t="str">
            <v>MND Client/Graduate</v>
          </cell>
          <cell r="J135" t="str">
            <v>410-501-7599</v>
          </cell>
          <cell r="L135" t="str">
            <v>Single</v>
          </cell>
          <cell r="M135" t="str">
            <v>Yes</v>
          </cell>
          <cell r="N135" t="str">
            <v>Yes</v>
          </cell>
          <cell r="O135" t="str">
            <v>1/25/2022</v>
          </cell>
          <cell r="P135" t="str">
            <v>Bus Operator/ MTA / Transportation</v>
          </cell>
          <cell r="R135" t="str">
            <v>No</v>
          </cell>
          <cell r="S135" t="str">
            <v>No</v>
          </cell>
          <cell r="T135" t="str">
            <v>Male</v>
          </cell>
          <cell r="U135" t="str">
            <v>Black/African American</v>
          </cell>
          <cell r="V135" t="str">
            <v>01/25/2022</v>
          </cell>
          <cell r="X135" t="str">
            <v>220-21-0403</v>
          </cell>
          <cell r="Y135" t="str">
            <v>03/23/1984</v>
          </cell>
          <cell r="Z135" t="str">
            <v>belsezy0@gmail.com</v>
          </cell>
          <cell r="AA135" t="str">
            <v>No</v>
          </cell>
          <cell r="AB135">
            <v>0</v>
          </cell>
          <cell r="AC135">
            <v>12</v>
          </cell>
          <cell r="AD135" t="str">
            <v>Salary/Wages</v>
          </cell>
          <cell r="AF135" t="str">
            <v>Still Working</v>
          </cell>
          <cell r="AG135" t="str">
            <v>No</v>
          </cell>
          <cell r="AH135" t="str">
            <v>Extremely Low Income</v>
          </cell>
          <cell r="AI135">
            <v>2800</v>
          </cell>
          <cell r="AJ135" t="str">
            <v>No</v>
          </cell>
          <cell r="AK135" t="str">
            <v>BA/BS</v>
          </cell>
          <cell r="AL135" t="str">
            <v>No</v>
          </cell>
          <cell r="AM135" t="str">
            <v>No</v>
          </cell>
          <cell r="AN135" t="str">
            <v>No</v>
          </cell>
          <cell r="AP135" t="str">
            <v>Yes</v>
          </cell>
          <cell r="AQ135" t="str">
            <v>CTC</v>
          </cell>
          <cell r="AR135" t="str">
            <v>DOL Opioid; CDBG</v>
          </cell>
          <cell r="AS135" t="str">
            <v>CTC</v>
          </cell>
          <cell r="AT135" t="str">
            <v>United States</v>
          </cell>
          <cell r="AU135">
            <v>40</v>
          </cell>
          <cell r="AZ135">
            <v>44586</v>
          </cell>
          <cell r="BA135" t="str">
            <v>CTC</v>
          </cell>
          <cell r="BB135" t="str">
            <v>SH</v>
          </cell>
          <cell r="BC135">
            <v>1</v>
          </cell>
          <cell r="BD135" t="str">
            <v>Quarter 3</v>
          </cell>
          <cell r="BE135">
            <v>2022</v>
          </cell>
          <cell r="BF135">
            <v>2022</v>
          </cell>
          <cell r="CI135" t="str">
            <v>Yes</v>
          </cell>
          <cell r="CO135" t="str">
            <v>No</v>
          </cell>
          <cell r="CP135">
            <v>44627</v>
          </cell>
          <cell r="DJ135" t="str">
            <v>Complete</v>
          </cell>
          <cell r="EB135">
            <v>38</v>
          </cell>
          <cell r="EC135" t="str">
            <v>Yes</v>
          </cell>
          <cell r="ED135" t="str">
            <v>CDBG</v>
          </cell>
          <cell r="EE135" t="str">
            <v>Yes</v>
          </cell>
          <cell r="EF135" t="str">
            <v>No</v>
          </cell>
          <cell r="EG135" t="str">
            <v>Yes</v>
          </cell>
          <cell r="EH135" t="str">
            <v>No</v>
          </cell>
          <cell r="EI135" t="str">
            <v>Yes</v>
          </cell>
          <cell r="EJ135" t="str">
            <v>No</v>
          </cell>
          <cell r="EM135" t="str">
            <v>Yes</v>
          </cell>
          <cell r="EN135" t="str">
            <v>No</v>
          </cell>
          <cell r="EO135" t="str">
            <v>No</v>
          </cell>
          <cell r="EP135" t="str">
            <v>No</v>
          </cell>
          <cell r="EQ135" t="str">
            <v>No</v>
          </cell>
          <cell r="ER135" t="str">
            <v>No</v>
          </cell>
        </row>
        <row r="136">
          <cell r="A136">
            <v>977036</v>
          </cell>
          <cell r="B136" t="str">
            <v>English, Monte</v>
          </cell>
          <cell r="C136" t="str">
            <v>2923 Georgetown Rd</v>
          </cell>
          <cell r="D136" t="str">
            <v>Baltimore</v>
          </cell>
          <cell r="E136" t="str">
            <v>MD</v>
          </cell>
          <cell r="F136" t="str">
            <v>21213</v>
          </cell>
          <cell r="G136" t="str">
            <v>United States of America</v>
          </cell>
          <cell r="H136" t="str">
            <v>Word of Mouth</v>
          </cell>
          <cell r="J136" t="str">
            <v>(443)803 4569</v>
          </cell>
          <cell r="L136" t="str">
            <v>Single</v>
          </cell>
          <cell r="M136" t="str">
            <v>No</v>
          </cell>
          <cell r="N136" t="str">
            <v>No</v>
          </cell>
          <cell r="O136" t="str">
            <v>3/22/2022</v>
          </cell>
          <cell r="P136" t="str">
            <v>Warehouse/Demolition</v>
          </cell>
          <cell r="R136" t="str">
            <v>Yes</v>
          </cell>
          <cell r="S136" t="str">
            <v>No</v>
          </cell>
          <cell r="T136" t="str">
            <v>Male</v>
          </cell>
          <cell r="U136" t="str">
            <v>Black/African American</v>
          </cell>
          <cell r="V136" t="str">
            <v>03/22/2022</v>
          </cell>
          <cell r="X136" t="str">
            <v>218-96-3145</v>
          </cell>
          <cell r="Y136" t="str">
            <v>12/16/1980</v>
          </cell>
          <cell r="Z136" t="str">
            <v>Edmonsonville@gmail.com</v>
          </cell>
          <cell r="AA136" t="str">
            <v>No</v>
          </cell>
          <cell r="AB136">
            <v>0</v>
          </cell>
          <cell r="AC136">
            <v>14</v>
          </cell>
          <cell r="AF136" t="str">
            <v>1-3 months</v>
          </cell>
          <cell r="AG136" t="str">
            <v>No</v>
          </cell>
          <cell r="AH136" t="str">
            <v>Extremely Low Income</v>
          </cell>
          <cell r="AI136">
            <v>0</v>
          </cell>
          <cell r="AJ136" t="str">
            <v>No</v>
          </cell>
          <cell r="AK136" t="str">
            <v>High School Diploma/GED</v>
          </cell>
          <cell r="AL136" t="str">
            <v>No</v>
          </cell>
          <cell r="AM136" t="str">
            <v>No</v>
          </cell>
          <cell r="AN136" t="str">
            <v>No</v>
          </cell>
          <cell r="AP136" t="str">
            <v>No</v>
          </cell>
          <cell r="AR136" t="str">
            <v xml:space="preserve"> CDBG</v>
          </cell>
          <cell r="AS136" t="str">
            <v>MTDL</v>
          </cell>
          <cell r="AT136" t="str">
            <v>United States</v>
          </cell>
          <cell r="AU136">
            <v>40</v>
          </cell>
          <cell r="AZ136">
            <v>44642</v>
          </cell>
          <cell r="BB136" t="str">
            <v>ML</v>
          </cell>
          <cell r="BC136">
            <v>3</v>
          </cell>
          <cell r="BD136" t="str">
            <v>Quarter 3</v>
          </cell>
          <cell r="BE136">
            <v>2022</v>
          </cell>
          <cell r="BF136">
            <v>2022</v>
          </cell>
          <cell r="CI136" t="str">
            <v>No</v>
          </cell>
          <cell r="CO136" t="str">
            <v>No</v>
          </cell>
          <cell r="CP136"/>
          <cell r="DK136" t="str">
            <v>Yes</v>
          </cell>
          <cell r="EB136">
            <v>41</v>
          </cell>
          <cell r="EC136" t="str">
            <v>Yes</v>
          </cell>
          <cell r="ED136" t="str">
            <v>CDBG</v>
          </cell>
          <cell r="EE136" t="str">
            <v>No</v>
          </cell>
          <cell r="EF136" t="str">
            <v>No</v>
          </cell>
          <cell r="EG136" t="str">
            <v>No</v>
          </cell>
          <cell r="EH136" t="str">
            <v>No</v>
          </cell>
          <cell r="EI136" t="str">
            <v>No</v>
          </cell>
          <cell r="EJ136" t="str">
            <v>No</v>
          </cell>
          <cell r="EM136" t="str">
            <v>No</v>
          </cell>
          <cell r="EN136" t="str">
            <v>No</v>
          </cell>
          <cell r="EO136" t="str">
            <v>No</v>
          </cell>
          <cell r="EP136" t="str">
            <v>No</v>
          </cell>
          <cell r="EQ136" t="str">
            <v>No</v>
          </cell>
          <cell r="ER136" t="str">
            <v>No</v>
          </cell>
        </row>
        <row r="137">
          <cell r="A137">
            <v>977032</v>
          </cell>
          <cell r="B137" t="str">
            <v>Eubanks, Devvvron</v>
          </cell>
          <cell r="C137" t="str">
            <v>3412 Hilldale place</v>
          </cell>
          <cell r="D137" t="str">
            <v>Baltimore</v>
          </cell>
          <cell r="E137" t="str">
            <v>MD</v>
          </cell>
          <cell r="F137" t="str">
            <v>21215</v>
          </cell>
          <cell r="G137" t="str">
            <v>United States of America</v>
          </cell>
          <cell r="H137" t="str">
            <v>Word of Mouth</v>
          </cell>
          <cell r="J137" t="str">
            <v>410 2189547</v>
          </cell>
          <cell r="L137" t="str">
            <v>Single</v>
          </cell>
          <cell r="M137" t="str">
            <v>No</v>
          </cell>
          <cell r="N137" t="str">
            <v>Yes</v>
          </cell>
          <cell r="O137" t="str">
            <v>3/22/2022</v>
          </cell>
          <cell r="P137" t="str">
            <v>Warehouse</v>
          </cell>
          <cell r="R137" t="str">
            <v>Yes</v>
          </cell>
          <cell r="S137" t="str">
            <v>No</v>
          </cell>
          <cell r="T137" t="str">
            <v>Male</v>
          </cell>
          <cell r="U137" t="str">
            <v>Black/African American</v>
          </cell>
          <cell r="V137" t="str">
            <v>03/22/2022</v>
          </cell>
          <cell r="X137" t="str">
            <v>219-06-0547</v>
          </cell>
          <cell r="Y137" t="str">
            <v>09/29/1984</v>
          </cell>
          <cell r="Z137" t="str">
            <v>hairgoddess717@gmail.com</v>
          </cell>
          <cell r="AA137" t="str">
            <v>No</v>
          </cell>
          <cell r="AB137">
            <v>0</v>
          </cell>
          <cell r="AC137">
            <v>15</v>
          </cell>
          <cell r="AF137" t="str">
            <v>4-6 months</v>
          </cell>
          <cell r="AG137" t="str">
            <v>No</v>
          </cell>
          <cell r="AH137" t="str">
            <v>Extremely Low Income</v>
          </cell>
          <cell r="AI137">
            <v>0</v>
          </cell>
          <cell r="AJ137" t="str">
            <v>Yes</v>
          </cell>
          <cell r="AK137" t="str">
            <v>High School Diploma/GED</v>
          </cell>
          <cell r="AL137" t="str">
            <v>No</v>
          </cell>
          <cell r="AM137" t="str">
            <v>No</v>
          </cell>
          <cell r="AN137" t="str">
            <v>No</v>
          </cell>
          <cell r="AP137" t="str">
            <v>Yes</v>
          </cell>
          <cell r="AQ137" t="str">
            <v>MTDL</v>
          </cell>
          <cell r="AR137" t="str">
            <v xml:space="preserve"> CDBG</v>
          </cell>
          <cell r="AS137" t="str">
            <v>MTDL</v>
          </cell>
          <cell r="AT137" t="str">
            <v>United States</v>
          </cell>
          <cell r="AU137">
            <v>40</v>
          </cell>
          <cell r="AZ137">
            <v>44642</v>
          </cell>
          <cell r="BA137" t="str">
            <v>MTDL</v>
          </cell>
          <cell r="BB137" t="str">
            <v>ML</v>
          </cell>
          <cell r="BC137">
            <v>3</v>
          </cell>
          <cell r="BD137" t="str">
            <v>Quarter 3</v>
          </cell>
          <cell r="BE137">
            <v>2022</v>
          </cell>
          <cell r="BF137">
            <v>2022</v>
          </cell>
          <cell r="CI137" t="str">
            <v>No</v>
          </cell>
          <cell r="CO137" t="str">
            <v>No</v>
          </cell>
          <cell r="CP137">
            <v>44655</v>
          </cell>
          <cell r="EB137">
            <v>37</v>
          </cell>
          <cell r="EC137" t="str">
            <v>Yes</v>
          </cell>
          <cell r="ED137" t="str">
            <v>CDBG</v>
          </cell>
          <cell r="EE137" t="str">
            <v>No</v>
          </cell>
          <cell r="EF137" t="str">
            <v>No</v>
          </cell>
          <cell r="EG137" t="str">
            <v>Yes</v>
          </cell>
          <cell r="EH137" t="str">
            <v>No</v>
          </cell>
          <cell r="EI137" t="str">
            <v>No</v>
          </cell>
          <cell r="EJ137" t="str">
            <v>Yes</v>
          </cell>
          <cell r="EM137" t="str">
            <v>No</v>
          </cell>
          <cell r="EN137" t="str">
            <v>No</v>
          </cell>
          <cell r="EO137" t="str">
            <v>No</v>
          </cell>
          <cell r="EP137" t="str">
            <v>No</v>
          </cell>
          <cell r="EQ137" t="str">
            <v>No</v>
          </cell>
          <cell r="ER137" t="str">
            <v>No</v>
          </cell>
        </row>
        <row r="138">
          <cell r="A138">
            <v>976667</v>
          </cell>
          <cell r="B138" t="str">
            <v>Evans, Angela</v>
          </cell>
          <cell r="C138" t="str">
            <v>1003 N Gay Street #204</v>
          </cell>
          <cell r="D138" t="str">
            <v>Baltimore</v>
          </cell>
          <cell r="E138" t="str">
            <v>MD</v>
          </cell>
          <cell r="F138" t="str">
            <v>21205</v>
          </cell>
          <cell r="G138" t="str">
            <v>United States of America</v>
          </cell>
          <cell r="H138" t="str">
            <v>Other/WBAL TV segment</v>
          </cell>
          <cell r="J138" t="str">
            <v>(410)800-7579</v>
          </cell>
          <cell r="L138" t="str">
            <v>Single</v>
          </cell>
          <cell r="M138" t="str">
            <v>Yes</v>
          </cell>
          <cell r="N138" t="str">
            <v>Yes</v>
          </cell>
          <cell r="P138" t="str">
            <v>Hospitality/Child Care</v>
          </cell>
          <cell r="R138" t="str">
            <v>Yes</v>
          </cell>
          <cell r="S138" t="str">
            <v>Not Hispanic or Latino</v>
          </cell>
          <cell r="T138" t="str">
            <v>Female</v>
          </cell>
          <cell r="U138" t="str">
            <v>Black/African American</v>
          </cell>
          <cell r="V138" t="str">
            <v>07/02/2021</v>
          </cell>
          <cell r="X138" t="str">
            <v>220-92-9075</v>
          </cell>
          <cell r="Y138" t="str">
            <v>04/12/1971</v>
          </cell>
          <cell r="Z138" t="str">
            <v>angiesheart4kids@gmail.com</v>
          </cell>
          <cell r="AA138" t="str">
            <v>No</v>
          </cell>
          <cell r="AB138">
            <v>0</v>
          </cell>
          <cell r="AC138">
            <v>0</v>
          </cell>
          <cell r="AD138" t="str">
            <v>Salary/Wages, Snap/Food Stamps</v>
          </cell>
          <cell r="AF138" t="str">
            <v>Still Working</v>
          </cell>
          <cell r="AG138" t="str">
            <v>No</v>
          </cell>
          <cell r="AH138" t="str">
            <v>Extremely Low Income</v>
          </cell>
          <cell r="AI138">
            <v>1404</v>
          </cell>
          <cell r="AJ138" t="str">
            <v>No</v>
          </cell>
          <cell r="AK138" t="str">
            <v>High School Diploma/GED</v>
          </cell>
          <cell r="AL138" t="str">
            <v>No</v>
          </cell>
          <cell r="AM138" t="str">
            <v>No</v>
          </cell>
          <cell r="AN138" t="str">
            <v>No</v>
          </cell>
          <cell r="AQ138" t="str">
            <v>OOO</v>
          </cell>
          <cell r="AR138" t="str">
            <v xml:space="preserve"> CDBG; SNAP</v>
          </cell>
          <cell r="AS138" t="str">
            <v>OOO</v>
          </cell>
          <cell r="AT138" t="str">
            <v>United States</v>
          </cell>
          <cell r="AU138">
            <v>27</v>
          </cell>
          <cell r="AZ138">
            <v>44379</v>
          </cell>
          <cell r="BA138" t="str">
            <v>OOO</v>
          </cell>
          <cell r="BB138" t="str">
            <v>RB</v>
          </cell>
          <cell r="BC138">
            <v>7</v>
          </cell>
          <cell r="BD138" t="str">
            <v>Quarter 1</v>
          </cell>
          <cell r="BE138">
            <v>2021</v>
          </cell>
          <cell r="BF138">
            <v>2022</v>
          </cell>
          <cell r="BG138" t="str">
            <v>08/30/2021</v>
          </cell>
          <cell r="BH138" t="str">
            <v>Initial Placement</v>
          </cell>
          <cell r="BI138" t="str">
            <v>House of Ruth</v>
          </cell>
          <cell r="BJ138" t="str">
            <v>Teacher's Assistant</v>
          </cell>
          <cell r="BK138">
            <v>16</v>
          </cell>
          <cell r="BL138">
            <v>40</v>
          </cell>
          <cell r="BM138" t="str">
            <v>Yes</v>
          </cell>
          <cell r="BN138" t="str">
            <v>Yes</v>
          </cell>
          <cell r="BO138" t="str">
            <v>No</v>
          </cell>
          <cell r="BP138" t="str">
            <v>Yes</v>
          </cell>
          <cell r="BQ138" t="str">
            <v>Yes</v>
          </cell>
          <cell r="BR138" t="str">
            <v>08/30/2021</v>
          </cell>
          <cell r="BS138" t="str">
            <v>Initial Placement</v>
          </cell>
          <cell r="BT138" t="str">
            <v>House of Ruth</v>
          </cell>
          <cell r="BU138" t="str">
            <v>Teacher's Assistant</v>
          </cell>
          <cell r="BV138">
            <v>16</v>
          </cell>
          <cell r="BW138">
            <v>40</v>
          </cell>
          <cell r="BX138" t="str">
            <v>Yes</v>
          </cell>
          <cell r="BY138" t="str">
            <v>Yes</v>
          </cell>
          <cell r="BZ138" t="str">
            <v>No</v>
          </cell>
          <cell r="CA138" t="str">
            <v>Yes</v>
          </cell>
          <cell r="CB138" t="str">
            <v>Yes</v>
          </cell>
          <cell r="CF138" t="str">
            <v>04/29/2022</v>
          </cell>
          <cell r="CG138" t="str">
            <v>Job Retained</v>
          </cell>
          <cell r="CH138" t="str">
            <v>04/29/2022</v>
          </cell>
          <cell r="CI138" t="str">
            <v>Yes</v>
          </cell>
          <cell r="CJ138">
            <v>242</v>
          </cell>
          <cell r="CK138">
            <v>301</v>
          </cell>
          <cell r="CL138">
            <v>301</v>
          </cell>
          <cell r="CM138">
            <v>301</v>
          </cell>
          <cell r="CN138">
            <v>301</v>
          </cell>
          <cell r="CO138" t="str">
            <v>No</v>
          </cell>
          <cell r="DL138" t="str">
            <v>07-2021</v>
          </cell>
          <cell r="DM138">
            <v>7</v>
          </cell>
          <cell r="DT138" t="str">
            <v>E</v>
          </cell>
          <cell r="DZ138" t="str">
            <v>435014047</v>
          </cell>
          <cell r="EB138">
            <v>51</v>
          </cell>
          <cell r="EC138" t="str">
            <v>Yes</v>
          </cell>
          <cell r="ED138" t="str">
            <v>CDBG</v>
          </cell>
          <cell r="EE138" t="str">
            <v>Yes</v>
          </cell>
          <cell r="EF138" t="str">
            <v>Yes</v>
          </cell>
          <cell r="EG138" t="str">
            <v>Yes</v>
          </cell>
          <cell r="EH138" t="str">
            <v>No</v>
          </cell>
          <cell r="EI138" t="str">
            <v>Yes</v>
          </cell>
          <cell r="EJ138" t="str">
            <v>No</v>
          </cell>
          <cell r="EL138">
            <v>58</v>
          </cell>
          <cell r="EM138" t="str">
            <v>No</v>
          </cell>
          <cell r="EN138" t="str">
            <v>No</v>
          </cell>
          <cell r="EO138" t="str">
            <v>No</v>
          </cell>
          <cell r="EP138" t="str">
            <v>Yes</v>
          </cell>
          <cell r="EQ138" t="str">
            <v>Yes</v>
          </cell>
          <cell r="ER138" t="str">
            <v>No</v>
          </cell>
        </row>
        <row r="139">
          <cell r="A139">
            <v>977033</v>
          </cell>
          <cell r="B139" t="str">
            <v>Everette, George</v>
          </cell>
          <cell r="C139" t="str">
            <v>733 Brookwood Road</v>
          </cell>
          <cell r="D139" t="str">
            <v>Baltimore</v>
          </cell>
          <cell r="E139" t="str">
            <v>MD</v>
          </cell>
          <cell r="F139" t="str">
            <v>21229</v>
          </cell>
          <cell r="G139" t="str">
            <v>United States of America</v>
          </cell>
          <cell r="H139" t="str">
            <v>Fox 45</v>
          </cell>
          <cell r="J139" t="str">
            <v>443-709-7597</v>
          </cell>
          <cell r="L139" t="str">
            <v>Single</v>
          </cell>
          <cell r="M139" t="str">
            <v>Yes</v>
          </cell>
          <cell r="N139" t="str">
            <v>Yes</v>
          </cell>
          <cell r="O139" t="str">
            <v>3/17/2022</v>
          </cell>
          <cell r="P139" t="str">
            <v>Box Truck Driver</v>
          </cell>
          <cell r="R139" t="str">
            <v>No</v>
          </cell>
          <cell r="S139" t="str">
            <v>No</v>
          </cell>
          <cell r="T139" t="str">
            <v>Male</v>
          </cell>
          <cell r="U139" t="str">
            <v>Black/African American</v>
          </cell>
          <cell r="V139" t="str">
            <v>03/17/2022</v>
          </cell>
          <cell r="X139" t="str">
            <v>216-90-9813</v>
          </cell>
          <cell r="Y139" t="str">
            <v>03/08/1977</v>
          </cell>
          <cell r="Z139" t="str">
            <v>jigga21201@yahoo.com</v>
          </cell>
          <cell r="AA139" t="str">
            <v>No</v>
          </cell>
          <cell r="AB139">
            <v>0</v>
          </cell>
          <cell r="AC139">
            <v>0</v>
          </cell>
          <cell r="AD139" t="str">
            <v>Salary/Wages</v>
          </cell>
          <cell r="AF139" t="str">
            <v>Still Working</v>
          </cell>
          <cell r="AG139" t="str">
            <v>Yes</v>
          </cell>
          <cell r="AH139" t="str">
            <v>Low Income</v>
          </cell>
          <cell r="AI139">
            <v>5000</v>
          </cell>
          <cell r="AJ139" t="str">
            <v>No</v>
          </cell>
          <cell r="AK139" t="str">
            <v>Some College</v>
          </cell>
          <cell r="AL139" t="str">
            <v>No</v>
          </cell>
          <cell r="AM139" t="str">
            <v>No</v>
          </cell>
          <cell r="AN139" t="str">
            <v>No</v>
          </cell>
          <cell r="AP139" t="str">
            <v>No</v>
          </cell>
          <cell r="AQ139" t="str">
            <v>CTC</v>
          </cell>
          <cell r="AR139" t="str">
            <v xml:space="preserve"> CDBG</v>
          </cell>
          <cell r="AS139" t="str">
            <v>CTC</v>
          </cell>
          <cell r="AT139" t="str">
            <v>United States</v>
          </cell>
          <cell r="AU139">
            <v>0</v>
          </cell>
          <cell r="AZ139">
            <v>44637</v>
          </cell>
          <cell r="BA139" t="str">
            <v>CTC</v>
          </cell>
          <cell r="BB139" t="str">
            <v>SH</v>
          </cell>
          <cell r="BC139">
            <v>3</v>
          </cell>
          <cell r="BD139" t="str">
            <v>Quarter 3</v>
          </cell>
          <cell r="BE139">
            <v>2022</v>
          </cell>
          <cell r="BF139">
            <v>2022</v>
          </cell>
          <cell r="CI139" t="str">
            <v>Yes</v>
          </cell>
          <cell r="CO139" t="str">
            <v>No</v>
          </cell>
          <cell r="CP139">
            <v>44683</v>
          </cell>
          <cell r="CU139" t="str">
            <v>Yes</v>
          </cell>
          <cell r="CV139" t="str">
            <v>06/02/2022</v>
          </cell>
          <cell r="DI139" t="str">
            <v>Yes</v>
          </cell>
          <cell r="DJ139" t="str">
            <v>Complete</v>
          </cell>
          <cell r="EB139">
            <v>45</v>
          </cell>
          <cell r="EC139" t="str">
            <v>Yes</v>
          </cell>
          <cell r="ED139" t="str">
            <v>CDBG</v>
          </cell>
          <cell r="EE139" t="str">
            <v>Yes</v>
          </cell>
          <cell r="EF139" t="str">
            <v>No</v>
          </cell>
          <cell r="EG139" t="str">
            <v>Yes</v>
          </cell>
          <cell r="EH139" t="str">
            <v>No</v>
          </cell>
          <cell r="EI139" t="str">
            <v>Yes</v>
          </cell>
          <cell r="EJ139" t="str">
            <v>No</v>
          </cell>
          <cell r="EM139" t="str">
            <v>Yes</v>
          </cell>
          <cell r="EN139" t="str">
            <v>No</v>
          </cell>
          <cell r="EO139" t="str">
            <v>No</v>
          </cell>
          <cell r="EP139" t="str">
            <v>No</v>
          </cell>
          <cell r="EQ139" t="str">
            <v>No</v>
          </cell>
          <cell r="ER139" t="str">
            <v>No</v>
          </cell>
        </row>
        <row r="140">
          <cell r="A140">
            <v>977134</v>
          </cell>
          <cell r="B140" t="str">
            <v>Ezeakor, Cyril N.</v>
          </cell>
          <cell r="C140" t="str">
            <v>1302 Vida Drive</v>
          </cell>
          <cell r="D140" t="str">
            <v>Baltimore</v>
          </cell>
          <cell r="E140" t="str">
            <v>MD</v>
          </cell>
          <cell r="F140" t="str">
            <v>21207</v>
          </cell>
          <cell r="G140" t="str">
            <v>United States of America</v>
          </cell>
          <cell r="H140" t="str">
            <v>Word of Mouth</v>
          </cell>
          <cell r="J140" t="str">
            <v>443-453-1631</v>
          </cell>
          <cell r="L140" t="str">
            <v>Single</v>
          </cell>
          <cell r="M140" t="str">
            <v>Yes</v>
          </cell>
          <cell r="N140" t="str">
            <v>Yes</v>
          </cell>
          <cell r="O140" t="str">
            <v>5/23/2022</v>
          </cell>
          <cell r="P140" t="str">
            <v>Driver</v>
          </cell>
          <cell r="R140" t="str">
            <v>No</v>
          </cell>
          <cell r="S140" t="str">
            <v>No</v>
          </cell>
          <cell r="T140" t="str">
            <v>Male</v>
          </cell>
          <cell r="U140" t="str">
            <v>Black/African American</v>
          </cell>
          <cell r="V140" t="str">
            <v>05/23/2022</v>
          </cell>
          <cell r="X140" t="str">
            <v>216-51-7565</v>
          </cell>
          <cell r="Y140" t="str">
            <v>11/23/1963</v>
          </cell>
          <cell r="AA140" t="str">
            <v>No</v>
          </cell>
          <cell r="AB140">
            <v>0</v>
          </cell>
          <cell r="AC140">
            <v>10</v>
          </cell>
          <cell r="AD140" t="str">
            <v>Salary/Wages</v>
          </cell>
          <cell r="AF140" t="str">
            <v>Still Working</v>
          </cell>
          <cell r="AG140" t="str">
            <v>No</v>
          </cell>
          <cell r="AH140" t="str">
            <v>Extremely Low Income</v>
          </cell>
          <cell r="AI140">
            <v>1000</v>
          </cell>
          <cell r="AJ140" t="str">
            <v>No</v>
          </cell>
          <cell r="AK140" t="str">
            <v>High School Diploma/GED</v>
          </cell>
          <cell r="AL140" t="str">
            <v>No</v>
          </cell>
          <cell r="AM140" t="str">
            <v>No</v>
          </cell>
          <cell r="AN140" t="str">
            <v>No</v>
          </cell>
          <cell r="AP140" t="str">
            <v>No</v>
          </cell>
          <cell r="AQ140" t="str">
            <v>CTC</v>
          </cell>
          <cell r="AR140" t="str">
            <v xml:space="preserve"> CDBG</v>
          </cell>
          <cell r="AS140" t="str">
            <v>CTC</v>
          </cell>
          <cell r="AT140" t="str">
            <v>United States</v>
          </cell>
          <cell r="AU140">
            <v>20</v>
          </cell>
          <cell r="AV140" t="str">
            <v>Resume</v>
          </cell>
          <cell r="AZ140">
            <v>44704</v>
          </cell>
          <cell r="BA140" t="str">
            <v>CTC</v>
          </cell>
          <cell r="BB140" t="str">
            <v>MS</v>
          </cell>
          <cell r="BC140">
            <v>5</v>
          </cell>
          <cell r="BD140" t="str">
            <v>Quarter 4</v>
          </cell>
          <cell r="BE140">
            <v>2022</v>
          </cell>
          <cell r="BF140">
            <v>2022</v>
          </cell>
          <cell r="CI140" t="str">
            <v>Yes</v>
          </cell>
          <cell r="CO140" t="str">
            <v>No</v>
          </cell>
          <cell r="EB140">
            <v>58</v>
          </cell>
          <cell r="EC140" t="str">
            <v>Yes</v>
          </cell>
          <cell r="ED140" t="str">
            <v>CDBG</v>
          </cell>
          <cell r="EE140" t="str">
            <v>No</v>
          </cell>
          <cell r="EF140" t="str">
            <v>No</v>
          </cell>
          <cell r="EG140" t="str">
            <v>No</v>
          </cell>
          <cell r="EH140" t="str">
            <v>Yes</v>
          </cell>
          <cell r="EI140" t="str">
            <v>Yes</v>
          </cell>
          <cell r="EJ140" t="str">
            <v>No</v>
          </cell>
          <cell r="EM140" t="str">
            <v>No</v>
          </cell>
          <cell r="EN140" t="str">
            <v>No</v>
          </cell>
          <cell r="EO140" t="str">
            <v>No</v>
          </cell>
          <cell r="EP140" t="str">
            <v>No</v>
          </cell>
          <cell r="EQ140" t="str">
            <v>No</v>
          </cell>
          <cell r="ER140" t="str">
            <v>No</v>
          </cell>
        </row>
        <row r="141">
          <cell r="A141">
            <v>976825</v>
          </cell>
          <cell r="B141" t="str">
            <v>Fairley, Nimoyia</v>
          </cell>
          <cell r="C141" t="str">
            <v>1001 N. Monroe St</v>
          </cell>
          <cell r="D141" t="str">
            <v>Baltimore</v>
          </cell>
          <cell r="E141" t="str">
            <v>MD</v>
          </cell>
          <cell r="F141" t="str">
            <v>21217</v>
          </cell>
          <cell r="G141" t="str">
            <v>United States of America</v>
          </cell>
          <cell r="H141" t="str">
            <v>Word of Mouth</v>
          </cell>
          <cell r="J141" t="str">
            <v>(667)305-4071</v>
          </cell>
          <cell r="L141" t="str">
            <v>Single</v>
          </cell>
          <cell r="M141" t="str">
            <v>Yes</v>
          </cell>
          <cell r="N141" t="str">
            <v>No</v>
          </cell>
          <cell r="P141" t="str">
            <v>Driver/Food Service</v>
          </cell>
          <cell r="R141" t="str">
            <v>Yes</v>
          </cell>
          <cell r="S141" t="str">
            <v>No</v>
          </cell>
          <cell r="T141" t="str">
            <v>Female</v>
          </cell>
          <cell r="U141" t="str">
            <v>Black/African American</v>
          </cell>
          <cell r="V141" t="str">
            <v>09/24/2021</v>
          </cell>
          <cell r="W141" t="str">
            <v>(443)723-5798</v>
          </cell>
          <cell r="X141" t="str">
            <v>218-98-0180</v>
          </cell>
          <cell r="Y141" t="str">
            <v>04/20/1982</v>
          </cell>
          <cell r="Z141" t="str">
            <v>n.fairley03@gmail.com</v>
          </cell>
          <cell r="AA141" t="str">
            <v>No</v>
          </cell>
          <cell r="AB141">
            <v>0</v>
          </cell>
          <cell r="AC141">
            <v>0</v>
          </cell>
          <cell r="AD141" t="str">
            <v>SNAP/Food Stamp</v>
          </cell>
          <cell r="AF141" t="str">
            <v>&gt; 1 year</v>
          </cell>
          <cell r="AG141" t="str">
            <v>No</v>
          </cell>
          <cell r="AH141" t="str">
            <v>Extremely Low Income</v>
          </cell>
          <cell r="AI141">
            <v>0</v>
          </cell>
          <cell r="AJ141" t="str">
            <v>No</v>
          </cell>
          <cell r="AK141" t="str">
            <v>Some Highschool</v>
          </cell>
          <cell r="AL141" t="str">
            <v>No</v>
          </cell>
          <cell r="AM141" t="str">
            <v>Yes</v>
          </cell>
          <cell r="AN141" t="str">
            <v>No</v>
          </cell>
          <cell r="AR141" t="str">
            <v xml:space="preserve"> CDBG; SNAP</v>
          </cell>
          <cell r="AS141" t="str">
            <v>OOO</v>
          </cell>
          <cell r="AT141" t="str">
            <v>United States</v>
          </cell>
          <cell r="AU141">
            <v>0</v>
          </cell>
          <cell r="AZ141">
            <v>44463</v>
          </cell>
          <cell r="BB141" t="str">
            <v>RB</v>
          </cell>
          <cell r="BC141">
            <v>9</v>
          </cell>
          <cell r="BD141" t="str">
            <v>Quarter 1</v>
          </cell>
          <cell r="BE141">
            <v>2021</v>
          </cell>
          <cell r="BF141">
            <v>2022</v>
          </cell>
          <cell r="CI141" t="str">
            <v>No</v>
          </cell>
          <cell r="CO141" t="str">
            <v>No</v>
          </cell>
          <cell r="DK141" t="str">
            <v>Yes</v>
          </cell>
          <cell r="DL141" t="str">
            <v>10-2021</v>
          </cell>
          <cell r="DM141">
            <v>10</v>
          </cell>
          <cell r="DW141" t="str">
            <v>E</v>
          </cell>
          <cell r="DZ141" t="str">
            <v>404014998</v>
          </cell>
          <cell r="EB141">
            <v>40</v>
          </cell>
          <cell r="EC141" t="str">
            <v>Yes</v>
          </cell>
          <cell r="ED141" t="str">
            <v>CDBG</v>
          </cell>
          <cell r="EE141" t="str">
            <v>No</v>
          </cell>
          <cell r="EF141" t="str">
            <v>No</v>
          </cell>
          <cell r="EG141" t="str">
            <v>No</v>
          </cell>
          <cell r="EH141" t="str">
            <v>No</v>
          </cell>
          <cell r="EI141" t="str">
            <v>No</v>
          </cell>
          <cell r="EJ141" t="str">
            <v>No</v>
          </cell>
          <cell r="EM141" t="str">
            <v>No</v>
          </cell>
          <cell r="EN141" t="str">
            <v>No</v>
          </cell>
          <cell r="EO141" t="str">
            <v>No</v>
          </cell>
          <cell r="EP141" t="str">
            <v>No</v>
          </cell>
          <cell r="EQ141" t="str">
            <v>No</v>
          </cell>
          <cell r="ER141" t="str">
            <v>No</v>
          </cell>
        </row>
        <row r="142">
          <cell r="A142">
            <v>977103</v>
          </cell>
          <cell r="B142" t="str">
            <v>Faulkner, Brittaney</v>
          </cell>
          <cell r="C142" t="str">
            <v>2201 Argonne Drive</v>
          </cell>
          <cell r="D142" t="str">
            <v>Baltimore</v>
          </cell>
          <cell r="E142" t="str">
            <v>MD</v>
          </cell>
          <cell r="F142" t="str">
            <v>21218</v>
          </cell>
          <cell r="G142" t="str">
            <v>United States of America</v>
          </cell>
          <cell r="H142" t="str">
            <v>Community Location</v>
          </cell>
          <cell r="J142" t="str">
            <v>575-297-7051</v>
          </cell>
          <cell r="L142" t="str">
            <v>Married</v>
          </cell>
          <cell r="M142" t="str">
            <v>Yes</v>
          </cell>
          <cell r="N142" t="str">
            <v>Yes</v>
          </cell>
          <cell r="O142" t="str">
            <v>4/27/2022</v>
          </cell>
          <cell r="P142" t="str">
            <v>Clerical</v>
          </cell>
          <cell r="R142" t="str">
            <v>Yes</v>
          </cell>
          <cell r="S142" t="str">
            <v>No</v>
          </cell>
          <cell r="T142" t="str">
            <v>Female</v>
          </cell>
          <cell r="U142" t="str">
            <v>Black/African American</v>
          </cell>
          <cell r="V142" t="str">
            <v>04/27/2022</v>
          </cell>
          <cell r="X142" t="str">
            <v>218-15-8624</v>
          </cell>
          <cell r="Y142" t="str">
            <v>04/24/1986</v>
          </cell>
          <cell r="Z142" t="str">
            <v>asiyah03@gmail.com</v>
          </cell>
          <cell r="AA142" t="str">
            <v>No</v>
          </cell>
          <cell r="AB142">
            <v>0</v>
          </cell>
          <cell r="AC142">
            <v>12.75</v>
          </cell>
          <cell r="AD142" t="str">
            <v>SSDI, Cash Assistance/TCA, SNAP/Food Stamp</v>
          </cell>
          <cell r="AF142" t="str">
            <v>&gt; 1 year</v>
          </cell>
          <cell r="AG142" t="str">
            <v>No</v>
          </cell>
          <cell r="AH142" t="str">
            <v>Extremely Low Income</v>
          </cell>
          <cell r="AI142">
            <v>1686</v>
          </cell>
          <cell r="AJ142" t="str">
            <v>No</v>
          </cell>
          <cell r="AK142" t="str">
            <v>Some College</v>
          </cell>
          <cell r="AL142" t="str">
            <v>No</v>
          </cell>
          <cell r="AM142" t="str">
            <v>Yes</v>
          </cell>
          <cell r="AN142" t="str">
            <v>No</v>
          </cell>
          <cell r="AP142" t="str">
            <v>Yes</v>
          </cell>
          <cell r="AQ142" t="str">
            <v>OOO</v>
          </cell>
          <cell r="AR142" t="str">
            <v xml:space="preserve"> CDBG</v>
          </cell>
          <cell r="AS142" t="str">
            <v>OOO</v>
          </cell>
          <cell r="AT142" t="str">
            <v>United States</v>
          </cell>
          <cell r="AU142">
            <v>20</v>
          </cell>
          <cell r="AZ142">
            <v>44678</v>
          </cell>
          <cell r="BA142" t="str">
            <v>OOO</v>
          </cell>
          <cell r="BB142" t="str">
            <v>RV</v>
          </cell>
          <cell r="BC142">
            <v>4</v>
          </cell>
          <cell r="BD142" t="str">
            <v>Quarter 4</v>
          </cell>
          <cell r="BE142">
            <v>2022</v>
          </cell>
          <cell r="BF142">
            <v>2022</v>
          </cell>
          <cell r="CI142" t="str">
            <v>No</v>
          </cell>
          <cell r="CO142" t="str">
            <v>No</v>
          </cell>
          <cell r="EB142">
            <v>36</v>
          </cell>
          <cell r="EC142" t="str">
            <v>Yes</v>
          </cell>
          <cell r="ED142" t="str">
            <v>CDBG</v>
          </cell>
          <cell r="EE142" t="str">
            <v>No</v>
          </cell>
          <cell r="EF142" t="str">
            <v>No</v>
          </cell>
          <cell r="EG142" t="str">
            <v>Yes</v>
          </cell>
          <cell r="EH142" t="str">
            <v>No</v>
          </cell>
          <cell r="EI142" t="str">
            <v>No</v>
          </cell>
          <cell r="EJ142" t="str">
            <v>Yes</v>
          </cell>
          <cell r="EM142" t="str">
            <v>No</v>
          </cell>
          <cell r="EN142" t="str">
            <v>No</v>
          </cell>
          <cell r="EO142" t="str">
            <v>No</v>
          </cell>
          <cell r="EP142" t="str">
            <v>No</v>
          </cell>
          <cell r="EQ142" t="str">
            <v>No</v>
          </cell>
          <cell r="ER142" t="str">
            <v>No</v>
          </cell>
        </row>
        <row r="143">
          <cell r="A143">
            <v>977205</v>
          </cell>
          <cell r="B143" t="str">
            <v>Faust, Tolanda</v>
          </cell>
          <cell r="C143" t="str">
            <v>2201 Argonne Drive</v>
          </cell>
          <cell r="D143" t="str">
            <v>Baltimore</v>
          </cell>
          <cell r="E143" t="str">
            <v>MD</v>
          </cell>
          <cell r="F143" t="str">
            <v>21218</v>
          </cell>
          <cell r="G143" t="str">
            <v>United States of America</v>
          </cell>
          <cell r="H143" t="str">
            <v>Community Location</v>
          </cell>
          <cell r="J143" t="str">
            <v>443-983-6443</v>
          </cell>
          <cell r="L143" t="str">
            <v>Single</v>
          </cell>
          <cell r="M143" t="str">
            <v>No</v>
          </cell>
          <cell r="N143" t="str">
            <v>No</v>
          </cell>
          <cell r="O143" t="str">
            <v>6/22/2022</v>
          </cell>
          <cell r="P143" t="str">
            <v>Administrative/Call Center</v>
          </cell>
          <cell r="R143" t="str">
            <v>Yes</v>
          </cell>
          <cell r="S143" t="str">
            <v>No</v>
          </cell>
          <cell r="T143" t="str">
            <v>Female</v>
          </cell>
          <cell r="U143" t="str">
            <v>Black/African American</v>
          </cell>
          <cell r="V143" t="str">
            <v>06/22/2022</v>
          </cell>
          <cell r="Y143" t="str">
            <v>03/19/1987</v>
          </cell>
          <cell r="Z143" t="str">
            <v>tnicolefaust@icloud.com</v>
          </cell>
          <cell r="AA143" t="str">
            <v>Yes</v>
          </cell>
          <cell r="AB143">
            <v>0</v>
          </cell>
          <cell r="AC143">
            <v>18</v>
          </cell>
          <cell r="AD143" t="str">
            <v>Cash Assistance/TCA, SNAP/Food Stamp</v>
          </cell>
          <cell r="AF143" t="str">
            <v>1-3 months</v>
          </cell>
          <cell r="AG143" t="str">
            <v>No</v>
          </cell>
          <cell r="AH143" t="str">
            <v>Extremely Low Income</v>
          </cell>
          <cell r="AI143">
            <v>1104</v>
          </cell>
          <cell r="AJ143" t="str">
            <v>No</v>
          </cell>
          <cell r="AK143" t="str">
            <v>Some College</v>
          </cell>
          <cell r="AL143" t="str">
            <v>No</v>
          </cell>
          <cell r="AM143" t="str">
            <v>No</v>
          </cell>
          <cell r="AN143" t="str">
            <v>No</v>
          </cell>
          <cell r="AP143" t="str">
            <v>No</v>
          </cell>
          <cell r="AQ143" t="str">
            <v>OOO</v>
          </cell>
          <cell r="AR143" t="str">
            <v xml:space="preserve"> CDBG</v>
          </cell>
          <cell r="AS143" t="str">
            <v>OOO</v>
          </cell>
          <cell r="AT143" t="str">
            <v>United States</v>
          </cell>
          <cell r="AU143">
            <v>40</v>
          </cell>
          <cell r="AV143" t="str">
            <v>Lack of Network, Transportation</v>
          </cell>
          <cell r="AZ143">
            <v>44734</v>
          </cell>
          <cell r="BA143" t="str">
            <v>OOO</v>
          </cell>
          <cell r="BB143" t="str">
            <v>RV</v>
          </cell>
          <cell r="BC143">
            <v>6</v>
          </cell>
          <cell r="BD143" t="str">
            <v>Quarter 4</v>
          </cell>
          <cell r="BE143">
            <v>2022</v>
          </cell>
          <cell r="BF143">
            <v>2022</v>
          </cell>
          <cell r="CI143" t="str">
            <v>No</v>
          </cell>
          <cell r="CO143" t="str">
            <v>No</v>
          </cell>
          <cell r="EB143">
            <v>35</v>
          </cell>
          <cell r="EC143" t="str">
            <v>Yes</v>
          </cell>
          <cell r="ED143" t="str">
            <v>CDBG</v>
          </cell>
          <cell r="EE143" t="str">
            <v>No</v>
          </cell>
          <cell r="EF143" t="str">
            <v>No</v>
          </cell>
          <cell r="EG143" t="str">
            <v>Yes</v>
          </cell>
          <cell r="EH143" t="str">
            <v>No</v>
          </cell>
          <cell r="EI143" t="str">
            <v>No</v>
          </cell>
          <cell r="EJ143" t="str">
            <v>Yes</v>
          </cell>
          <cell r="EM143" t="str">
            <v>No</v>
          </cell>
          <cell r="EN143" t="str">
            <v>No</v>
          </cell>
          <cell r="EO143" t="str">
            <v>No</v>
          </cell>
          <cell r="EP143" t="str">
            <v>No</v>
          </cell>
          <cell r="EQ143" t="str">
            <v>No</v>
          </cell>
          <cell r="ER143" t="str">
            <v>No</v>
          </cell>
        </row>
        <row r="144">
          <cell r="A144">
            <v>977187</v>
          </cell>
          <cell r="B144" t="str">
            <v>Felix, Kara A.</v>
          </cell>
          <cell r="C144" t="str">
            <v>3015 Arunah Avenue</v>
          </cell>
          <cell r="D144" t="str">
            <v>Baltimore</v>
          </cell>
          <cell r="E144" t="str">
            <v>MD</v>
          </cell>
          <cell r="F144" t="str">
            <v>21216</v>
          </cell>
          <cell r="G144" t="str">
            <v>United States of America</v>
          </cell>
          <cell r="H144" t="str">
            <v>Facebook</v>
          </cell>
          <cell r="J144" t="str">
            <v>443-599-3906</v>
          </cell>
          <cell r="L144" t="str">
            <v>Single</v>
          </cell>
          <cell r="M144" t="str">
            <v>Yes</v>
          </cell>
          <cell r="N144" t="str">
            <v>Yes</v>
          </cell>
          <cell r="O144" t="str">
            <v>6/13/2022</v>
          </cell>
          <cell r="P144" t="str">
            <v>Bus Operator</v>
          </cell>
          <cell r="R144" t="str">
            <v>Yes</v>
          </cell>
          <cell r="S144" t="str">
            <v>No</v>
          </cell>
          <cell r="T144" t="str">
            <v>Female</v>
          </cell>
          <cell r="U144" t="str">
            <v>Black/African American</v>
          </cell>
          <cell r="V144" t="str">
            <v>06/13/2022</v>
          </cell>
          <cell r="X144" t="str">
            <v>213-33-5954</v>
          </cell>
          <cell r="Y144" t="str">
            <v>05/23/1991</v>
          </cell>
          <cell r="Z144" t="str">
            <v>karafelix23@gmail.com</v>
          </cell>
          <cell r="AA144" t="str">
            <v>No</v>
          </cell>
          <cell r="AB144">
            <v>0</v>
          </cell>
          <cell r="AC144">
            <v>16.399999999999999</v>
          </cell>
          <cell r="AD144" t="str">
            <v>Salary/Wages, Child Support, SNAP/Food Stamp</v>
          </cell>
          <cell r="AF144" t="str">
            <v>Still Working</v>
          </cell>
          <cell r="AG144" t="str">
            <v>No</v>
          </cell>
          <cell r="AH144" t="str">
            <v>Extremely Low Income</v>
          </cell>
          <cell r="AI144">
            <v>3100</v>
          </cell>
          <cell r="AJ144" t="str">
            <v>No</v>
          </cell>
          <cell r="AK144" t="str">
            <v>High School Diploma/GED</v>
          </cell>
          <cell r="AL144" t="str">
            <v>No</v>
          </cell>
          <cell r="AM144" t="str">
            <v>No</v>
          </cell>
          <cell r="AN144" t="str">
            <v>No</v>
          </cell>
          <cell r="AP144" t="str">
            <v>No</v>
          </cell>
          <cell r="AQ144" t="str">
            <v>CTC</v>
          </cell>
          <cell r="AR144" t="str">
            <v>Train Up; CDBG</v>
          </cell>
          <cell r="AS144" t="str">
            <v>CTC</v>
          </cell>
          <cell r="AT144" t="str">
            <v>United States</v>
          </cell>
          <cell r="AU144">
            <v>36</v>
          </cell>
          <cell r="AZ144">
            <v>44725</v>
          </cell>
          <cell r="BA144" t="str">
            <v>CTC</v>
          </cell>
          <cell r="BB144" t="str">
            <v>MS</v>
          </cell>
          <cell r="BC144">
            <v>6</v>
          </cell>
          <cell r="BD144" t="str">
            <v>Quarter 4</v>
          </cell>
          <cell r="BE144">
            <v>2022</v>
          </cell>
          <cell r="BF144">
            <v>2022</v>
          </cell>
          <cell r="CI144" t="str">
            <v>Yes</v>
          </cell>
          <cell r="CO144" t="str">
            <v>No</v>
          </cell>
          <cell r="CP144"/>
          <cell r="EB144">
            <v>31</v>
          </cell>
          <cell r="EC144" t="str">
            <v>Yes</v>
          </cell>
          <cell r="ED144" t="str">
            <v>CDBG</v>
          </cell>
          <cell r="EE144" t="str">
            <v>No</v>
          </cell>
          <cell r="EF144" t="str">
            <v>No</v>
          </cell>
          <cell r="EG144" t="str">
            <v>No</v>
          </cell>
          <cell r="EH144" t="str">
            <v>Yes</v>
          </cell>
          <cell r="EI144" t="str">
            <v>Yes</v>
          </cell>
          <cell r="EJ144" t="str">
            <v>No</v>
          </cell>
          <cell r="EM144" t="str">
            <v>No</v>
          </cell>
          <cell r="EN144" t="str">
            <v>No</v>
          </cell>
          <cell r="EO144" t="str">
            <v>No</v>
          </cell>
          <cell r="EP144" t="str">
            <v>No</v>
          </cell>
          <cell r="EQ144" t="str">
            <v>No</v>
          </cell>
          <cell r="ER144" t="str">
            <v>No</v>
          </cell>
        </row>
        <row r="145">
          <cell r="A145">
            <v>977143</v>
          </cell>
          <cell r="B145" t="str">
            <v>Fennell, Juan A.</v>
          </cell>
          <cell r="C145" t="str">
            <v>1903 Cedric Rd</v>
          </cell>
          <cell r="D145" t="str">
            <v>Baltimore</v>
          </cell>
          <cell r="E145" t="str">
            <v>MD</v>
          </cell>
          <cell r="F145" t="str">
            <v>21216</v>
          </cell>
          <cell r="G145" t="str">
            <v>United States of America</v>
          </cell>
          <cell r="H145" t="str">
            <v>Word of Mouth</v>
          </cell>
          <cell r="J145" t="str">
            <v>443-208-2591</v>
          </cell>
          <cell r="L145" t="str">
            <v>Single</v>
          </cell>
          <cell r="M145" t="str">
            <v>Yes</v>
          </cell>
          <cell r="N145" t="str">
            <v>Yes</v>
          </cell>
          <cell r="O145" t="str">
            <v>5/25/2022</v>
          </cell>
          <cell r="P145" t="str">
            <v>MTA/Dump Truck</v>
          </cell>
          <cell r="R145" t="str">
            <v>No</v>
          </cell>
          <cell r="S145" t="str">
            <v>No</v>
          </cell>
          <cell r="T145" t="str">
            <v>Male</v>
          </cell>
          <cell r="U145" t="str">
            <v>Black/African American</v>
          </cell>
          <cell r="V145" t="str">
            <v>05/25/2022</v>
          </cell>
          <cell r="X145" t="str">
            <v>216-59-4210</v>
          </cell>
          <cell r="Y145" t="str">
            <v>03/07/2000</v>
          </cell>
          <cell r="Z145" t="str">
            <v>Fennelljuan15@gmail.com</v>
          </cell>
          <cell r="AA145" t="str">
            <v>No</v>
          </cell>
          <cell r="AB145">
            <v>0</v>
          </cell>
          <cell r="AC145">
            <v>16.5</v>
          </cell>
          <cell r="AD145" t="str">
            <v>Salary/Wages</v>
          </cell>
          <cell r="AF145" t="str">
            <v>Still Working</v>
          </cell>
          <cell r="AG145" t="str">
            <v>No</v>
          </cell>
          <cell r="AH145" t="str">
            <v>Extremely Low Income</v>
          </cell>
          <cell r="AI145">
            <v>3000</v>
          </cell>
          <cell r="AJ145" t="str">
            <v>No</v>
          </cell>
          <cell r="AK145" t="str">
            <v>High School Diploma/GED</v>
          </cell>
          <cell r="AL145" t="str">
            <v>No</v>
          </cell>
          <cell r="AM145" t="str">
            <v>No</v>
          </cell>
          <cell r="AN145" t="str">
            <v>No</v>
          </cell>
          <cell r="AP145" t="str">
            <v>No</v>
          </cell>
          <cell r="AQ145" t="str">
            <v>CTC</v>
          </cell>
          <cell r="AR145" t="str">
            <v xml:space="preserve"> CDBG</v>
          </cell>
          <cell r="AS145" t="str">
            <v>CTC</v>
          </cell>
          <cell r="AT145" t="str">
            <v>United States</v>
          </cell>
          <cell r="AU145">
            <v>40</v>
          </cell>
          <cell r="AV145" t="str">
            <v>Resume</v>
          </cell>
          <cell r="AZ145">
            <v>44706</v>
          </cell>
          <cell r="BA145" t="str">
            <v>CTC</v>
          </cell>
          <cell r="BB145" t="str">
            <v>MS</v>
          </cell>
          <cell r="BC145">
            <v>5</v>
          </cell>
          <cell r="BD145" t="str">
            <v>Quarter 4</v>
          </cell>
          <cell r="BE145">
            <v>2022</v>
          </cell>
          <cell r="BF145">
            <v>2022</v>
          </cell>
          <cell r="CI145" t="str">
            <v>Yes</v>
          </cell>
          <cell r="CO145" t="str">
            <v>No</v>
          </cell>
          <cell r="CP145"/>
          <cell r="EB145">
            <v>22</v>
          </cell>
          <cell r="EC145" t="str">
            <v>Yes</v>
          </cell>
          <cell r="ED145" t="str">
            <v>CDBG</v>
          </cell>
          <cell r="EE145" t="str">
            <v>No</v>
          </cell>
          <cell r="EF145" t="str">
            <v>No</v>
          </cell>
          <cell r="EG145" t="str">
            <v>No</v>
          </cell>
          <cell r="EH145" t="str">
            <v>Yes</v>
          </cell>
          <cell r="EI145" t="str">
            <v>Yes</v>
          </cell>
          <cell r="EJ145" t="str">
            <v>No</v>
          </cell>
          <cell r="EM145" t="str">
            <v>No</v>
          </cell>
          <cell r="EN145" t="str">
            <v>No</v>
          </cell>
          <cell r="EO145" t="str">
            <v>No</v>
          </cell>
          <cell r="EP145" t="str">
            <v>No</v>
          </cell>
          <cell r="EQ145" t="str">
            <v>No</v>
          </cell>
          <cell r="ER145" t="str">
            <v>No</v>
          </cell>
        </row>
        <row r="146">
          <cell r="A146">
            <v>976922</v>
          </cell>
          <cell r="B146" t="str">
            <v>Figgs, Keisha</v>
          </cell>
          <cell r="C146" t="str">
            <v>907 E. Lombard Street</v>
          </cell>
          <cell r="D146" t="str">
            <v>Baltimore</v>
          </cell>
          <cell r="E146" t="str">
            <v>MD</v>
          </cell>
          <cell r="F146" t="str">
            <v>21202</v>
          </cell>
          <cell r="G146" t="str">
            <v>United States of America</v>
          </cell>
          <cell r="H146" t="str">
            <v>SW Partnership Resource Fair</v>
          </cell>
          <cell r="J146" t="str">
            <v>(443)953-2959</v>
          </cell>
          <cell r="L146" t="str">
            <v>Single</v>
          </cell>
          <cell r="M146" t="str">
            <v>No</v>
          </cell>
          <cell r="N146" t="str">
            <v>No</v>
          </cell>
          <cell r="O146" t="str">
            <v>12/28/2021</v>
          </cell>
          <cell r="P146" t="str">
            <v>Warehouse</v>
          </cell>
          <cell r="R146" t="str">
            <v>Yes</v>
          </cell>
          <cell r="S146" t="str">
            <v>No</v>
          </cell>
          <cell r="T146" t="str">
            <v>Female</v>
          </cell>
          <cell r="U146" t="str">
            <v>Black/African American</v>
          </cell>
          <cell r="V146" t="str">
            <v>12/28/2021</v>
          </cell>
          <cell r="W146" t="str">
            <v>(4100383-3181</v>
          </cell>
          <cell r="X146" t="str">
            <v>212-06-2705</v>
          </cell>
          <cell r="Y146" t="str">
            <v>08/12/1983</v>
          </cell>
          <cell r="Z146" t="str">
            <v>keishafiggs722@gmail.com</v>
          </cell>
          <cell r="AA146" t="str">
            <v>No</v>
          </cell>
          <cell r="AB146">
            <v>0</v>
          </cell>
          <cell r="AC146">
            <v>15</v>
          </cell>
          <cell r="AD146" t="str">
            <v>Salary/Wages, SNAP/Food Stamp</v>
          </cell>
          <cell r="AF146" t="str">
            <v>Still Working</v>
          </cell>
          <cell r="AG146" t="str">
            <v>No</v>
          </cell>
          <cell r="AH146" t="str">
            <v>Extremely Low Income</v>
          </cell>
          <cell r="AI146">
            <v>1920</v>
          </cell>
          <cell r="AJ146" t="str">
            <v>No</v>
          </cell>
          <cell r="AK146" t="str">
            <v>High School Diploma/GED</v>
          </cell>
          <cell r="AL146" t="str">
            <v>No</v>
          </cell>
          <cell r="AM146" t="str">
            <v>Yes</v>
          </cell>
          <cell r="AN146" t="str">
            <v>No</v>
          </cell>
          <cell r="AP146" t="str">
            <v>Yes</v>
          </cell>
          <cell r="AR146" t="str">
            <v xml:space="preserve"> CDBG</v>
          </cell>
          <cell r="AS146" t="str">
            <v>MTDL</v>
          </cell>
          <cell r="AT146" t="str">
            <v>United States</v>
          </cell>
          <cell r="AU146">
            <v>32</v>
          </cell>
          <cell r="AZ146">
            <v>44558</v>
          </cell>
          <cell r="BB146" t="str">
            <v>CH</v>
          </cell>
          <cell r="BC146">
            <v>12</v>
          </cell>
          <cell r="BD146" t="str">
            <v>Quarter 2</v>
          </cell>
          <cell r="BE146">
            <v>2021</v>
          </cell>
          <cell r="BF146">
            <v>2022</v>
          </cell>
          <cell r="CI146" t="str">
            <v>Yes</v>
          </cell>
          <cell r="CO146" t="str">
            <v>No</v>
          </cell>
          <cell r="CP146"/>
          <cell r="EB146">
            <v>38</v>
          </cell>
          <cell r="EC146" t="str">
            <v>Yes</v>
          </cell>
          <cell r="ED146" t="str">
            <v>CDBG</v>
          </cell>
          <cell r="EE146" t="str">
            <v>No</v>
          </cell>
          <cell r="EF146" t="str">
            <v>No</v>
          </cell>
          <cell r="EG146" t="str">
            <v>No</v>
          </cell>
          <cell r="EH146" t="str">
            <v>No</v>
          </cell>
          <cell r="EI146" t="str">
            <v>Yes</v>
          </cell>
          <cell r="EJ146" t="str">
            <v>No</v>
          </cell>
          <cell r="EM146" t="str">
            <v>No</v>
          </cell>
          <cell r="EN146" t="str">
            <v>No</v>
          </cell>
          <cell r="EO146" t="str">
            <v>No</v>
          </cell>
          <cell r="EP146" t="str">
            <v>No</v>
          </cell>
          <cell r="EQ146" t="str">
            <v>No</v>
          </cell>
          <cell r="ER146" t="str">
            <v>No</v>
          </cell>
        </row>
        <row r="147">
          <cell r="A147">
            <v>976985</v>
          </cell>
          <cell r="B147" t="str">
            <v>Florence, Marcus R.</v>
          </cell>
          <cell r="C147" t="str">
            <v>781 Yale Avenue</v>
          </cell>
          <cell r="D147" t="str">
            <v>Baltimore</v>
          </cell>
          <cell r="E147" t="str">
            <v>MD</v>
          </cell>
          <cell r="F147" t="str">
            <v>21229</v>
          </cell>
          <cell r="G147" t="str">
            <v>United States of America</v>
          </cell>
          <cell r="H147" t="str">
            <v>Flyer</v>
          </cell>
          <cell r="J147" t="str">
            <v>443-514-6453</v>
          </cell>
          <cell r="L147" t="str">
            <v>Single</v>
          </cell>
          <cell r="M147" t="str">
            <v>Yes</v>
          </cell>
          <cell r="N147" t="str">
            <v>Yes</v>
          </cell>
          <cell r="O147" t="str">
            <v>2/14/2022</v>
          </cell>
          <cell r="P147" t="str">
            <v>Bus Operator</v>
          </cell>
          <cell r="R147" t="str">
            <v>No</v>
          </cell>
          <cell r="S147" t="str">
            <v>No</v>
          </cell>
          <cell r="T147" t="str">
            <v>Male</v>
          </cell>
          <cell r="U147" t="str">
            <v>Black/African American</v>
          </cell>
          <cell r="V147" t="str">
            <v>02/14/2022</v>
          </cell>
          <cell r="X147" t="str">
            <v>214-25-3152</v>
          </cell>
          <cell r="Y147" t="str">
            <v>04/21/1989</v>
          </cell>
          <cell r="Z147" t="str">
            <v>marcusflorence114@gmail.com</v>
          </cell>
          <cell r="AA147" t="str">
            <v>No</v>
          </cell>
          <cell r="AB147">
            <v>0</v>
          </cell>
          <cell r="AC147">
            <v>20</v>
          </cell>
          <cell r="AD147" t="str">
            <v>Salary/Wages</v>
          </cell>
          <cell r="AF147" t="str">
            <v>Still Working</v>
          </cell>
          <cell r="AG147" t="str">
            <v>No</v>
          </cell>
          <cell r="AH147" t="str">
            <v>Extremely Low Income</v>
          </cell>
          <cell r="AI147">
            <v>1500</v>
          </cell>
          <cell r="AJ147" t="str">
            <v>No</v>
          </cell>
          <cell r="AK147" t="str">
            <v>High School Diploma/GED</v>
          </cell>
          <cell r="AL147" t="str">
            <v>No</v>
          </cell>
          <cell r="AM147" t="str">
            <v>No</v>
          </cell>
          <cell r="AN147" t="str">
            <v>No</v>
          </cell>
          <cell r="AP147" t="str">
            <v>Yes</v>
          </cell>
          <cell r="AQ147" t="str">
            <v>CTC</v>
          </cell>
          <cell r="AR147" t="str">
            <v xml:space="preserve"> CDBG; EARN</v>
          </cell>
          <cell r="AS147" t="str">
            <v>CTC</v>
          </cell>
          <cell r="AT147" t="str">
            <v>United States</v>
          </cell>
          <cell r="AU147">
            <v>40</v>
          </cell>
          <cell r="AZ147">
            <v>44606</v>
          </cell>
          <cell r="BA147" t="str">
            <v>CTC</v>
          </cell>
          <cell r="BB147" t="str">
            <v>SH</v>
          </cell>
          <cell r="BC147">
            <v>2</v>
          </cell>
          <cell r="BD147" t="str">
            <v>Quarter 3</v>
          </cell>
          <cell r="BE147">
            <v>2022</v>
          </cell>
          <cell r="BF147">
            <v>2022</v>
          </cell>
          <cell r="CI147" t="str">
            <v>Yes</v>
          </cell>
          <cell r="CO147" t="str">
            <v>No</v>
          </cell>
          <cell r="CP147">
            <v>44627</v>
          </cell>
          <cell r="DJ147" t="str">
            <v>Complete</v>
          </cell>
          <cell r="EA147" t="str">
            <v>IG0514-15-671</v>
          </cell>
          <cell r="EB147">
            <v>33</v>
          </cell>
          <cell r="EC147" t="str">
            <v>Yes</v>
          </cell>
          <cell r="ED147" t="str">
            <v>CDBG</v>
          </cell>
          <cell r="EE147" t="str">
            <v>Yes</v>
          </cell>
          <cell r="EF147" t="str">
            <v>No</v>
          </cell>
          <cell r="EG147" t="str">
            <v>Yes</v>
          </cell>
          <cell r="EH147" t="str">
            <v>No</v>
          </cell>
          <cell r="EI147" t="str">
            <v>Yes</v>
          </cell>
          <cell r="EJ147" t="str">
            <v>No</v>
          </cell>
          <cell r="EM147" t="str">
            <v>Yes</v>
          </cell>
          <cell r="EN147" t="str">
            <v>No</v>
          </cell>
          <cell r="EO147" t="str">
            <v>No</v>
          </cell>
          <cell r="EP147" t="str">
            <v>No</v>
          </cell>
          <cell r="EQ147" t="str">
            <v>No</v>
          </cell>
          <cell r="ER147" t="str">
            <v>No</v>
          </cell>
        </row>
        <row r="148">
          <cell r="A148">
            <v>976888</v>
          </cell>
          <cell r="B148" t="str">
            <v>Flowers, Joe</v>
          </cell>
          <cell r="C148" t="str">
            <v>6211 Springhill Ter103</v>
          </cell>
          <cell r="D148" t="str">
            <v>Greenbelt</v>
          </cell>
          <cell r="E148" t="str">
            <v>MD</v>
          </cell>
          <cell r="F148" t="str">
            <v>20770</v>
          </cell>
          <cell r="G148" t="str">
            <v>United States of America</v>
          </cell>
          <cell r="H148" t="str">
            <v>Facebook</v>
          </cell>
          <cell r="J148" t="str">
            <v>571 662 6839</v>
          </cell>
          <cell r="L148" t="str">
            <v>Single</v>
          </cell>
          <cell r="M148" t="str">
            <v>Yes</v>
          </cell>
          <cell r="N148" t="str">
            <v>No</v>
          </cell>
          <cell r="O148" t="str">
            <v>11/16/2021</v>
          </cell>
          <cell r="P148" t="str">
            <v>warehouse</v>
          </cell>
          <cell r="R148" t="str">
            <v>No</v>
          </cell>
          <cell r="S148" t="str">
            <v>No</v>
          </cell>
          <cell r="T148" t="str">
            <v>Male</v>
          </cell>
          <cell r="U148" t="str">
            <v>Black/African American</v>
          </cell>
          <cell r="V148" t="str">
            <v>11/16/2021</v>
          </cell>
          <cell r="X148" t="str">
            <v>217 94 2287</v>
          </cell>
          <cell r="Y148" t="str">
            <v>09/18/1979</v>
          </cell>
          <cell r="Z148" t="str">
            <v>joeflowers  @icloude.com</v>
          </cell>
          <cell r="AA148" t="str">
            <v>No</v>
          </cell>
          <cell r="AB148">
            <v>0</v>
          </cell>
          <cell r="AC148">
            <v>18</v>
          </cell>
          <cell r="AD148" t="str">
            <v>Other Sources</v>
          </cell>
          <cell r="AF148" t="str">
            <v>4-6 months</v>
          </cell>
          <cell r="AG148" t="str">
            <v>No</v>
          </cell>
          <cell r="AH148" t="str">
            <v>Extremely Low Income</v>
          </cell>
          <cell r="AI148">
            <v>0</v>
          </cell>
          <cell r="AJ148" t="str">
            <v>Yes</v>
          </cell>
          <cell r="AK148" t="str">
            <v>High School Diploma/GED</v>
          </cell>
          <cell r="AL148" t="str">
            <v>No</v>
          </cell>
          <cell r="AM148" t="str">
            <v>Yes</v>
          </cell>
          <cell r="AN148" t="str">
            <v>No</v>
          </cell>
          <cell r="AP148" t="str">
            <v>Yes</v>
          </cell>
          <cell r="AQ148" t="str">
            <v>MTDL</v>
          </cell>
          <cell r="AR148" t="str">
            <v>DOL Opioid</v>
          </cell>
          <cell r="AS148" t="str">
            <v>MTDL</v>
          </cell>
          <cell r="AT148" t="str">
            <v>United States</v>
          </cell>
          <cell r="AU148">
            <v>40</v>
          </cell>
          <cell r="AV148" t="str">
            <v>Criminal Background</v>
          </cell>
          <cell r="AZ148">
            <v>44516</v>
          </cell>
          <cell r="BA148" t="str">
            <v>MTDL</v>
          </cell>
          <cell r="BB148" t="str">
            <v>CH</v>
          </cell>
          <cell r="BC148">
            <v>11</v>
          </cell>
          <cell r="BD148" t="str">
            <v>Quarter 2</v>
          </cell>
          <cell r="BE148">
            <v>2021</v>
          </cell>
          <cell r="BF148">
            <v>2022</v>
          </cell>
          <cell r="CI148" t="str">
            <v>No</v>
          </cell>
          <cell r="CO148" t="str">
            <v>No</v>
          </cell>
          <cell r="CP148">
            <v>44599</v>
          </cell>
          <cell r="CQ148" t="str">
            <v>Yes</v>
          </cell>
          <cell r="CR148" t="str">
            <v>02/25/2022</v>
          </cell>
          <cell r="DI148" t="str">
            <v>Yes</v>
          </cell>
          <cell r="DJ148" t="str">
            <v>Complete</v>
          </cell>
          <cell r="EB148">
            <v>42</v>
          </cell>
          <cell r="EC148" t="str">
            <v>No</v>
          </cell>
          <cell r="EE148" t="str">
            <v>Yes</v>
          </cell>
          <cell r="EF148" t="str">
            <v>No</v>
          </cell>
          <cell r="EG148" t="str">
            <v>Yes</v>
          </cell>
          <cell r="EH148" t="str">
            <v>No</v>
          </cell>
          <cell r="EI148" t="str">
            <v>No</v>
          </cell>
          <cell r="EJ148" t="str">
            <v>Yes</v>
          </cell>
          <cell r="EM148" t="str">
            <v>Yes</v>
          </cell>
          <cell r="EN148" t="str">
            <v>No</v>
          </cell>
          <cell r="EO148" t="str">
            <v>No</v>
          </cell>
          <cell r="EP148" t="str">
            <v>No</v>
          </cell>
          <cell r="EQ148" t="str">
            <v>No</v>
          </cell>
          <cell r="ER148" t="str">
            <v>No</v>
          </cell>
        </row>
        <row r="149">
          <cell r="A149">
            <v>976815</v>
          </cell>
          <cell r="B149" t="str">
            <v>Floyd, Maria</v>
          </cell>
          <cell r="C149" t="str">
            <v>4808 Frankford Avenue</v>
          </cell>
          <cell r="D149" t="str">
            <v>Baltimore</v>
          </cell>
          <cell r="E149" t="str">
            <v>MD</v>
          </cell>
          <cell r="F149" t="str">
            <v>21206</v>
          </cell>
          <cell r="G149" t="str">
            <v>United States of America</v>
          </cell>
          <cell r="H149" t="str">
            <v>MND Client/Graduate</v>
          </cell>
          <cell r="J149" t="str">
            <v>410-274-9276</v>
          </cell>
          <cell r="L149" t="str">
            <v>Single</v>
          </cell>
          <cell r="M149" t="str">
            <v>Yes</v>
          </cell>
          <cell r="N149" t="str">
            <v>Yes</v>
          </cell>
          <cell r="O149" t="str">
            <v>9/14/2021</v>
          </cell>
          <cell r="P149" t="str">
            <v>Distribution/Logistics/Forklift Operator</v>
          </cell>
          <cell r="R149" t="str">
            <v>Yes</v>
          </cell>
          <cell r="S149" t="str">
            <v>No</v>
          </cell>
          <cell r="T149" t="str">
            <v>Female</v>
          </cell>
          <cell r="U149" t="str">
            <v>Black/African American</v>
          </cell>
          <cell r="V149" t="str">
            <v>09/14/2021</v>
          </cell>
          <cell r="W149" t="str">
            <v>443-810-8278  (Daughter)</v>
          </cell>
          <cell r="X149" t="str">
            <v>216-04-2078</v>
          </cell>
          <cell r="Y149" t="str">
            <v>08/29/1966</v>
          </cell>
          <cell r="Z149" t="str">
            <v>216-04-2078</v>
          </cell>
          <cell r="AA149" t="str">
            <v>No</v>
          </cell>
          <cell r="AB149">
            <v>0</v>
          </cell>
          <cell r="AC149">
            <v>20</v>
          </cell>
          <cell r="AD149" t="str">
            <v>Salary/Wages</v>
          </cell>
          <cell r="AF149" t="str">
            <v>Still Working</v>
          </cell>
          <cell r="AG149" t="str">
            <v>No</v>
          </cell>
          <cell r="AH149" t="str">
            <v>Low Income</v>
          </cell>
          <cell r="AI149">
            <v>3000</v>
          </cell>
          <cell r="AJ149" t="str">
            <v>No</v>
          </cell>
          <cell r="AK149" t="str">
            <v>Some College</v>
          </cell>
          <cell r="AL149" t="str">
            <v>No</v>
          </cell>
          <cell r="AM149" t="str">
            <v>No</v>
          </cell>
          <cell r="AN149" t="str">
            <v>No</v>
          </cell>
          <cell r="AQ149" t="str">
            <v>MTDL</v>
          </cell>
          <cell r="AR149" t="str">
            <v xml:space="preserve"> CDBG; SNAP</v>
          </cell>
          <cell r="AS149" t="str">
            <v>MTDL</v>
          </cell>
          <cell r="AT149" t="str">
            <v>United States</v>
          </cell>
          <cell r="AU149">
            <v>30</v>
          </cell>
          <cell r="AW149"/>
          <cell r="AZ149">
            <v>44453</v>
          </cell>
          <cell r="BA149" t="str">
            <v>MTDL</v>
          </cell>
          <cell r="BB149" t="str">
            <v>RV</v>
          </cell>
          <cell r="BC149">
            <v>9</v>
          </cell>
          <cell r="BD149" t="str">
            <v>Quarter 1</v>
          </cell>
          <cell r="BE149">
            <v>2021</v>
          </cell>
          <cell r="BF149">
            <v>2022</v>
          </cell>
          <cell r="CI149" t="str">
            <v>Yes</v>
          </cell>
          <cell r="CO149" t="str">
            <v>No</v>
          </cell>
          <cell r="CP149">
            <v>44473</v>
          </cell>
          <cell r="DK149" t="str">
            <v>Yes</v>
          </cell>
          <cell r="DL149" t="str">
            <v>11-2021</v>
          </cell>
          <cell r="DM149">
            <v>11</v>
          </cell>
          <cell r="DX149" t="str">
            <v>E</v>
          </cell>
          <cell r="DZ149" t="str">
            <v>413001939</v>
          </cell>
          <cell r="EB149">
            <v>55</v>
          </cell>
          <cell r="EC149" t="str">
            <v>Yes</v>
          </cell>
          <cell r="ED149" t="str">
            <v>CDBG</v>
          </cell>
          <cell r="EE149" t="str">
            <v>No</v>
          </cell>
          <cell r="EF149" t="str">
            <v>No</v>
          </cell>
          <cell r="EG149" t="str">
            <v>Yes</v>
          </cell>
          <cell r="EH149" t="str">
            <v>No</v>
          </cell>
          <cell r="EI149" t="str">
            <v>Yes</v>
          </cell>
          <cell r="EJ149" t="str">
            <v>No</v>
          </cell>
          <cell r="EM149" t="str">
            <v>No</v>
          </cell>
          <cell r="EN149" t="str">
            <v>No</v>
          </cell>
          <cell r="EO149" t="str">
            <v>No</v>
          </cell>
          <cell r="EP149" t="str">
            <v>No</v>
          </cell>
          <cell r="EQ149" t="str">
            <v>No</v>
          </cell>
          <cell r="ER149" t="str">
            <v>No</v>
          </cell>
        </row>
        <row r="150">
          <cell r="A150">
            <v>977110</v>
          </cell>
          <cell r="B150" t="str">
            <v>Forbes, Jamal</v>
          </cell>
          <cell r="C150" t="str">
            <v>3724 9th Street</v>
          </cell>
          <cell r="D150" t="str">
            <v>Baltimore</v>
          </cell>
          <cell r="E150" t="str">
            <v>MD</v>
          </cell>
          <cell r="F150" t="str">
            <v>21225</v>
          </cell>
          <cell r="G150" t="str">
            <v>United States of America</v>
          </cell>
          <cell r="H150" t="str">
            <v>Word of Mouth</v>
          </cell>
          <cell r="J150" t="str">
            <v>(443)615-5269</v>
          </cell>
          <cell r="L150" t="str">
            <v>Single</v>
          </cell>
          <cell r="M150" t="str">
            <v>Yes</v>
          </cell>
          <cell r="N150" t="str">
            <v>No</v>
          </cell>
          <cell r="O150" t="str">
            <v>5/2/2022</v>
          </cell>
          <cell r="P150" t="str">
            <v>Construction/Warehouse</v>
          </cell>
          <cell r="R150" t="str">
            <v>No</v>
          </cell>
          <cell r="S150" t="str">
            <v>No</v>
          </cell>
          <cell r="T150" t="str">
            <v>Male</v>
          </cell>
          <cell r="U150" t="str">
            <v>Black/African American</v>
          </cell>
          <cell r="V150" t="str">
            <v>05/02/2022</v>
          </cell>
          <cell r="W150" t="str">
            <v>(410)589-3132</v>
          </cell>
          <cell r="X150" t="str">
            <v>218-06-9391</v>
          </cell>
          <cell r="Y150" t="str">
            <v>08/06/1974</v>
          </cell>
          <cell r="Z150" t="str">
            <v>jamalforbes381@gmail.com</v>
          </cell>
          <cell r="AA150" t="str">
            <v>No</v>
          </cell>
          <cell r="AB150">
            <v>0</v>
          </cell>
          <cell r="AC150">
            <v>14</v>
          </cell>
          <cell r="AD150" t="str">
            <v>Cash Assistance/TCA, SNAP/Food Stamp</v>
          </cell>
          <cell r="AF150" t="str">
            <v>&gt; 1 year</v>
          </cell>
          <cell r="AG150" t="str">
            <v>No</v>
          </cell>
          <cell r="AH150" t="str">
            <v>Extremely Low Income</v>
          </cell>
          <cell r="AI150">
            <v>332</v>
          </cell>
          <cell r="AJ150" t="str">
            <v>Yes</v>
          </cell>
          <cell r="AK150" t="str">
            <v>High School Diploma/GED</v>
          </cell>
          <cell r="AL150" t="str">
            <v>No</v>
          </cell>
          <cell r="AM150" t="str">
            <v>Yes</v>
          </cell>
          <cell r="AN150" t="str">
            <v>No</v>
          </cell>
          <cell r="AP150" t="str">
            <v>Yes</v>
          </cell>
          <cell r="AQ150" t="str">
            <v>MTDL</v>
          </cell>
          <cell r="AR150" t="str">
            <v xml:space="preserve"> CDBG; SNAP; EARN</v>
          </cell>
          <cell r="AS150" t="str">
            <v>MTDL</v>
          </cell>
          <cell r="AT150" t="str">
            <v>United States</v>
          </cell>
          <cell r="AU150">
            <v>40</v>
          </cell>
          <cell r="AZ150">
            <v>44683</v>
          </cell>
          <cell r="BA150" t="str">
            <v>MTDL</v>
          </cell>
          <cell r="BB150" t="str">
            <v>CH</v>
          </cell>
          <cell r="BC150">
            <v>5</v>
          </cell>
          <cell r="BD150" t="str">
            <v>Quarter 4</v>
          </cell>
          <cell r="BE150">
            <v>2022</v>
          </cell>
          <cell r="BF150">
            <v>2022</v>
          </cell>
          <cell r="CI150" t="str">
            <v>No</v>
          </cell>
          <cell r="CO150" t="str">
            <v>No</v>
          </cell>
          <cell r="CP150">
            <v>44683</v>
          </cell>
          <cell r="CQ150" t="str">
            <v>Yes</v>
          </cell>
          <cell r="CR150" t="str">
            <v>05/20/2022</v>
          </cell>
          <cell r="DI150" t="str">
            <v>Yes</v>
          </cell>
          <cell r="DJ150" t="str">
            <v>Complete</v>
          </cell>
          <cell r="DL150" t="str">
            <v>05-2022</v>
          </cell>
          <cell r="DM150">
            <v>5</v>
          </cell>
          <cell r="DR150" t="str">
            <v>E</v>
          </cell>
          <cell r="DZ150" t="str">
            <v>400597380</v>
          </cell>
          <cell r="EA150" t="str">
            <v>IG0514-15-693</v>
          </cell>
          <cell r="EB150">
            <v>47</v>
          </cell>
          <cell r="EC150" t="str">
            <v>Yes</v>
          </cell>
          <cell r="ED150" t="str">
            <v>CDBG</v>
          </cell>
          <cell r="EE150" t="str">
            <v>Yes</v>
          </cell>
          <cell r="EF150" t="str">
            <v>No</v>
          </cell>
          <cell r="EG150" t="str">
            <v>Yes</v>
          </cell>
          <cell r="EH150" t="str">
            <v>No</v>
          </cell>
          <cell r="EI150" t="str">
            <v>No</v>
          </cell>
          <cell r="EJ150" t="str">
            <v>Yes</v>
          </cell>
          <cell r="EM150" t="str">
            <v>Yes</v>
          </cell>
          <cell r="EN150" t="str">
            <v>No</v>
          </cell>
          <cell r="EO150" t="str">
            <v>No</v>
          </cell>
          <cell r="EP150" t="str">
            <v>No</v>
          </cell>
          <cell r="EQ150" t="str">
            <v>No</v>
          </cell>
          <cell r="ER150" t="str">
            <v>No</v>
          </cell>
        </row>
        <row r="151">
          <cell r="A151">
            <v>977016</v>
          </cell>
          <cell r="B151" t="str">
            <v>Foster Jr., James C.</v>
          </cell>
          <cell r="C151" t="str">
            <v>675 Welbur Square</v>
          </cell>
          <cell r="D151" t="str">
            <v>Owings Mills</v>
          </cell>
          <cell r="E151" t="str">
            <v>MD</v>
          </cell>
          <cell r="F151" t="str">
            <v>21117</v>
          </cell>
          <cell r="G151" t="str">
            <v>United States of America</v>
          </cell>
          <cell r="H151" t="str">
            <v>Charles Hurt</v>
          </cell>
          <cell r="J151" t="str">
            <v>443-453-6498</v>
          </cell>
          <cell r="K151" t="str">
            <v>Charles Hurt</v>
          </cell>
          <cell r="L151" t="str">
            <v>Single</v>
          </cell>
          <cell r="M151" t="str">
            <v>Yes</v>
          </cell>
          <cell r="N151" t="str">
            <v>Yes</v>
          </cell>
          <cell r="O151" t="str">
            <v>03/03/2022</v>
          </cell>
          <cell r="P151" t="str">
            <v>CDL Bus Operator</v>
          </cell>
          <cell r="R151" t="str">
            <v>No</v>
          </cell>
          <cell r="S151" t="str">
            <v>No</v>
          </cell>
          <cell r="T151" t="str">
            <v>Male</v>
          </cell>
          <cell r="U151" t="str">
            <v>Black/African American</v>
          </cell>
          <cell r="V151" t="str">
            <v>03/04/2022</v>
          </cell>
          <cell r="X151" t="str">
            <v>219-06-5590</v>
          </cell>
          <cell r="Y151" t="str">
            <v>10/20/1984</v>
          </cell>
          <cell r="Z151" t="str">
            <v>JamesFoster581@gmail.com</v>
          </cell>
          <cell r="AB151">
            <v>0</v>
          </cell>
          <cell r="AC151">
            <v>17.600000000000001</v>
          </cell>
          <cell r="AD151" t="str">
            <v>Salary/Wages</v>
          </cell>
          <cell r="AF151" t="str">
            <v>Currently employed</v>
          </cell>
          <cell r="AG151" t="str">
            <v>No</v>
          </cell>
          <cell r="AH151" t="str">
            <v>Extremely Low Income</v>
          </cell>
          <cell r="AI151">
            <v>1100</v>
          </cell>
          <cell r="AJ151" t="str">
            <v>No</v>
          </cell>
          <cell r="AK151" t="str">
            <v>High School Diploma/GED</v>
          </cell>
          <cell r="AL151" t="str">
            <v>No</v>
          </cell>
          <cell r="AM151" t="str">
            <v>No</v>
          </cell>
          <cell r="AN151" t="str">
            <v>No</v>
          </cell>
          <cell r="AO151" t="str">
            <v>yes</v>
          </cell>
          <cell r="AP151" t="str">
            <v>Yes</v>
          </cell>
          <cell r="AQ151" t="str">
            <v>CTC</v>
          </cell>
          <cell r="AS151" t="str">
            <v>CTC</v>
          </cell>
          <cell r="AT151" t="str">
            <v>United States</v>
          </cell>
          <cell r="AU151">
            <v>40</v>
          </cell>
          <cell r="AZ151">
            <v>44624</v>
          </cell>
          <cell r="BA151" t="str">
            <v>CTC</v>
          </cell>
          <cell r="BB151" t="str">
            <v>SH</v>
          </cell>
          <cell r="BC151">
            <v>3</v>
          </cell>
          <cell r="BD151" t="str">
            <v>Quarter 3</v>
          </cell>
          <cell r="BE151">
            <v>2022</v>
          </cell>
          <cell r="BF151">
            <v>2022</v>
          </cell>
          <cell r="CI151" t="str">
            <v>Yes</v>
          </cell>
          <cell r="CO151" t="str">
            <v>No</v>
          </cell>
          <cell r="CP151">
            <v>44683</v>
          </cell>
          <cell r="DK151" t="str">
            <v>No</v>
          </cell>
          <cell r="EB151">
            <v>37</v>
          </cell>
          <cell r="EC151" t="str">
            <v>No</v>
          </cell>
          <cell r="EE151" t="str">
            <v>No</v>
          </cell>
          <cell r="EF151" t="str">
            <v>No</v>
          </cell>
          <cell r="EG151" t="str">
            <v>Yes</v>
          </cell>
          <cell r="EH151" t="str">
            <v>No</v>
          </cell>
          <cell r="EI151" t="str">
            <v>Yes</v>
          </cell>
          <cell r="EJ151" t="str">
            <v>No</v>
          </cell>
          <cell r="EM151" t="str">
            <v>No</v>
          </cell>
          <cell r="EN151" t="str">
            <v>No</v>
          </cell>
          <cell r="EO151" t="str">
            <v>No</v>
          </cell>
          <cell r="EP151" t="str">
            <v>No</v>
          </cell>
          <cell r="EQ151" t="str">
            <v>No</v>
          </cell>
          <cell r="ER151" t="str">
            <v>No</v>
          </cell>
        </row>
        <row r="152">
          <cell r="A152">
            <v>975684</v>
          </cell>
          <cell r="B152" t="str">
            <v>Fowler, Vincent</v>
          </cell>
          <cell r="C152" t="str">
            <v>7300 Dunwall Court Apt C
New Address
1303 Greenmount Avenue Apt 105</v>
          </cell>
          <cell r="D152" t="str">
            <v>Baltimore</v>
          </cell>
          <cell r="E152" t="str">
            <v>MARYLAND</v>
          </cell>
          <cell r="F152" t="str">
            <v>21222</v>
          </cell>
          <cell r="G152" t="str">
            <v>United States of America</v>
          </cell>
          <cell r="H152" t="str">
            <v>Other</v>
          </cell>
          <cell r="J152" t="str">
            <v>443-676-7724</v>
          </cell>
          <cell r="L152" t="str">
            <v>Single</v>
          </cell>
          <cell r="M152" t="str">
            <v>Yes</v>
          </cell>
          <cell r="N152" t="str">
            <v>Yes</v>
          </cell>
          <cell r="O152" t="str">
            <v>Active</v>
          </cell>
          <cell r="P152" t="str">
            <v>IT</v>
          </cell>
          <cell r="Q152" t="str">
            <v>Other</v>
          </cell>
          <cell r="R152" t="str">
            <v>No</v>
          </cell>
          <cell r="S152" t="str">
            <v>Not Hispanic or Latino</v>
          </cell>
          <cell r="T152" t="str">
            <v>Male</v>
          </cell>
          <cell r="U152" t="str">
            <v>Black or African American</v>
          </cell>
          <cell r="V152" t="str">
            <v>11/30/2018</v>
          </cell>
          <cell r="X152" t="str">
            <v>139 70 6637</v>
          </cell>
          <cell r="Y152" t="str">
            <v>08/06/1965</v>
          </cell>
          <cell r="Z152" t="str">
            <v>vince1leo@yahoo.com</v>
          </cell>
          <cell r="AA152" t="str">
            <v>No</v>
          </cell>
          <cell r="AB152">
            <v>0</v>
          </cell>
          <cell r="AC152">
            <v>15</v>
          </cell>
          <cell r="AE152" t="str">
            <v>VA</v>
          </cell>
          <cell r="AF152" t="str">
            <v>Less than 1 month</v>
          </cell>
          <cell r="AG152" t="str">
            <v>Yes</v>
          </cell>
          <cell r="AH152" t="str">
            <v>Low Income</v>
          </cell>
          <cell r="AI152">
            <v>1800</v>
          </cell>
          <cell r="AJ152" t="str">
            <v>No</v>
          </cell>
          <cell r="AK152" t="str">
            <v>Some college</v>
          </cell>
          <cell r="AL152" t="str">
            <v>No</v>
          </cell>
          <cell r="AM152" t="str">
            <v>No</v>
          </cell>
          <cell r="AN152" t="str">
            <v>No</v>
          </cell>
          <cell r="AO152" t="str">
            <v>No</v>
          </cell>
          <cell r="AP152" t="str">
            <v>License and Working Vehicle</v>
          </cell>
          <cell r="AQ152" t="str">
            <v>CF</v>
          </cell>
          <cell r="AR152" t="str">
            <v>CDBG</v>
          </cell>
          <cell r="AS152" t="str">
            <v>NOW</v>
          </cell>
          <cell r="AU152">
            <v>0</v>
          </cell>
          <cell r="AW152">
            <v>44398.686805555553</v>
          </cell>
          <cell r="AY152" t="str">
            <v>Yes</v>
          </cell>
          <cell r="AZ152">
            <v>44398</v>
          </cell>
          <cell r="BB152" t="str">
            <v>SH</v>
          </cell>
          <cell r="BC152">
            <v>7</v>
          </cell>
          <cell r="BD152" t="str">
            <v>Quarter 1</v>
          </cell>
          <cell r="BE152">
            <v>2021</v>
          </cell>
          <cell r="BF152">
            <v>2022</v>
          </cell>
          <cell r="CF152" t="str">
            <v>07/21/2021</v>
          </cell>
          <cell r="CG152" t="str">
            <v>Job Not Retained</v>
          </cell>
          <cell r="CI152" t="str">
            <v>No</v>
          </cell>
          <cell r="CO152" t="str">
            <v>No</v>
          </cell>
          <cell r="DK152" t="str">
            <v>Yes</v>
          </cell>
          <cell r="EB152">
            <v>56</v>
          </cell>
          <cell r="EC152" t="str">
            <v>No</v>
          </cell>
          <cell r="EE152" t="str">
            <v>No</v>
          </cell>
          <cell r="EF152" t="str">
            <v>No</v>
          </cell>
          <cell r="EG152" t="str">
            <v>No</v>
          </cell>
          <cell r="EH152" t="str">
            <v>No</v>
          </cell>
          <cell r="EI152" t="str">
            <v>No</v>
          </cell>
          <cell r="EJ152" t="str">
            <v>No</v>
          </cell>
          <cell r="EM152" t="str">
            <v>No</v>
          </cell>
          <cell r="EN152" t="str">
            <v>No</v>
          </cell>
          <cell r="EO152" t="str">
            <v>No</v>
          </cell>
          <cell r="EP152" t="str">
            <v>No</v>
          </cell>
          <cell r="EQ152" t="str">
            <v>No</v>
          </cell>
          <cell r="ER152" t="str">
            <v>No</v>
          </cell>
        </row>
        <row r="153">
          <cell r="A153">
            <v>976938</v>
          </cell>
          <cell r="B153" t="str">
            <v>Fraser, Samara</v>
          </cell>
          <cell r="C153" t="str">
            <v>2106 Hollins Street</v>
          </cell>
          <cell r="D153" t="str">
            <v>Baltimore</v>
          </cell>
          <cell r="E153" t="str">
            <v>MD</v>
          </cell>
          <cell r="F153" t="str">
            <v>21223</v>
          </cell>
          <cell r="G153" t="str">
            <v>United States of America</v>
          </cell>
          <cell r="H153" t="str">
            <v>Word of Mouth</v>
          </cell>
          <cell r="J153" t="str">
            <v>(347)641-8401</v>
          </cell>
          <cell r="L153" t="str">
            <v>Single</v>
          </cell>
          <cell r="M153" t="str">
            <v>Yes</v>
          </cell>
          <cell r="N153" t="str">
            <v>Yes</v>
          </cell>
          <cell r="O153" t="str">
            <v>1/6/2022</v>
          </cell>
          <cell r="P153" t="str">
            <v>Dispatcher</v>
          </cell>
          <cell r="R153" t="str">
            <v>Yes</v>
          </cell>
          <cell r="S153" t="str">
            <v>No</v>
          </cell>
          <cell r="T153" t="str">
            <v>Female</v>
          </cell>
          <cell r="U153" t="str">
            <v>Black/African American</v>
          </cell>
          <cell r="V153" t="str">
            <v>01/06/2022</v>
          </cell>
          <cell r="X153" t="str">
            <v>778-26-6884</v>
          </cell>
          <cell r="Y153" t="str">
            <v>04/10/1984</v>
          </cell>
          <cell r="Z153" t="str">
            <v>samara-fraser@hotmail.ca</v>
          </cell>
          <cell r="AA153" t="str">
            <v>No</v>
          </cell>
          <cell r="AB153">
            <v>0</v>
          </cell>
          <cell r="AC153">
            <v>17.399999999999999</v>
          </cell>
          <cell r="AD153" t="str">
            <v>Unemployment, SNAP/Food Stamp</v>
          </cell>
          <cell r="AF153" t="str">
            <v>&gt; 1 year</v>
          </cell>
          <cell r="AG153" t="str">
            <v>No</v>
          </cell>
          <cell r="AH153" t="str">
            <v>Extremely Low Income</v>
          </cell>
          <cell r="AI153">
            <v>960</v>
          </cell>
          <cell r="AJ153" t="str">
            <v>No</v>
          </cell>
          <cell r="AK153" t="str">
            <v>College Degree</v>
          </cell>
          <cell r="AL153" t="str">
            <v>No</v>
          </cell>
          <cell r="AM153" t="str">
            <v>No</v>
          </cell>
          <cell r="AN153" t="str">
            <v>No</v>
          </cell>
          <cell r="AP153" t="str">
            <v>No</v>
          </cell>
          <cell r="AQ153" t="str">
            <v>MTDL</v>
          </cell>
          <cell r="AR153" t="str">
            <v xml:space="preserve"> CDBG; EARN</v>
          </cell>
          <cell r="AS153" t="str">
            <v>MTDL</v>
          </cell>
          <cell r="AT153" t="str">
            <v>United States</v>
          </cell>
          <cell r="AU153">
            <v>50</v>
          </cell>
          <cell r="AV153" t="str">
            <v>Childcare</v>
          </cell>
          <cell r="AZ153">
            <v>44567</v>
          </cell>
          <cell r="BA153" t="str">
            <v>MTDL</v>
          </cell>
          <cell r="BB153" t="str">
            <v>RB</v>
          </cell>
          <cell r="BC153">
            <v>1</v>
          </cell>
          <cell r="BD153" t="str">
            <v>Quarter 3</v>
          </cell>
          <cell r="BE153">
            <v>2022</v>
          </cell>
          <cell r="BF153">
            <v>2022</v>
          </cell>
          <cell r="BG153" t="str">
            <v>02/28/2022</v>
          </cell>
          <cell r="BH153" t="str">
            <v>Initial Placement</v>
          </cell>
          <cell r="BI153" t="str">
            <v>Black Women Build</v>
          </cell>
          <cell r="BJ153" t="str">
            <v>Material Assistant</v>
          </cell>
          <cell r="BK153">
            <v>22</v>
          </cell>
          <cell r="BL153">
            <v>20</v>
          </cell>
          <cell r="BM153" t="str">
            <v>No</v>
          </cell>
          <cell r="BN153" t="str">
            <v>No</v>
          </cell>
          <cell r="BO153" t="str">
            <v>No</v>
          </cell>
          <cell r="BP153" t="str">
            <v>No</v>
          </cell>
          <cell r="BQ153" t="str">
            <v>Yes</v>
          </cell>
          <cell r="BR153" t="str">
            <v>02/28/2022</v>
          </cell>
          <cell r="BS153" t="str">
            <v>Initial Placement</v>
          </cell>
          <cell r="BT153" t="str">
            <v>Black Women Build</v>
          </cell>
          <cell r="BU153" t="str">
            <v>Material Assistant</v>
          </cell>
          <cell r="BV153">
            <v>22</v>
          </cell>
          <cell r="BW153">
            <v>20</v>
          </cell>
          <cell r="BX153" t="str">
            <v>No</v>
          </cell>
          <cell r="BY153" t="str">
            <v>No</v>
          </cell>
          <cell r="BZ153" t="str">
            <v>No</v>
          </cell>
          <cell r="CA153" t="str">
            <v>No</v>
          </cell>
          <cell r="CB153" t="str">
            <v>Yes</v>
          </cell>
          <cell r="CF153" t="str">
            <v>04/29/2022</v>
          </cell>
          <cell r="CG153" t="str">
            <v>Job Retained</v>
          </cell>
          <cell r="CH153" t="str">
            <v>04/29/2022</v>
          </cell>
          <cell r="CI153" t="str">
            <v>No</v>
          </cell>
          <cell r="CJ153">
            <v>60</v>
          </cell>
          <cell r="CL153">
            <v>60</v>
          </cell>
          <cell r="CM153">
            <v>60</v>
          </cell>
          <cell r="CN153">
            <v>60</v>
          </cell>
          <cell r="CO153" t="str">
            <v>Yes</v>
          </cell>
          <cell r="CP153">
            <v>44571</v>
          </cell>
          <cell r="DJ153" t="str">
            <v>Complete</v>
          </cell>
          <cell r="EA153" t="str">
            <v>IG0514-15-672</v>
          </cell>
          <cell r="EB153">
            <v>38</v>
          </cell>
          <cell r="EC153" t="str">
            <v>Yes</v>
          </cell>
          <cell r="ED153" t="str">
            <v>CDBG</v>
          </cell>
          <cell r="EE153" t="str">
            <v>Yes</v>
          </cell>
          <cell r="EF153" t="str">
            <v>Yes</v>
          </cell>
          <cell r="EG153" t="str">
            <v>Yes</v>
          </cell>
          <cell r="EH153" t="str">
            <v>No</v>
          </cell>
          <cell r="EI153" t="str">
            <v>Yes</v>
          </cell>
          <cell r="EJ153" t="str">
            <v>No</v>
          </cell>
          <cell r="EL153">
            <v>53</v>
          </cell>
          <cell r="EM153" t="str">
            <v>No</v>
          </cell>
          <cell r="EN153" t="str">
            <v>No</v>
          </cell>
          <cell r="EO153" t="str">
            <v>No</v>
          </cell>
          <cell r="EP153" t="str">
            <v>No</v>
          </cell>
          <cell r="EQ153" t="str">
            <v>Yes</v>
          </cell>
          <cell r="ER153" t="str">
            <v>No</v>
          </cell>
        </row>
        <row r="154">
          <cell r="A154">
            <v>977167</v>
          </cell>
          <cell r="B154" t="str">
            <v>Fuller Jr, Matthew A.</v>
          </cell>
          <cell r="C154" t="str">
            <v>3119 Hanlon Ave</v>
          </cell>
          <cell r="D154" t="str">
            <v>Baltimore</v>
          </cell>
          <cell r="E154" t="str">
            <v>MD</v>
          </cell>
          <cell r="F154" t="str">
            <v>21216</v>
          </cell>
          <cell r="G154" t="str">
            <v>United States of America</v>
          </cell>
          <cell r="H154" t="str">
            <v>Baltimore Cares</v>
          </cell>
          <cell r="J154" t="str">
            <v>443-802-9427</v>
          </cell>
          <cell r="L154" t="str">
            <v>Single</v>
          </cell>
          <cell r="M154" t="str">
            <v>No</v>
          </cell>
          <cell r="N154" t="str">
            <v>No</v>
          </cell>
          <cell r="O154" t="str">
            <v>5/24/2022</v>
          </cell>
          <cell r="P154" t="str">
            <v>Warehouse/Construction</v>
          </cell>
          <cell r="R154" t="str">
            <v>No</v>
          </cell>
          <cell r="S154" t="str">
            <v>No</v>
          </cell>
          <cell r="T154" t="str">
            <v>Male</v>
          </cell>
          <cell r="U154" t="str">
            <v>Black/African American</v>
          </cell>
          <cell r="V154" t="str">
            <v>05/24/2022</v>
          </cell>
          <cell r="X154" t="str">
            <v>216-35-1096</v>
          </cell>
          <cell r="Y154" t="str">
            <v>03/01/1992</v>
          </cell>
          <cell r="Z154" t="str">
            <v>fullerm785@gmail.com</v>
          </cell>
          <cell r="AA154" t="str">
            <v>No</v>
          </cell>
          <cell r="AB154">
            <v>0</v>
          </cell>
          <cell r="AC154">
            <v>10</v>
          </cell>
          <cell r="AF154" t="str">
            <v>&gt; 1 year</v>
          </cell>
          <cell r="AG154" t="str">
            <v>No</v>
          </cell>
          <cell r="AH154" t="str">
            <v>Extremely Low Income</v>
          </cell>
          <cell r="AI154">
            <v>0</v>
          </cell>
          <cell r="AJ154" t="str">
            <v>Yes</v>
          </cell>
          <cell r="AK154" t="str">
            <v>High School Diploma/GED</v>
          </cell>
          <cell r="AL154" t="str">
            <v>No</v>
          </cell>
          <cell r="AM154" t="str">
            <v>No</v>
          </cell>
          <cell r="AN154" t="str">
            <v>No</v>
          </cell>
          <cell r="AP154" t="str">
            <v>No</v>
          </cell>
          <cell r="AQ154" t="str">
            <v>MTDL</v>
          </cell>
          <cell r="AR154" t="str">
            <v xml:space="preserve"> CDBG; EARN</v>
          </cell>
          <cell r="AS154" t="str">
            <v>MTDL</v>
          </cell>
          <cell r="AT154" t="str">
            <v>United States</v>
          </cell>
          <cell r="AU154">
            <v>24</v>
          </cell>
          <cell r="AV154" t="str">
            <v>Resume</v>
          </cell>
          <cell r="AZ154">
            <v>44705</v>
          </cell>
          <cell r="BA154" t="str">
            <v>MTDL</v>
          </cell>
          <cell r="BB154" t="str">
            <v>MS</v>
          </cell>
          <cell r="BC154">
            <v>5</v>
          </cell>
          <cell r="BD154" t="str">
            <v>Quarter 4</v>
          </cell>
          <cell r="BE154">
            <v>2022</v>
          </cell>
          <cell r="BF154">
            <v>2022</v>
          </cell>
          <cell r="CI154" t="str">
            <v>No</v>
          </cell>
          <cell r="CO154" t="str">
            <v>No</v>
          </cell>
          <cell r="CP154">
            <v>44712</v>
          </cell>
          <cell r="DJ154" t="str">
            <v>Complete</v>
          </cell>
          <cell r="EA154" t="str">
            <v>IG0514-15-694</v>
          </cell>
          <cell r="EB154">
            <v>30</v>
          </cell>
          <cell r="EC154" t="str">
            <v>Yes</v>
          </cell>
          <cell r="ED154" t="str">
            <v>CDBG</v>
          </cell>
          <cell r="EE154" t="str">
            <v>Yes</v>
          </cell>
          <cell r="EF154" t="str">
            <v>No</v>
          </cell>
          <cell r="EG154" t="str">
            <v>Yes</v>
          </cell>
          <cell r="EH154" t="str">
            <v>No</v>
          </cell>
          <cell r="EI154" t="str">
            <v>No</v>
          </cell>
          <cell r="EJ154" t="str">
            <v>Yes</v>
          </cell>
          <cell r="EM154" t="str">
            <v>Yes</v>
          </cell>
          <cell r="EN154" t="str">
            <v>No</v>
          </cell>
          <cell r="EO154" t="str">
            <v>No</v>
          </cell>
          <cell r="EP154" t="str">
            <v>No</v>
          </cell>
          <cell r="EQ154" t="str">
            <v>No</v>
          </cell>
          <cell r="ER154" t="str">
            <v>No</v>
          </cell>
        </row>
        <row r="155">
          <cell r="A155">
            <v>977211</v>
          </cell>
          <cell r="B155" t="str">
            <v>Gale, Ikeshia A.</v>
          </cell>
          <cell r="C155" t="str">
            <v>2553 Mc Henry Street</v>
          </cell>
          <cell r="D155" t="str">
            <v>Baltimore</v>
          </cell>
          <cell r="E155" t="str">
            <v>MD</v>
          </cell>
          <cell r="F155" t="str">
            <v>21223</v>
          </cell>
          <cell r="G155" t="str">
            <v>United States of America</v>
          </cell>
          <cell r="H155" t="str">
            <v>Facebook</v>
          </cell>
          <cell r="J155" t="str">
            <v>443-925-5552</v>
          </cell>
          <cell r="L155" t="str">
            <v>Single</v>
          </cell>
          <cell r="M155" t="str">
            <v>Yes</v>
          </cell>
          <cell r="N155" t="str">
            <v>Yes</v>
          </cell>
          <cell r="O155" t="str">
            <v>06/15/2022</v>
          </cell>
          <cell r="P155" t="str">
            <v>Bus Operator</v>
          </cell>
          <cell r="R155" t="str">
            <v>No</v>
          </cell>
          <cell r="S155" t="str">
            <v>No</v>
          </cell>
          <cell r="T155" t="str">
            <v>Female</v>
          </cell>
          <cell r="U155" t="str">
            <v>Black/African American</v>
          </cell>
          <cell r="V155" t="str">
            <v>06/15/2022</v>
          </cell>
          <cell r="X155" t="str">
            <v>215-11-1834</v>
          </cell>
          <cell r="Y155" t="str">
            <v>10/15/1984</v>
          </cell>
          <cell r="Z155" t="str">
            <v>ikeshiagale1015@gmail.com</v>
          </cell>
          <cell r="AA155" t="str">
            <v>No</v>
          </cell>
          <cell r="AB155">
            <v>0</v>
          </cell>
          <cell r="AC155">
            <v>22.07</v>
          </cell>
          <cell r="AD155" t="str">
            <v>SNAP/Food Stamp</v>
          </cell>
          <cell r="AF155" t="str">
            <v>&gt; 1 year</v>
          </cell>
          <cell r="AG155" t="str">
            <v>No</v>
          </cell>
          <cell r="AH155" t="str">
            <v>Extremely Low Income</v>
          </cell>
          <cell r="AI155">
            <v>0</v>
          </cell>
          <cell r="AJ155" t="str">
            <v>No</v>
          </cell>
          <cell r="AK155" t="str">
            <v>High School Diploma/GED</v>
          </cell>
          <cell r="AL155" t="str">
            <v>No</v>
          </cell>
          <cell r="AM155" t="str">
            <v>No</v>
          </cell>
          <cell r="AN155" t="str">
            <v>Yes</v>
          </cell>
          <cell r="AP155" t="str">
            <v>No</v>
          </cell>
          <cell r="AQ155" t="str">
            <v>CTC</v>
          </cell>
          <cell r="AR155" t="str">
            <v xml:space="preserve"> CDBG</v>
          </cell>
          <cell r="AS155" t="str">
            <v>CTC</v>
          </cell>
          <cell r="AT155" t="str">
            <v>United States</v>
          </cell>
          <cell r="AU155">
            <v>40</v>
          </cell>
          <cell r="AZ155">
            <v>44727</v>
          </cell>
          <cell r="BA155" t="str">
            <v>CTC</v>
          </cell>
          <cell r="BB155" t="str">
            <v>SH</v>
          </cell>
          <cell r="BC155">
            <v>6</v>
          </cell>
          <cell r="BD155" t="str">
            <v>Quarter 4</v>
          </cell>
          <cell r="BE155">
            <v>2022</v>
          </cell>
          <cell r="BF155">
            <v>2022</v>
          </cell>
          <cell r="CI155" t="str">
            <v>No</v>
          </cell>
          <cell r="CO155" t="str">
            <v>No</v>
          </cell>
          <cell r="EB155">
            <v>37</v>
          </cell>
          <cell r="EC155" t="str">
            <v>Yes</v>
          </cell>
          <cell r="ED155" t="str">
            <v>CDBG</v>
          </cell>
          <cell r="EE155" t="str">
            <v>No</v>
          </cell>
          <cell r="EF155" t="str">
            <v>No</v>
          </cell>
          <cell r="EG155" t="str">
            <v>No</v>
          </cell>
          <cell r="EH155" t="str">
            <v>Yes</v>
          </cell>
          <cell r="EI155" t="str">
            <v>No</v>
          </cell>
          <cell r="EJ155" t="str">
            <v>Yes</v>
          </cell>
          <cell r="EM155" t="str">
            <v>No</v>
          </cell>
          <cell r="EN155" t="str">
            <v>No</v>
          </cell>
          <cell r="EO155" t="str">
            <v>No</v>
          </cell>
          <cell r="EP155" t="str">
            <v>No</v>
          </cell>
          <cell r="EQ155" t="str">
            <v>No</v>
          </cell>
          <cell r="ER155" t="str">
            <v>No</v>
          </cell>
        </row>
        <row r="156">
          <cell r="A156">
            <v>977014</v>
          </cell>
          <cell r="B156" t="str">
            <v>Gambrill, Karim M.</v>
          </cell>
          <cell r="C156" t="str">
            <v>1807 Moreland Avenue</v>
          </cell>
          <cell r="D156" t="str">
            <v>Baltimore</v>
          </cell>
          <cell r="E156" t="str">
            <v>MD</v>
          </cell>
          <cell r="F156" t="str">
            <v>21216</v>
          </cell>
          <cell r="G156" t="str">
            <v>United States of America</v>
          </cell>
          <cell r="H156" t="str">
            <v>Word of Mouth</v>
          </cell>
          <cell r="J156" t="str">
            <v>410-637-9671</v>
          </cell>
          <cell r="L156" t="str">
            <v>Married</v>
          </cell>
          <cell r="M156" t="str">
            <v>Yes</v>
          </cell>
          <cell r="N156" t="str">
            <v>Yes</v>
          </cell>
          <cell r="O156" t="str">
            <v>3/3/2022</v>
          </cell>
          <cell r="P156" t="str">
            <v>Cook</v>
          </cell>
          <cell r="R156" t="str">
            <v>Yes</v>
          </cell>
          <cell r="S156" t="str">
            <v>No</v>
          </cell>
          <cell r="T156" t="str">
            <v>Female</v>
          </cell>
          <cell r="U156" t="str">
            <v>Black/African American</v>
          </cell>
          <cell r="V156" t="str">
            <v>03/03/2022</v>
          </cell>
          <cell r="X156" t="str">
            <v>212-84-6326</v>
          </cell>
          <cell r="Y156" t="str">
            <v>06/24/1964</v>
          </cell>
          <cell r="Z156" t="str">
            <v>karimgambrill@yahoo.com</v>
          </cell>
          <cell r="AA156" t="str">
            <v>No</v>
          </cell>
          <cell r="AB156">
            <v>0</v>
          </cell>
          <cell r="AC156">
            <v>11</v>
          </cell>
          <cell r="AD156" t="str">
            <v>SSI</v>
          </cell>
          <cell r="AF156" t="str">
            <v>&gt; 1 year</v>
          </cell>
          <cell r="AG156" t="str">
            <v>No</v>
          </cell>
          <cell r="AH156" t="str">
            <v>Extremely Low Income</v>
          </cell>
          <cell r="AI156">
            <v>841</v>
          </cell>
          <cell r="AJ156" t="str">
            <v>No</v>
          </cell>
          <cell r="AK156" t="str">
            <v>Some College</v>
          </cell>
          <cell r="AL156" t="str">
            <v>Current TTW Holder</v>
          </cell>
          <cell r="AM156" t="str">
            <v>No</v>
          </cell>
          <cell r="AN156" t="str">
            <v>No</v>
          </cell>
          <cell r="AP156" t="str">
            <v>No</v>
          </cell>
          <cell r="AQ156" t="str">
            <v>OOO</v>
          </cell>
          <cell r="AR156" t="str">
            <v xml:space="preserve"> CDBG</v>
          </cell>
          <cell r="AS156" t="str">
            <v>OOO</v>
          </cell>
          <cell r="AT156" t="str">
            <v>United States</v>
          </cell>
          <cell r="AU156">
            <v>40</v>
          </cell>
          <cell r="AV156" t="str">
            <v>Lack Job Search/Application Skills, Resume</v>
          </cell>
          <cell r="AZ156">
            <v>44623</v>
          </cell>
          <cell r="BA156" t="str">
            <v>OOO</v>
          </cell>
          <cell r="BB156" t="str">
            <v>SH</v>
          </cell>
          <cell r="BC156">
            <v>3</v>
          </cell>
          <cell r="BD156" t="str">
            <v>Quarter 3</v>
          </cell>
          <cell r="BE156">
            <v>2022</v>
          </cell>
          <cell r="BF156">
            <v>2022</v>
          </cell>
          <cell r="BG156" t="str">
            <v>03/29/2022</v>
          </cell>
          <cell r="BH156" t="str">
            <v>Initial Placement</v>
          </cell>
          <cell r="BI156" t="str">
            <v>Martin's West Caterers</v>
          </cell>
          <cell r="BJ156" t="str">
            <v>Server</v>
          </cell>
          <cell r="BK156">
            <v>14</v>
          </cell>
          <cell r="BL156">
            <v>25</v>
          </cell>
          <cell r="BM156" t="str">
            <v>No</v>
          </cell>
          <cell r="BN156" t="str">
            <v>No</v>
          </cell>
          <cell r="BO156" t="str">
            <v>No</v>
          </cell>
          <cell r="BP156" t="str">
            <v>No</v>
          </cell>
          <cell r="BQ156" t="str">
            <v>Yes</v>
          </cell>
          <cell r="BR156" t="str">
            <v>03/29/2022</v>
          </cell>
          <cell r="BS156" t="str">
            <v>Initial Placement</v>
          </cell>
          <cell r="BT156" t="str">
            <v>Martin's West Caterers</v>
          </cell>
          <cell r="BU156" t="str">
            <v>Server</v>
          </cell>
          <cell r="BV156">
            <v>14</v>
          </cell>
          <cell r="BW156">
            <v>25</v>
          </cell>
          <cell r="BX156" t="str">
            <v>No</v>
          </cell>
          <cell r="BY156" t="str">
            <v>No</v>
          </cell>
          <cell r="BZ156" t="str">
            <v>No</v>
          </cell>
          <cell r="CA156" t="str">
            <v>No</v>
          </cell>
          <cell r="CB156" t="str">
            <v>Yes</v>
          </cell>
          <cell r="CF156" t="str">
            <v>05/03/2022</v>
          </cell>
          <cell r="CG156" t="str">
            <v>Job Retained</v>
          </cell>
          <cell r="CH156" t="str">
            <v>05/03/2022</v>
          </cell>
          <cell r="CI156" t="str">
            <v>No</v>
          </cell>
          <cell r="CJ156">
            <v>35</v>
          </cell>
          <cell r="CL156">
            <v>35</v>
          </cell>
          <cell r="CM156">
            <v>35</v>
          </cell>
          <cell r="CN156">
            <v>35</v>
          </cell>
          <cell r="CO156" t="str">
            <v>Yes</v>
          </cell>
          <cell r="CP156"/>
          <cell r="EB156">
            <v>58</v>
          </cell>
          <cell r="EC156" t="str">
            <v>Yes</v>
          </cell>
          <cell r="ED156" t="str">
            <v>CDBG</v>
          </cell>
          <cell r="EE156" t="str">
            <v>Yes</v>
          </cell>
          <cell r="EF156" t="str">
            <v>Yes</v>
          </cell>
          <cell r="EG156" t="str">
            <v>Yes</v>
          </cell>
          <cell r="EH156" t="str">
            <v>No</v>
          </cell>
          <cell r="EI156" t="str">
            <v>Yes</v>
          </cell>
          <cell r="EJ156" t="str">
            <v>No</v>
          </cell>
          <cell r="EL156">
            <v>26</v>
          </cell>
          <cell r="EM156" t="str">
            <v>No</v>
          </cell>
          <cell r="EN156" t="str">
            <v>No</v>
          </cell>
          <cell r="EO156" t="str">
            <v>No</v>
          </cell>
          <cell r="EP156" t="str">
            <v>No</v>
          </cell>
          <cell r="EQ156" t="str">
            <v>Yes</v>
          </cell>
          <cell r="ER156" t="str">
            <v>No</v>
          </cell>
        </row>
        <row r="157">
          <cell r="A157">
            <v>976951</v>
          </cell>
          <cell r="B157" t="str">
            <v>Garland, Jasmine</v>
          </cell>
          <cell r="C157" t="str">
            <v>2419 Greenmount #7</v>
          </cell>
          <cell r="D157" t="str">
            <v>Baltimore</v>
          </cell>
          <cell r="E157" t="str">
            <v>MD</v>
          </cell>
          <cell r="F157" t="str">
            <v>21218</v>
          </cell>
          <cell r="G157" t="str">
            <v>United States of America</v>
          </cell>
          <cell r="H157" t="str">
            <v>Word of Mouth</v>
          </cell>
          <cell r="J157" t="str">
            <v>(410)258-3849</v>
          </cell>
          <cell r="L157" t="str">
            <v>Single</v>
          </cell>
          <cell r="M157" t="str">
            <v>No</v>
          </cell>
          <cell r="N157" t="str">
            <v>No</v>
          </cell>
          <cell r="O157" t="str">
            <v>1/19/2022</v>
          </cell>
          <cell r="P157" t="str">
            <v>Housekeeping</v>
          </cell>
          <cell r="R157" t="str">
            <v>Yes</v>
          </cell>
          <cell r="S157" t="str">
            <v>No</v>
          </cell>
          <cell r="T157" t="str">
            <v>Female</v>
          </cell>
          <cell r="U157" t="str">
            <v>Black/African American</v>
          </cell>
          <cell r="V157" t="str">
            <v>01/19/2022</v>
          </cell>
          <cell r="X157" t="str">
            <v>214-57-0460</v>
          </cell>
          <cell r="Y157" t="str">
            <v>01/02/2000</v>
          </cell>
          <cell r="Z157" t="str">
            <v>jasminegarland51@yahoo.com</v>
          </cell>
          <cell r="AA157" t="str">
            <v>No</v>
          </cell>
          <cell r="AB157">
            <v>0</v>
          </cell>
          <cell r="AC157">
            <v>15</v>
          </cell>
          <cell r="AD157" t="str">
            <v>SNAP/Food Stamp, Other Sources</v>
          </cell>
          <cell r="AF157" t="str">
            <v>&lt;1 month</v>
          </cell>
          <cell r="AG157" t="str">
            <v>No</v>
          </cell>
          <cell r="AH157" t="str">
            <v>Extremely Low Income</v>
          </cell>
          <cell r="AI157">
            <v>500</v>
          </cell>
          <cell r="AJ157" t="str">
            <v>No</v>
          </cell>
          <cell r="AK157" t="str">
            <v>Some College</v>
          </cell>
          <cell r="AL157" t="str">
            <v>No</v>
          </cell>
          <cell r="AM157" t="str">
            <v>No</v>
          </cell>
          <cell r="AN157" t="str">
            <v>No</v>
          </cell>
          <cell r="AP157" t="str">
            <v>No</v>
          </cell>
          <cell r="AQ157" t="str">
            <v>OOO</v>
          </cell>
          <cell r="AR157" t="str">
            <v xml:space="preserve"> CDBG; SNAP</v>
          </cell>
          <cell r="AS157" t="str">
            <v>OOO</v>
          </cell>
          <cell r="AT157" t="str">
            <v>United States</v>
          </cell>
          <cell r="AU157">
            <v>40</v>
          </cell>
          <cell r="AZ157">
            <v>44580</v>
          </cell>
          <cell r="BA157" t="str">
            <v>OOO</v>
          </cell>
          <cell r="BB157" t="str">
            <v>RB</v>
          </cell>
          <cell r="BC157">
            <v>1</v>
          </cell>
          <cell r="BD157" t="str">
            <v>Quarter 3</v>
          </cell>
          <cell r="BE157">
            <v>2022</v>
          </cell>
          <cell r="BF157">
            <v>2022</v>
          </cell>
          <cell r="BG157" t="str">
            <v>03/14/2022</v>
          </cell>
          <cell r="BH157" t="str">
            <v>Initial Placement</v>
          </cell>
          <cell r="BI157" t="str">
            <v>UMMC</v>
          </cell>
          <cell r="BJ157" t="str">
            <v>Housekeeper</v>
          </cell>
          <cell r="BK157">
            <v>15</v>
          </cell>
          <cell r="BL157">
            <v>40</v>
          </cell>
          <cell r="BM157" t="str">
            <v>Yes</v>
          </cell>
          <cell r="BN157" t="str">
            <v>Yes</v>
          </cell>
          <cell r="BO157" t="str">
            <v>No</v>
          </cell>
          <cell r="BP157" t="str">
            <v>Yes</v>
          </cell>
          <cell r="BQ157" t="str">
            <v>Yes</v>
          </cell>
          <cell r="BR157" t="str">
            <v>03/14/2022</v>
          </cell>
          <cell r="BS157" t="str">
            <v>Initial Placement</v>
          </cell>
          <cell r="BT157" t="str">
            <v>UMMC</v>
          </cell>
          <cell r="BU157" t="str">
            <v>Housekeeper</v>
          </cell>
          <cell r="BV157">
            <v>15</v>
          </cell>
          <cell r="BW157">
            <v>40</v>
          </cell>
          <cell r="BX157" t="str">
            <v>Yes</v>
          </cell>
          <cell r="BY157" t="str">
            <v>Yes</v>
          </cell>
          <cell r="BZ157" t="str">
            <v>No</v>
          </cell>
          <cell r="CA157" t="str">
            <v>Yes</v>
          </cell>
          <cell r="CB157" t="str">
            <v>Yes</v>
          </cell>
          <cell r="CF157" t="str">
            <v>04/29/2022</v>
          </cell>
          <cell r="CG157" t="str">
            <v>Job Retained</v>
          </cell>
          <cell r="CH157" t="str">
            <v>04/29/2022</v>
          </cell>
          <cell r="CI157" t="str">
            <v>No</v>
          </cell>
          <cell r="CJ157">
            <v>46</v>
          </cell>
          <cell r="CL157">
            <v>46</v>
          </cell>
          <cell r="CM157">
            <v>46</v>
          </cell>
          <cell r="CN157">
            <v>46</v>
          </cell>
          <cell r="CO157" t="str">
            <v>Yes</v>
          </cell>
          <cell r="CP157"/>
          <cell r="DL157" t="str">
            <v>01-2022</v>
          </cell>
          <cell r="DM157">
            <v>1</v>
          </cell>
          <cell r="DN157" t="str">
            <v>E</v>
          </cell>
          <cell r="DZ157" t="str">
            <v>485023363</v>
          </cell>
          <cell r="EB157">
            <v>22</v>
          </cell>
          <cell r="EC157" t="str">
            <v>Yes</v>
          </cell>
          <cell r="ED157" t="str">
            <v>CDBG</v>
          </cell>
          <cell r="EE157" t="str">
            <v>Yes</v>
          </cell>
          <cell r="EF157" t="str">
            <v>Yes</v>
          </cell>
          <cell r="EG157" t="str">
            <v>Yes</v>
          </cell>
          <cell r="EH157" t="str">
            <v>No</v>
          </cell>
          <cell r="EI157" t="str">
            <v>Yes</v>
          </cell>
          <cell r="EJ157" t="str">
            <v>No</v>
          </cell>
          <cell r="EL157">
            <v>54</v>
          </cell>
          <cell r="EM157" t="str">
            <v>No</v>
          </cell>
          <cell r="EN157" t="str">
            <v>No</v>
          </cell>
          <cell r="EO157" t="str">
            <v>No</v>
          </cell>
          <cell r="EP157" t="str">
            <v>No</v>
          </cell>
          <cell r="EQ157" t="str">
            <v>Yes</v>
          </cell>
          <cell r="ER157" t="str">
            <v>No</v>
          </cell>
        </row>
        <row r="158">
          <cell r="A158">
            <v>976959</v>
          </cell>
          <cell r="B158" t="str">
            <v>Garland, Tracee D.</v>
          </cell>
          <cell r="C158" t="str">
            <v>804 N. Bentalou Street</v>
          </cell>
          <cell r="D158" t="str">
            <v>Baltimore</v>
          </cell>
          <cell r="E158" t="str">
            <v>MD</v>
          </cell>
          <cell r="F158" t="str">
            <v>21216</v>
          </cell>
          <cell r="G158" t="str">
            <v>United States of America</v>
          </cell>
          <cell r="H158" t="str">
            <v>Word of Mouth</v>
          </cell>
          <cell r="J158" t="str">
            <v>410-908-7104</v>
          </cell>
          <cell r="L158" t="str">
            <v>Single</v>
          </cell>
          <cell r="M158" t="str">
            <v>Yes</v>
          </cell>
          <cell r="N158" t="str">
            <v>Yes</v>
          </cell>
          <cell r="O158" t="str">
            <v>1/25/2022</v>
          </cell>
          <cell r="P158" t="str">
            <v>Bus Operator</v>
          </cell>
          <cell r="R158" t="str">
            <v>Yes</v>
          </cell>
          <cell r="S158" t="str">
            <v>No</v>
          </cell>
          <cell r="T158" t="str">
            <v>Female</v>
          </cell>
          <cell r="U158" t="str">
            <v>Black/African American</v>
          </cell>
          <cell r="V158" t="str">
            <v>01/25/2022</v>
          </cell>
          <cell r="X158" t="str">
            <v>263-87-2627</v>
          </cell>
          <cell r="Y158" t="str">
            <v>03/11/1970</v>
          </cell>
          <cell r="Z158" t="str">
            <v>traceedgarland@gmail.com</v>
          </cell>
          <cell r="AA158" t="str">
            <v>No</v>
          </cell>
          <cell r="AB158">
            <v>0</v>
          </cell>
          <cell r="AC158">
            <v>12</v>
          </cell>
          <cell r="AD158" t="str">
            <v>SNAP/Food Stamp</v>
          </cell>
          <cell r="AF158" t="str">
            <v>&gt; 1 year</v>
          </cell>
          <cell r="AG158" t="str">
            <v>No</v>
          </cell>
          <cell r="AH158" t="str">
            <v>Extremely Low Income</v>
          </cell>
          <cell r="AI158">
            <v>0</v>
          </cell>
          <cell r="AJ158" t="str">
            <v>No</v>
          </cell>
          <cell r="AK158" t="str">
            <v>High School Diploma/GED</v>
          </cell>
          <cell r="AL158" t="str">
            <v>No</v>
          </cell>
          <cell r="AM158" t="str">
            <v>No</v>
          </cell>
          <cell r="AN158" t="str">
            <v>No</v>
          </cell>
          <cell r="AP158" t="str">
            <v>Yes</v>
          </cell>
          <cell r="AR158" t="str">
            <v xml:space="preserve"> CDBG</v>
          </cell>
          <cell r="AS158" t="str">
            <v>CTC</v>
          </cell>
          <cell r="AT158" t="str">
            <v>United States</v>
          </cell>
          <cell r="AU158">
            <v>40</v>
          </cell>
          <cell r="AZ158">
            <v>44586</v>
          </cell>
          <cell r="BB158" t="str">
            <v>SH</v>
          </cell>
          <cell r="BC158">
            <v>1</v>
          </cell>
          <cell r="BD158" t="str">
            <v>Quarter 3</v>
          </cell>
          <cell r="BE158">
            <v>2022</v>
          </cell>
          <cell r="BF158">
            <v>2022</v>
          </cell>
          <cell r="CI158" t="str">
            <v>No</v>
          </cell>
          <cell r="CO158" t="str">
            <v>No</v>
          </cell>
          <cell r="CP158"/>
          <cell r="DK158" t="str">
            <v>Yes</v>
          </cell>
          <cell r="EB158">
            <v>52</v>
          </cell>
          <cell r="EC158" t="str">
            <v>Yes</v>
          </cell>
          <cell r="ED158" t="str">
            <v>CDBG</v>
          </cell>
          <cell r="EE158" t="str">
            <v>No</v>
          </cell>
          <cell r="EF158" t="str">
            <v>No</v>
          </cell>
          <cell r="EG158" t="str">
            <v>No</v>
          </cell>
          <cell r="EH158" t="str">
            <v>No</v>
          </cell>
          <cell r="EI158" t="str">
            <v>No</v>
          </cell>
          <cell r="EJ158" t="str">
            <v>No</v>
          </cell>
          <cell r="EM158" t="str">
            <v>No</v>
          </cell>
          <cell r="EN158" t="str">
            <v>No</v>
          </cell>
          <cell r="EO158" t="str">
            <v>No</v>
          </cell>
          <cell r="EP158" t="str">
            <v>No</v>
          </cell>
          <cell r="EQ158" t="str">
            <v>No</v>
          </cell>
          <cell r="ER158" t="str">
            <v>No</v>
          </cell>
        </row>
        <row r="159">
          <cell r="A159">
            <v>976896</v>
          </cell>
          <cell r="B159" t="str">
            <v>Garner, Claudia</v>
          </cell>
          <cell r="C159" t="str">
            <v>3110 Garrison Blvd</v>
          </cell>
          <cell r="D159" t="str">
            <v>Baltimore</v>
          </cell>
          <cell r="E159" t="str">
            <v>MD</v>
          </cell>
          <cell r="F159" t="str">
            <v>21216</v>
          </cell>
          <cell r="G159" t="str">
            <v>United States of America</v>
          </cell>
          <cell r="H159" t="str">
            <v>Word of Mouth</v>
          </cell>
          <cell r="J159" t="str">
            <v>(443)301-8502</v>
          </cell>
          <cell r="L159" t="str">
            <v>Single</v>
          </cell>
          <cell r="M159" t="str">
            <v>Yes</v>
          </cell>
          <cell r="N159" t="str">
            <v>Yes</v>
          </cell>
          <cell r="O159" t="str">
            <v>11/30/2021</v>
          </cell>
          <cell r="P159" t="str">
            <v>CDL/School Bus</v>
          </cell>
          <cell r="R159" t="str">
            <v>Yes</v>
          </cell>
          <cell r="S159" t="str">
            <v>No</v>
          </cell>
          <cell r="T159" t="str">
            <v>Female</v>
          </cell>
          <cell r="U159" t="str">
            <v>Black/African American</v>
          </cell>
          <cell r="V159" t="str">
            <v>11/30/2021</v>
          </cell>
          <cell r="W159" t="str">
            <v>(410)585-4624</v>
          </cell>
          <cell r="X159" t="str">
            <v>220-11-3020</v>
          </cell>
          <cell r="Y159" t="str">
            <v>05/03/1986</v>
          </cell>
          <cell r="Z159" t="str">
            <v>claudiagarner25@gmail.com</v>
          </cell>
          <cell r="AA159" t="str">
            <v>No</v>
          </cell>
          <cell r="AB159">
            <v>0</v>
          </cell>
          <cell r="AC159">
            <v>25</v>
          </cell>
          <cell r="AD159" t="str">
            <v>Salary/Wages, SNAP/Food Stamp</v>
          </cell>
          <cell r="AF159" t="str">
            <v>Still Working</v>
          </cell>
          <cell r="AG159" t="str">
            <v>No</v>
          </cell>
          <cell r="AH159" t="str">
            <v>Extremely Low Income</v>
          </cell>
          <cell r="AI159">
            <v>1500</v>
          </cell>
          <cell r="AJ159" t="str">
            <v>Yes</v>
          </cell>
          <cell r="AK159" t="str">
            <v>Advanced Degree</v>
          </cell>
          <cell r="AL159" t="str">
            <v>No</v>
          </cell>
          <cell r="AM159" t="str">
            <v>No</v>
          </cell>
          <cell r="AN159" t="str">
            <v>No</v>
          </cell>
          <cell r="AP159" t="str">
            <v>No</v>
          </cell>
          <cell r="AR159" t="str">
            <v xml:space="preserve"> CDBG</v>
          </cell>
          <cell r="AS159" t="str">
            <v>CTC</v>
          </cell>
          <cell r="AT159" t="str">
            <v>United States</v>
          </cell>
          <cell r="AU159">
            <v>15</v>
          </cell>
          <cell r="AZ159">
            <v>44530</v>
          </cell>
          <cell r="BB159" t="str">
            <v>SH</v>
          </cell>
          <cell r="BC159">
            <v>11</v>
          </cell>
          <cell r="BD159" t="str">
            <v>Quarter 2</v>
          </cell>
          <cell r="BE159">
            <v>2021</v>
          </cell>
          <cell r="BF159">
            <v>2022</v>
          </cell>
          <cell r="CI159" t="str">
            <v>Yes</v>
          </cell>
          <cell r="CO159" t="str">
            <v>No</v>
          </cell>
          <cell r="CP159"/>
          <cell r="DK159" t="str">
            <v>Yes</v>
          </cell>
          <cell r="EB159">
            <v>36</v>
          </cell>
          <cell r="EC159" t="str">
            <v>Yes</v>
          </cell>
          <cell r="ED159" t="str">
            <v>CDBG</v>
          </cell>
          <cell r="EE159" t="str">
            <v>No</v>
          </cell>
          <cell r="EF159" t="str">
            <v>No</v>
          </cell>
          <cell r="EG159" t="str">
            <v>No</v>
          </cell>
          <cell r="EH159" t="str">
            <v>No</v>
          </cell>
          <cell r="EI159" t="str">
            <v>Yes</v>
          </cell>
          <cell r="EJ159" t="str">
            <v>No</v>
          </cell>
          <cell r="EM159" t="str">
            <v>No</v>
          </cell>
          <cell r="EN159" t="str">
            <v>No</v>
          </cell>
          <cell r="EO159" t="str">
            <v>No</v>
          </cell>
          <cell r="EP159" t="str">
            <v>No</v>
          </cell>
          <cell r="EQ159" t="str">
            <v>No</v>
          </cell>
          <cell r="ER159" t="str">
            <v>No</v>
          </cell>
        </row>
        <row r="160">
          <cell r="A160">
            <v>976961</v>
          </cell>
          <cell r="B160" t="str">
            <v>Gladden, Tyrone</v>
          </cell>
          <cell r="C160" t="str">
            <v>6012 Lanette Road</v>
          </cell>
          <cell r="D160" t="str">
            <v>Baltimore</v>
          </cell>
          <cell r="E160" t="str">
            <v>MD</v>
          </cell>
          <cell r="F160" t="str">
            <v>21206</v>
          </cell>
          <cell r="G160" t="str">
            <v>United States of America</v>
          </cell>
          <cell r="H160" t="str">
            <v>Word of Mouth</v>
          </cell>
          <cell r="J160" t="str">
            <v>443-922-1522</v>
          </cell>
          <cell r="L160" t="str">
            <v>Single</v>
          </cell>
          <cell r="M160" t="str">
            <v>No</v>
          </cell>
          <cell r="N160" t="str">
            <v>Yes</v>
          </cell>
          <cell r="O160" t="str">
            <v>1/25/2022</v>
          </cell>
          <cell r="P160" t="str">
            <v>Warehouse/Distribution</v>
          </cell>
          <cell r="R160" t="str">
            <v>No</v>
          </cell>
          <cell r="S160" t="str">
            <v>No</v>
          </cell>
          <cell r="T160" t="str">
            <v>Male</v>
          </cell>
          <cell r="U160" t="str">
            <v>Black/African American</v>
          </cell>
          <cell r="V160" t="str">
            <v>01/25/2022</v>
          </cell>
          <cell r="X160" t="str">
            <v>213-39-2322</v>
          </cell>
          <cell r="Y160" t="str">
            <v>12/16/1992</v>
          </cell>
          <cell r="Z160" t="str">
            <v>gladdentyrone01@gmail.com</v>
          </cell>
          <cell r="AA160" t="str">
            <v>No</v>
          </cell>
          <cell r="AB160">
            <v>0</v>
          </cell>
          <cell r="AC160">
            <v>11</v>
          </cell>
          <cell r="AF160" t="str">
            <v>4-6 months</v>
          </cell>
          <cell r="AG160" t="str">
            <v>No</v>
          </cell>
          <cell r="AH160" t="str">
            <v>Extremely Low Income</v>
          </cell>
          <cell r="AI160">
            <v>0</v>
          </cell>
          <cell r="AJ160" t="str">
            <v>No</v>
          </cell>
          <cell r="AK160" t="str">
            <v>High School Diploma/GED</v>
          </cell>
          <cell r="AL160" t="str">
            <v>No</v>
          </cell>
          <cell r="AM160" t="str">
            <v>No</v>
          </cell>
          <cell r="AN160" t="str">
            <v>No</v>
          </cell>
          <cell r="AP160" t="str">
            <v>No</v>
          </cell>
          <cell r="AQ160" t="str">
            <v>MTDL</v>
          </cell>
          <cell r="AR160" t="str">
            <v xml:space="preserve"> CDBG; EARN</v>
          </cell>
          <cell r="AS160" t="str">
            <v>CF</v>
          </cell>
          <cell r="AT160" t="str">
            <v>United States</v>
          </cell>
          <cell r="AU160">
            <v>40</v>
          </cell>
          <cell r="AZ160">
            <v>44586</v>
          </cell>
          <cell r="BA160" t="str">
            <v>MTDL</v>
          </cell>
          <cell r="BB160" t="str">
            <v>RV</v>
          </cell>
          <cell r="BC160">
            <v>1</v>
          </cell>
          <cell r="BD160" t="str">
            <v>Quarter 3</v>
          </cell>
          <cell r="BE160">
            <v>2022</v>
          </cell>
          <cell r="BF160">
            <v>2022</v>
          </cell>
          <cell r="CD160"/>
          <cell r="CI160" t="str">
            <v>No</v>
          </cell>
          <cell r="CO160" t="str">
            <v>No</v>
          </cell>
          <cell r="CP160">
            <v>44599</v>
          </cell>
          <cell r="DJ160" t="str">
            <v>Complete</v>
          </cell>
          <cell r="DK160" t="str">
            <v>Yes</v>
          </cell>
          <cell r="EA160" t="str">
            <v>IG0514-15-673</v>
          </cell>
          <cell r="EB160">
            <v>29</v>
          </cell>
          <cell r="EC160" t="str">
            <v>Yes</v>
          </cell>
          <cell r="ED160" t="str">
            <v>CDBG</v>
          </cell>
          <cell r="EE160" t="str">
            <v>Yes</v>
          </cell>
          <cell r="EF160" t="str">
            <v>No</v>
          </cell>
          <cell r="EG160" t="str">
            <v>Yes</v>
          </cell>
          <cell r="EH160" t="str">
            <v>No</v>
          </cell>
          <cell r="EI160" t="str">
            <v>No</v>
          </cell>
          <cell r="EJ160" t="str">
            <v>No</v>
          </cell>
          <cell r="EM160" t="str">
            <v>No</v>
          </cell>
          <cell r="EN160" t="str">
            <v>No</v>
          </cell>
          <cell r="EO160" t="str">
            <v>No</v>
          </cell>
          <cell r="EP160" t="str">
            <v>No</v>
          </cell>
          <cell r="EQ160" t="str">
            <v>No</v>
          </cell>
          <cell r="ER160" t="str">
            <v>No</v>
          </cell>
        </row>
        <row r="161">
          <cell r="A161">
            <v>977158</v>
          </cell>
          <cell r="B161" t="str">
            <v>Goggins, Darius</v>
          </cell>
          <cell r="C161" t="str">
            <v>5028 The Alemeda</v>
          </cell>
          <cell r="D161" t="str">
            <v>Baltimore</v>
          </cell>
          <cell r="E161" t="str">
            <v>Md</v>
          </cell>
          <cell r="F161" t="str">
            <v>21218</v>
          </cell>
          <cell r="G161" t="str">
            <v>United States of America</v>
          </cell>
          <cell r="H161" t="str">
            <v>Word of Mouth</v>
          </cell>
          <cell r="J161" t="str">
            <v>4104998998</v>
          </cell>
          <cell r="L161" t="str">
            <v>Single</v>
          </cell>
          <cell r="M161" t="str">
            <v>No</v>
          </cell>
          <cell r="N161" t="str">
            <v>No</v>
          </cell>
          <cell r="O161" t="str">
            <v>5/27/2022</v>
          </cell>
          <cell r="P161" t="str">
            <v>Warehousing</v>
          </cell>
          <cell r="R161" t="str">
            <v>No</v>
          </cell>
          <cell r="S161" t="str">
            <v>No</v>
          </cell>
          <cell r="T161" t="str">
            <v>Male</v>
          </cell>
          <cell r="U161" t="str">
            <v>Black/African American</v>
          </cell>
          <cell r="V161" t="str">
            <v>05/27/2022</v>
          </cell>
          <cell r="X161" t="str">
            <v>220 37 9094</v>
          </cell>
          <cell r="Y161" t="str">
            <v>03/02/1993</v>
          </cell>
          <cell r="Z161" t="str">
            <v>darius393@Icloud.com</v>
          </cell>
          <cell r="AA161" t="str">
            <v>No</v>
          </cell>
          <cell r="AB161">
            <v>0</v>
          </cell>
          <cell r="AC161">
            <v>13</v>
          </cell>
          <cell r="AF161" t="str">
            <v>&lt;1 month</v>
          </cell>
          <cell r="AG161" t="str">
            <v>No</v>
          </cell>
          <cell r="AH161" t="str">
            <v>Extremely Low Income</v>
          </cell>
          <cell r="AI161">
            <v>0</v>
          </cell>
          <cell r="AJ161" t="str">
            <v>Yes</v>
          </cell>
          <cell r="AK161" t="str">
            <v>Some Highschool</v>
          </cell>
          <cell r="AL161" t="str">
            <v>No</v>
          </cell>
          <cell r="AM161" t="str">
            <v>Yes</v>
          </cell>
          <cell r="AN161" t="str">
            <v>No</v>
          </cell>
          <cell r="AP161" t="str">
            <v>Yes</v>
          </cell>
          <cell r="AQ161" t="str">
            <v>MTDL</v>
          </cell>
          <cell r="AR161" t="str">
            <v>MOED Opioid; CDBG; SNAP</v>
          </cell>
          <cell r="AS161" t="str">
            <v>MTDL</v>
          </cell>
          <cell r="AT161" t="str">
            <v>United States</v>
          </cell>
          <cell r="AU161">
            <v>35</v>
          </cell>
          <cell r="AV161" t="str">
            <v>Criminal Background</v>
          </cell>
          <cell r="AZ161">
            <v>44708</v>
          </cell>
          <cell r="BA161" t="str">
            <v>MTDL</v>
          </cell>
          <cell r="BB161" t="str">
            <v>CH</v>
          </cell>
          <cell r="BC161">
            <v>5</v>
          </cell>
          <cell r="BD161" t="str">
            <v>Quarter 4</v>
          </cell>
          <cell r="BE161">
            <v>2022</v>
          </cell>
          <cell r="BF161">
            <v>2022</v>
          </cell>
          <cell r="CD161"/>
          <cell r="CI161" t="str">
            <v>No</v>
          </cell>
          <cell r="CO161" t="str">
            <v>No</v>
          </cell>
          <cell r="CP161">
            <v>44712</v>
          </cell>
          <cell r="DK161" t="str">
            <v>Yes</v>
          </cell>
          <cell r="DL161" t="str">
            <v>05-2022</v>
          </cell>
          <cell r="DM161">
            <v>5</v>
          </cell>
          <cell r="DR161" t="str">
            <v>E</v>
          </cell>
          <cell r="DZ161" t="str">
            <v>30113919</v>
          </cell>
          <cell r="EB161">
            <v>29</v>
          </cell>
          <cell r="EC161" t="str">
            <v>Yes</v>
          </cell>
          <cell r="ED161" t="str">
            <v>CDBG</v>
          </cell>
          <cell r="EE161" t="str">
            <v>No</v>
          </cell>
          <cell r="EF161" t="str">
            <v>No</v>
          </cell>
          <cell r="EG161" t="str">
            <v>Yes</v>
          </cell>
          <cell r="EH161" t="str">
            <v>No</v>
          </cell>
          <cell r="EI161" t="str">
            <v>No</v>
          </cell>
          <cell r="EJ161" t="str">
            <v>No</v>
          </cell>
          <cell r="EM161" t="str">
            <v>No</v>
          </cell>
          <cell r="EN161" t="str">
            <v>No</v>
          </cell>
          <cell r="EO161" t="str">
            <v>No</v>
          </cell>
          <cell r="EP161" t="str">
            <v>No</v>
          </cell>
          <cell r="EQ161" t="str">
            <v>No</v>
          </cell>
          <cell r="ER161" t="str">
            <v>No</v>
          </cell>
        </row>
        <row r="162">
          <cell r="A162">
            <v>976895</v>
          </cell>
          <cell r="B162" t="str">
            <v>Goggins, Thomas D.</v>
          </cell>
          <cell r="C162" t="str">
            <v>3510 Courtleigh Dr</v>
          </cell>
          <cell r="E162" t="str">
            <v>MD</v>
          </cell>
          <cell r="F162" t="str">
            <v>21244</v>
          </cell>
          <cell r="G162" t="str">
            <v>United States of America</v>
          </cell>
          <cell r="H162" t="str">
            <v>Word of Mouth</v>
          </cell>
          <cell r="J162" t="str">
            <v>410-922-5305</v>
          </cell>
          <cell r="L162" t="str">
            <v>Single</v>
          </cell>
          <cell r="M162" t="str">
            <v>No</v>
          </cell>
          <cell r="N162" t="str">
            <v>Yes</v>
          </cell>
          <cell r="O162" t="str">
            <v>11/23/2021</v>
          </cell>
          <cell r="P162" t="str">
            <v>Forklift Position</v>
          </cell>
          <cell r="R162" t="str">
            <v>No</v>
          </cell>
          <cell r="S162" t="str">
            <v>No</v>
          </cell>
          <cell r="T162" t="str">
            <v>Male</v>
          </cell>
          <cell r="U162" t="str">
            <v>Black or African American</v>
          </cell>
          <cell r="V162" t="str">
            <v>11/23/2021</v>
          </cell>
          <cell r="X162" t="str">
            <v>215-50-7587</v>
          </cell>
          <cell r="Y162" t="str">
            <v>09/03/1963</v>
          </cell>
          <cell r="Z162" t="str">
            <v>thomasgoggins54@gmail.com</v>
          </cell>
          <cell r="AA162" t="str">
            <v>No</v>
          </cell>
          <cell r="AB162">
            <v>0</v>
          </cell>
          <cell r="AC162">
            <v>16</v>
          </cell>
          <cell r="AD162" t="str">
            <v>SNAP/Food Stamp</v>
          </cell>
          <cell r="AF162" t="str">
            <v>&gt; 1 year</v>
          </cell>
          <cell r="AG162" t="str">
            <v>No</v>
          </cell>
          <cell r="AH162" t="str">
            <v>Extremely Low Income</v>
          </cell>
          <cell r="AI162">
            <v>0</v>
          </cell>
          <cell r="AJ162" t="str">
            <v>Yes</v>
          </cell>
          <cell r="AK162" t="str">
            <v>Some College</v>
          </cell>
          <cell r="AL162" t="str">
            <v>No</v>
          </cell>
          <cell r="AM162" t="str">
            <v>No</v>
          </cell>
          <cell r="AN162" t="str">
            <v>No</v>
          </cell>
          <cell r="AP162" t="str">
            <v>Yes</v>
          </cell>
          <cell r="AQ162" t="str">
            <v>MTDL</v>
          </cell>
          <cell r="AR162" t="str">
            <v>DOL Opioid</v>
          </cell>
          <cell r="AS162" t="str">
            <v>MTDL</v>
          </cell>
          <cell r="AT162" t="str">
            <v>United States</v>
          </cell>
          <cell r="AU162">
            <v>40</v>
          </cell>
          <cell r="AZ162">
            <v>44523</v>
          </cell>
          <cell r="BA162" t="str">
            <v>MTDL</v>
          </cell>
          <cell r="BB162" t="str">
            <v>ML</v>
          </cell>
          <cell r="BC162">
            <v>11</v>
          </cell>
          <cell r="BD162" t="str">
            <v>Quarter 2</v>
          </cell>
          <cell r="BE162">
            <v>2021</v>
          </cell>
          <cell r="BF162">
            <v>2022</v>
          </cell>
          <cell r="CI162" t="str">
            <v>No</v>
          </cell>
          <cell r="CO162" t="str">
            <v>No</v>
          </cell>
          <cell r="CP162">
            <v>44571</v>
          </cell>
          <cell r="CQ162" t="str">
            <v>Yes</v>
          </cell>
          <cell r="CR162" t="str">
            <v>02/25/2022</v>
          </cell>
          <cell r="DI162" t="str">
            <v>Yes</v>
          </cell>
          <cell r="DJ162" t="str">
            <v>Complete</v>
          </cell>
          <cell r="EB162">
            <v>58</v>
          </cell>
          <cell r="EC162" t="str">
            <v>No</v>
          </cell>
          <cell r="EE162" t="str">
            <v>Yes</v>
          </cell>
          <cell r="EF162" t="str">
            <v>No</v>
          </cell>
          <cell r="EG162" t="str">
            <v>Yes</v>
          </cell>
          <cell r="EH162" t="str">
            <v>No</v>
          </cell>
          <cell r="EI162" t="str">
            <v>No</v>
          </cell>
          <cell r="EJ162" t="str">
            <v>Yes</v>
          </cell>
          <cell r="EM162" t="str">
            <v>Yes</v>
          </cell>
          <cell r="EN162" t="str">
            <v>No</v>
          </cell>
          <cell r="EO162" t="str">
            <v>No</v>
          </cell>
          <cell r="EP162" t="str">
            <v>No</v>
          </cell>
          <cell r="EQ162" t="str">
            <v>No</v>
          </cell>
          <cell r="ER162" t="str">
            <v>No</v>
          </cell>
        </row>
        <row r="163">
          <cell r="A163">
            <v>976816</v>
          </cell>
          <cell r="B163" t="str">
            <v>Gordon, Felisha L.</v>
          </cell>
          <cell r="C163" t="str">
            <v>701 S. Charles St</v>
          </cell>
          <cell r="D163" t="str">
            <v>Baltimore</v>
          </cell>
          <cell r="E163" t="str">
            <v>MD</v>
          </cell>
          <cell r="F163" t="str">
            <v>21230</v>
          </cell>
          <cell r="G163" t="str">
            <v>United States of America</v>
          </cell>
          <cell r="H163" t="str">
            <v>Word of Mouth</v>
          </cell>
          <cell r="J163" t="str">
            <v>(443)826-2329</v>
          </cell>
          <cell r="L163" t="str">
            <v>Single</v>
          </cell>
          <cell r="M163" t="str">
            <v>No</v>
          </cell>
          <cell r="N163" t="str">
            <v>No</v>
          </cell>
          <cell r="O163" t="str">
            <v>8/17/2021</v>
          </cell>
          <cell r="P163" t="str">
            <v>Housekeeping/Hospital</v>
          </cell>
          <cell r="R163" t="str">
            <v>Yes</v>
          </cell>
          <cell r="S163" t="str">
            <v>No</v>
          </cell>
          <cell r="T163" t="str">
            <v>Female</v>
          </cell>
          <cell r="U163" t="str">
            <v>White</v>
          </cell>
          <cell r="V163" t="str">
            <v>09/08/2021</v>
          </cell>
          <cell r="X163" t="str">
            <v>213-25-4991</v>
          </cell>
          <cell r="Y163" t="str">
            <v>08/15/1989</v>
          </cell>
          <cell r="Z163" t="str">
            <v>jayarremarleyray@icloud.com</v>
          </cell>
          <cell r="AA163" t="str">
            <v>Yes</v>
          </cell>
          <cell r="AB163">
            <v>0</v>
          </cell>
          <cell r="AC163">
            <v>12.5</v>
          </cell>
          <cell r="AD163" t="str">
            <v>Cash Assistance/TCA, SNAP/Food Stamp</v>
          </cell>
          <cell r="AF163" t="str">
            <v>1-3 months</v>
          </cell>
          <cell r="AG163" t="str">
            <v>No</v>
          </cell>
          <cell r="AH163" t="str">
            <v>Extremely Low Income</v>
          </cell>
          <cell r="AI163">
            <v>575</v>
          </cell>
          <cell r="AJ163" t="str">
            <v>No</v>
          </cell>
          <cell r="AK163" t="str">
            <v>Some Highschool</v>
          </cell>
          <cell r="AL163" t="str">
            <v>No</v>
          </cell>
          <cell r="AM163" t="str">
            <v>No</v>
          </cell>
          <cell r="AN163" t="str">
            <v>No</v>
          </cell>
          <cell r="AR163" t="str">
            <v xml:space="preserve"> CDBG</v>
          </cell>
          <cell r="AS163" t="str">
            <v>OOO</v>
          </cell>
          <cell r="AT163" t="str">
            <v>United States</v>
          </cell>
          <cell r="AU163">
            <v>40</v>
          </cell>
          <cell r="AZ163">
            <v>44447</v>
          </cell>
          <cell r="BB163" t="str">
            <v>RB</v>
          </cell>
          <cell r="BC163">
            <v>9</v>
          </cell>
          <cell r="BD163" t="str">
            <v>Quarter 1</v>
          </cell>
          <cell r="BE163">
            <v>2021</v>
          </cell>
          <cell r="BF163">
            <v>2022</v>
          </cell>
          <cell r="CI163" t="str">
            <v>No</v>
          </cell>
          <cell r="CO163" t="str">
            <v>No</v>
          </cell>
          <cell r="CP163"/>
          <cell r="DK163" t="str">
            <v>Yes</v>
          </cell>
          <cell r="EB163">
            <v>32</v>
          </cell>
          <cell r="EC163" t="str">
            <v>Yes</v>
          </cell>
          <cell r="ED163" t="str">
            <v>CDBG</v>
          </cell>
          <cell r="EE163" t="str">
            <v>No</v>
          </cell>
          <cell r="EF163" t="str">
            <v>No</v>
          </cell>
          <cell r="EG163" t="str">
            <v>No</v>
          </cell>
          <cell r="EH163" t="str">
            <v>No</v>
          </cell>
          <cell r="EI163" t="str">
            <v>No</v>
          </cell>
          <cell r="EJ163" t="str">
            <v>No</v>
          </cell>
          <cell r="EM163" t="str">
            <v>No</v>
          </cell>
          <cell r="EN163" t="str">
            <v>No</v>
          </cell>
          <cell r="EO163" t="str">
            <v>No</v>
          </cell>
          <cell r="EP163" t="str">
            <v>No</v>
          </cell>
          <cell r="EQ163" t="str">
            <v>No</v>
          </cell>
          <cell r="ER163" t="str">
            <v>No</v>
          </cell>
        </row>
        <row r="164">
          <cell r="A164">
            <v>976965</v>
          </cell>
          <cell r="B164" t="str">
            <v>Gore-Cromer, Travon</v>
          </cell>
          <cell r="C164" t="str">
            <v>4001 Elderon Ave</v>
          </cell>
          <cell r="D164" t="str">
            <v>Baltimore</v>
          </cell>
          <cell r="E164" t="str">
            <v>MD</v>
          </cell>
          <cell r="F164" t="str">
            <v>21215</v>
          </cell>
          <cell r="G164" t="str">
            <v>United States of America</v>
          </cell>
          <cell r="H164" t="str">
            <v>Word of Mouth</v>
          </cell>
          <cell r="J164" t="str">
            <v>(443)562-5424</v>
          </cell>
          <cell r="L164" t="str">
            <v>Single</v>
          </cell>
          <cell r="M164" t="str">
            <v>No</v>
          </cell>
          <cell r="N164" t="str">
            <v>No</v>
          </cell>
          <cell r="O164" t="str">
            <v>1/31/2022</v>
          </cell>
          <cell r="P164" t="str">
            <v>Warehouse/Hospital</v>
          </cell>
          <cell r="R164" t="str">
            <v>No</v>
          </cell>
          <cell r="S164" t="str">
            <v>No</v>
          </cell>
          <cell r="T164" t="str">
            <v>Male</v>
          </cell>
          <cell r="U164" t="str">
            <v>Black/African American</v>
          </cell>
          <cell r="V164" t="str">
            <v>01/31/2022</v>
          </cell>
          <cell r="W164" t="str">
            <v>(410)788-9735</v>
          </cell>
          <cell r="X164" t="str">
            <v>215-51-7638</v>
          </cell>
          <cell r="Y164" t="str">
            <v>12/08/1997</v>
          </cell>
          <cell r="Z164" t="str">
            <v>travoncromer97@icloud.com</v>
          </cell>
          <cell r="AA164" t="str">
            <v>No</v>
          </cell>
          <cell r="AB164">
            <v>0</v>
          </cell>
          <cell r="AC164">
            <v>12</v>
          </cell>
          <cell r="AF164" t="str">
            <v>&gt; 1 year</v>
          </cell>
          <cell r="AG164" t="str">
            <v>No</v>
          </cell>
          <cell r="AH164" t="str">
            <v>Extremely Low Income</v>
          </cell>
          <cell r="AI164">
            <v>0</v>
          </cell>
          <cell r="AJ164" t="str">
            <v>Yes</v>
          </cell>
          <cell r="AK164" t="str">
            <v>High School Diploma/GED</v>
          </cell>
          <cell r="AL164" t="str">
            <v>No</v>
          </cell>
          <cell r="AM164" t="str">
            <v>No</v>
          </cell>
          <cell r="AN164" t="str">
            <v>No</v>
          </cell>
          <cell r="AP164" t="str">
            <v>No</v>
          </cell>
          <cell r="AQ164" t="str">
            <v>OOO</v>
          </cell>
          <cell r="AR164" t="str">
            <v xml:space="preserve"> CDBG</v>
          </cell>
          <cell r="AS164" t="str">
            <v>OOO</v>
          </cell>
          <cell r="AT164" t="str">
            <v>United States</v>
          </cell>
          <cell r="AU164">
            <v>40</v>
          </cell>
          <cell r="AZ164">
            <v>44592</v>
          </cell>
          <cell r="BA164" t="str">
            <v>OOO</v>
          </cell>
          <cell r="BB164" t="str">
            <v>RB</v>
          </cell>
          <cell r="BC164">
            <v>1</v>
          </cell>
          <cell r="BD164" t="str">
            <v>Quarter 3</v>
          </cell>
          <cell r="BE164">
            <v>2022</v>
          </cell>
          <cell r="BF164">
            <v>2022</v>
          </cell>
          <cell r="BG164" t="str">
            <v>02/21/2022</v>
          </cell>
          <cell r="BH164" t="str">
            <v>Initial Placement</v>
          </cell>
          <cell r="BI164" t="str">
            <v>Harris Rebar &amp; Steel</v>
          </cell>
          <cell r="BJ164" t="str">
            <v>Machine Operator</v>
          </cell>
          <cell r="BK164">
            <v>18</v>
          </cell>
          <cell r="BL164">
            <v>50</v>
          </cell>
          <cell r="BM164" t="str">
            <v>Yes</v>
          </cell>
          <cell r="BN164" t="str">
            <v>Yes</v>
          </cell>
          <cell r="BO164" t="str">
            <v>No</v>
          </cell>
          <cell r="BP164" t="str">
            <v>No</v>
          </cell>
          <cell r="BQ164" t="str">
            <v>Yes</v>
          </cell>
          <cell r="BR164" t="str">
            <v>04/18/2022</v>
          </cell>
          <cell r="BS164" t="str">
            <v>Secondary Placement</v>
          </cell>
          <cell r="BT164" t="str">
            <v>CHEP</v>
          </cell>
          <cell r="BU164" t="str">
            <v>Pallet Repair Technician</v>
          </cell>
          <cell r="BV164">
            <v>18</v>
          </cell>
          <cell r="BW164">
            <v>40</v>
          </cell>
          <cell r="BX164" t="str">
            <v>Yes</v>
          </cell>
          <cell r="BY164" t="str">
            <v>Yes</v>
          </cell>
          <cell r="BZ164" t="str">
            <v>No</v>
          </cell>
          <cell r="CA164" t="str">
            <v>Yes</v>
          </cell>
          <cell r="CB164" t="str">
            <v>Yes</v>
          </cell>
          <cell r="CC164" t="str">
            <v>Yes</v>
          </cell>
          <cell r="CD164">
            <v>44669</v>
          </cell>
          <cell r="CF164" t="str">
            <v>04/29/2022</v>
          </cell>
          <cell r="CG164" t="str">
            <v>Job Retained</v>
          </cell>
          <cell r="CH164" t="str">
            <v>04/29/2022</v>
          </cell>
          <cell r="CI164" t="str">
            <v>No</v>
          </cell>
          <cell r="CJ164">
            <v>11</v>
          </cell>
          <cell r="CK164">
            <v>11</v>
          </cell>
          <cell r="CL164">
            <v>11</v>
          </cell>
          <cell r="CM164">
            <v>67</v>
          </cell>
          <cell r="CN164">
            <v>67</v>
          </cell>
          <cell r="CO164" t="str">
            <v>Yes</v>
          </cell>
          <cell r="CP164"/>
          <cell r="EB164">
            <v>24</v>
          </cell>
          <cell r="EC164" t="str">
            <v>Yes</v>
          </cell>
          <cell r="ED164" t="str">
            <v>CDBG</v>
          </cell>
          <cell r="EE164" t="str">
            <v>Yes</v>
          </cell>
          <cell r="EF164" t="str">
            <v>Yes</v>
          </cell>
          <cell r="EG164" t="str">
            <v>Yes</v>
          </cell>
          <cell r="EH164" t="str">
            <v>No</v>
          </cell>
          <cell r="EI164" t="str">
            <v>Yes</v>
          </cell>
          <cell r="EJ164" t="str">
            <v>No</v>
          </cell>
          <cell r="EL164">
            <v>20</v>
          </cell>
          <cell r="EM164" t="str">
            <v>No</v>
          </cell>
          <cell r="EN164" t="str">
            <v>No</v>
          </cell>
          <cell r="EO164" t="str">
            <v>No</v>
          </cell>
          <cell r="EP164" t="str">
            <v>No</v>
          </cell>
          <cell r="EQ164" t="str">
            <v>Yes</v>
          </cell>
          <cell r="ER164" t="str">
            <v>No</v>
          </cell>
        </row>
        <row r="165">
          <cell r="A165">
            <v>977124</v>
          </cell>
          <cell r="B165" t="str">
            <v>Graham, Frances</v>
          </cell>
          <cell r="C165" t="str">
            <v>1813 Presstman Street</v>
          </cell>
          <cell r="D165" t="str">
            <v>Baltimore</v>
          </cell>
          <cell r="E165" t="str">
            <v>MD</v>
          </cell>
          <cell r="F165" t="str">
            <v>21217</v>
          </cell>
          <cell r="G165" t="str">
            <v>United States of America</v>
          </cell>
          <cell r="H165" t="str">
            <v>Word of Mouth</v>
          </cell>
          <cell r="J165" t="str">
            <v>410-258-4084</v>
          </cell>
          <cell r="L165" t="str">
            <v>Single</v>
          </cell>
          <cell r="M165" t="str">
            <v>Yes</v>
          </cell>
          <cell r="N165" t="str">
            <v>No</v>
          </cell>
          <cell r="O165" t="str">
            <v>5/16/2022</v>
          </cell>
          <cell r="P165" t="str">
            <v>MTA</v>
          </cell>
          <cell r="R165" t="str">
            <v>Yes</v>
          </cell>
          <cell r="S165" t="str">
            <v>No</v>
          </cell>
          <cell r="T165" t="str">
            <v>Female</v>
          </cell>
          <cell r="U165" t="str">
            <v>Black/African American</v>
          </cell>
          <cell r="V165" t="str">
            <v>05/16/2022</v>
          </cell>
          <cell r="X165" t="str">
            <v>218-04-8799</v>
          </cell>
          <cell r="Y165" t="str">
            <v>06/20/1982</v>
          </cell>
          <cell r="Z165" t="str">
            <v>Frances23Graham@hotmail.com</v>
          </cell>
          <cell r="AA165" t="str">
            <v>No</v>
          </cell>
          <cell r="AB165">
            <v>0</v>
          </cell>
          <cell r="AC165">
            <v>15.88</v>
          </cell>
          <cell r="AD165" t="str">
            <v>Salary/Wages</v>
          </cell>
          <cell r="AF165" t="str">
            <v>Still Working</v>
          </cell>
          <cell r="AG165" t="str">
            <v>No</v>
          </cell>
          <cell r="AH165" t="str">
            <v>Extremely Low Income</v>
          </cell>
          <cell r="AI165">
            <v>300</v>
          </cell>
          <cell r="AJ165" t="str">
            <v>No</v>
          </cell>
          <cell r="AK165" t="str">
            <v>High School Diploma/GED</v>
          </cell>
          <cell r="AL165" t="str">
            <v>No</v>
          </cell>
          <cell r="AM165" t="str">
            <v>No</v>
          </cell>
          <cell r="AN165" t="str">
            <v>No</v>
          </cell>
          <cell r="AP165" t="str">
            <v>No</v>
          </cell>
          <cell r="AQ165" t="str">
            <v>CTC</v>
          </cell>
          <cell r="AR165" t="str">
            <v xml:space="preserve"> CDBG</v>
          </cell>
          <cell r="AS165" t="str">
            <v>CTC</v>
          </cell>
          <cell r="AT165" t="str">
            <v>United States</v>
          </cell>
          <cell r="AU165">
            <v>4</v>
          </cell>
          <cell r="AZ165">
            <v>44697</v>
          </cell>
          <cell r="BA165" t="str">
            <v>CTC</v>
          </cell>
          <cell r="BB165" t="str">
            <v>MS</v>
          </cell>
          <cell r="BC165">
            <v>5</v>
          </cell>
          <cell r="BD165" t="str">
            <v>Quarter 4</v>
          </cell>
          <cell r="BE165">
            <v>2022</v>
          </cell>
          <cell r="BF165">
            <v>2022</v>
          </cell>
          <cell r="CI165" t="str">
            <v>Yes</v>
          </cell>
          <cell r="CO165" t="str">
            <v>No</v>
          </cell>
          <cell r="CP165"/>
          <cell r="EB165">
            <v>40</v>
          </cell>
          <cell r="EC165" t="str">
            <v>Yes</v>
          </cell>
          <cell r="ED165" t="str">
            <v>CDBG</v>
          </cell>
          <cell r="EE165" t="str">
            <v>No</v>
          </cell>
          <cell r="EF165" t="str">
            <v>No</v>
          </cell>
          <cell r="EG165" t="str">
            <v>No</v>
          </cell>
          <cell r="EH165" t="str">
            <v>Yes</v>
          </cell>
          <cell r="EI165" t="str">
            <v>Yes</v>
          </cell>
          <cell r="EJ165" t="str">
            <v>No</v>
          </cell>
          <cell r="EM165" t="str">
            <v>No</v>
          </cell>
          <cell r="EN165" t="str">
            <v>No</v>
          </cell>
          <cell r="EO165" t="str">
            <v>No</v>
          </cell>
          <cell r="EP165" t="str">
            <v>No</v>
          </cell>
          <cell r="EQ165" t="str">
            <v>No</v>
          </cell>
          <cell r="ER165" t="str">
            <v>No</v>
          </cell>
        </row>
        <row r="166">
          <cell r="A166">
            <v>977114</v>
          </cell>
          <cell r="B166" t="str">
            <v>Graham, Janira</v>
          </cell>
          <cell r="C166" t="str">
            <v>305 W. Fayette #312</v>
          </cell>
          <cell r="D166" t="str">
            <v>Baltimore</v>
          </cell>
          <cell r="E166" t="str">
            <v>MD</v>
          </cell>
          <cell r="F166" t="str">
            <v>21201</v>
          </cell>
          <cell r="G166" t="str">
            <v>United States of America</v>
          </cell>
          <cell r="H166" t="str">
            <v>Internet Search</v>
          </cell>
          <cell r="J166" t="str">
            <v>(443)436-2739</v>
          </cell>
          <cell r="L166" t="str">
            <v>Single</v>
          </cell>
          <cell r="M166" t="str">
            <v>No</v>
          </cell>
          <cell r="N166" t="str">
            <v>No</v>
          </cell>
          <cell r="O166" t="str">
            <v>4/22/2022</v>
          </cell>
          <cell r="P166" t="str">
            <v>Clerical/Admin</v>
          </cell>
          <cell r="R166" t="str">
            <v>Yes</v>
          </cell>
          <cell r="S166" t="str">
            <v>No</v>
          </cell>
          <cell r="T166" t="str">
            <v>Female</v>
          </cell>
          <cell r="U166" t="str">
            <v>Black/African American</v>
          </cell>
          <cell r="V166" t="str">
            <v>05/05/2022</v>
          </cell>
          <cell r="W166" t="str">
            <v>(443)819-7462</v>
          </cell>
          <cell r="X166" t="str">
            <v>219-57-7457</v>
          </cell>
          <cell r="Y166" t="str">
            <v>06/24/1990</v>
          </cell>
          <cell r="Z166" t="str">
            <v>janiragraham0301@gmail.com</v>
          </cell>
          <cell r="AA166" t="str">
            <v>No</v>
          </cell>
          <cell r="AB166">
            <v>0</v>
          </cell>
          <cell r="AC166">
            <v>12</v>
          </cell>
          <cell r="AF166" t="str">
            <v>7-12 months</v>
          </cell>
          <cell r="AG166" t="str">
            <v>No</v>
          </cell>
          <cell r="AH166" t="str">
            <v>Extremely Low Income</v>
          </cell>
          <cell r="AI166">
            <v>0</v>
          </cell>
          <cell r="AJ166" t="str">
            <v>No</v>
          </cell>
          <cell r="AK166" t="str">
            <v>High School Diploma/GED</v>
          </cell>
          <cell r="AL166" t="str">
            <v>No</v>
          </cell>
          <cell r="AM166" t="str">
            <v>No</v>
          </cell>
          <cell r="AN166" t="str">
            <v>No</v>
          </cell>
          <cell r="AP166" t="str">
            <v>No</v>
          </cell>
          <cell r="AQ166" t="str">
            <v>OOO</v>
          </cell>
          <cell r="AR166" t="str">
            <v xml:space="preserve"> CDBG</v>
          </cell>
          <cell r="AS166" t="str">
            <v>OOO</v>
          </cell>
          <cell r="AT166" t="str">
            <v>United States</v>
          </cell>
          <cell r="AU166">
            <v>20</v>
          </cell>
          <cell r="AZ166">
            <v>44686</v>
          </cell>
          <cell r="BA166" t="str">
            <v>OOO</v>
          </cell>
          <cell r="BB166" t="str">
            <v>RB</v>
          </cell>
          <cell r="BC166">
            <v>5</v>
          </cell>
          <cell r="BD166" t="str">
            <v>Quarter 4</v>
          </cell>
          <cell r="BE166">
            <v>2022</v>
          </cell>
          <cell r="BF166">
            <v>2022</v>
          </cell>
          <cell r="CI166" t="str">
            <v>No</v>
          </cell>
          <cell r="CO166" t="str">
            <v>No</v>
          </cell>
          <cell r="CP166"/>
          <cell r="EB166">
            <v>32</v>
          </cell>
          <cell r="EC166" t="str">
            <v>Yes</v>
          </cell>
          <cell r="ED166" t="str">
            <v>CDBG</v>
          </cell>
          <cell r="EE166" t="str">
            <v>No</v>
          </cell>
          <cell r="EF166" t="str">
            <v>No</v>
          </cell>
          <cell r="EG166" t="str">
            <v>Yes</v>
          </cell>
          <cell r="EH166" t="str">
            <v>No</v>
          </cell>
          <cell r="EI166" t="str">
            <v>No</v>
          </cell>
          <cell r="EJ166" t="str">
            <v>Yes</v>
          </cell>
          <cell r="EM166" t="str">
            <v>No</v>
          </cell>
          <cell r="EN166" t="str">
            <v>No</v>
          </cell>
          <cell r="EO166" t="str">
            <v>No</v>
          </cell>
          <cell r="EP166" t="str">
            <v>No</v>
          </cell>
          <cell r="EQ166" t="str">
            <v>No</v>
          </cell>
          <cell r="ER166" t="str">
            <v>No</v>
          </cell>
        </row>
        <row r="167">
          <cell r="A167">
            <v>976774</v>
          </cell>
          <cell r="B167" t="str">
            <v>Graves, Aisha J.</v>
          </cell>
          <cell r="C167" t="str">
            <v>2006 Rayner Avenue</v>
          </cell>
          <cell r="D167" t="str">
            <v>Baltimore</v>
          </cell>
          <cell r="E167" t="str">
            <v>MD</v>
          </cell>
          <cell r="F167" t="str">
            <v>21217</v>
          </cell>
          <cell r="G167" t="str">
            <v>United States of America</v>
          </cell>
          <cell r="H167" t="str">
            <v>Internet Search</v>
          </cell>
          <cell r="I167" t="str">
            <v>OWIF W</v>
          </cell>
          <cell r="J167" t="str">
            <v>443-803-6283</v>
          </cell>
          <cell r="L167" t="str">
            <v>Single</v>
          </cell>
          <cell r="M167" t="str">
            <v>Yes</v>
          </cell>
          <cell r="N167" t="str">
            <v>Yes</v>
          </cell>
          <cell r="P167" t="str">
            <v>CDL Bus Operator</v>
          </cell>
          <cell r="Q167" t="str">
            <v>Single, Non Elderly</v>
          </cell>
          <cell r="R167" t="str">
            <v>Yes</v>
          </cell>
          <cell r="S167" t="str">
            <v>No</v>
          </cell>
          <cell r="T167" t="str">
            <v>Female</v>
          </cell>
          <cell r="U167" t="str">
            <v>Black/African American</v>
          </cell>
          <cell r="V167" t="str">
            <v>08/10/2021</v>
          </cell>
          <cell r="X167" t="str">
            <v>219-21-6313</v>
          </cell>
          <cell r="Y167" t="str">
            <v>03/04/1986</v>
          </cell>
          <cell r="Z167" t="str">
            <v>aishagraves69@gmailcom</v>
          </cell>
          <cell r="AA167" t="str">
            <v>No</v>
          </cell>
          <cell r="AB167">
            <v>0</v>
          </cell>
          <cell r="AC167">
            <v>17</v>
          </cell>
          <cell r="AD167" t="str">
            <v>Salary/Wages, Child Support, SNAP/Food Stamp</v>
          </cell>
          <cell r="AF167" t="str">
            <v>Still Working</v>
          </cell>
          <cell r="AG167" t="str">
            <v>No</v>
          </cell>
          <cell r="AH167" t="str">
            <v>Extremely Low Income</v>
          </cell>
          <cell r="AI167">
            <v>2400</v>
          </cell>
          <cell r="AJ167" t="str">
            <v>No</v>
          </cell>
          <cell r="AK167" t="str">
            <v>High School Diploma/GED</v>
          </cell>
          <cell r="AL167" t="str">
            <v>No</v>
          </cell>
          <cell r="AM167" t="str">
            <v>No</v>
          </cell>
          <cell r="AN167" t="str">
            <v>No</v>
          </cell>
          <cell r="AQ167" t="str">
            <v>CTC</v>
          </cell>
          <cell r="AR167" t="str">
            <v xml:space="preserve"> CDBG; EARN</v>
          </cell>
          <cell r="AS167" t="str">
            <v>CTC</v>
          </cell>
          <cell r="AT167" t="str">
            <v>United States</v>
          </cell>
          <cell r="AU167">
            <v>40</v>
          </cell>
          <cell r="AZ167">
            <v>44418</v>
          </cell>
          <cell r="BA167" t="str">
            <v>CTC</v>
          </cell>
          <cell r="BB167" t="str">
            <v>SH</v>
          </cell>
          <cell r="BC167">
            <v>8</v>
          </cell>
          <cell r="BD167" t="str">
            <v>Quarter 1</v>
          </cell>
          <cell r="BE167">
            <v>2021</v>
          </cell>
          <cell r="BF167">
            <v>2022</v>
          </cell>
          <cell r="BG167" t="str">
            <v>05/10/2022</v>
          </cell>
          <cell r="BH167" t="str">
            <v>Initial Placement</v>
          </cell>
          <cell r="BI167" t="str">
            <v>Washington Metro</v>
          </cell>
          <cell r="BJ167" t="str">
            <v>CDL Class B Driver</v>
          </cell>
          <cell r="BK167">
            <v>24</v>
          </cell>
          <cell r="BL167">
            <v>37</v>
          </cell>
          <cell r="BM167" t="str">
            <v>Yes</v>
          </cell>
          <cell r="BN167" t="str">
            <v>Yes</v>
          </cell>
          <cell r="BO167" t="str">
            <v>No</v>
          </cell>
          <cell r="BP167" t="str">
            <v>Yes</v>
          </cell>
          <cell r="BQ167" t="str">
            <v>No</v>
          </cell>
          <cell r="BR167" t="str">
            <v>05/10/2022</v>
          </cell>
          <cell r="BS167" t="str">
            <v>Initial Placement</v>
          </cell>
          <cell r="BT167" t="str">
            <v>Washington Metro</v>
          </cell>
          <cell r="BU167" t="str">
            <v>CDL Class B Driver</v>
          </cell>
          <cell r="BV167">
            <v>24</v>
          </cell>
          <cell r="BW167">
            <v>37</v>
          </cell>
          <cell r="BX167" t="str">
            <v>Yes</v>
          </cell>
          <cell r="BY167" t="str">
            <v>Yes</v>
          </cell>
          <cell r="BZ167" t="str">
            <v>No</v>
          </cell>
          <cell r="CA167" t="str">
            <v>Yes</v>
          </cell>
          <cell r="CB167" t="str">
            <v>No</v>
          </cell>
          <cell r="CF167" t="str">
            <v>06/22/2022</v>
          </cell>
          <cell r="CG167" t="str">
            <v>Job Retained</v>
          </cell>
          <cell r="CH167" t="str">
            <v>06/22/2022</v>
          </cell>
          <cell r="CI167" t="str">
            <v>Yes</v>
          </cell>
          <cell r="CJ167">
            <v>43</v>
          </cell>
          <cell r="CK167">
            <v>316</v>
          </cell>
          <cell r="CL167">
            <v>316</v>
          </cell>
          <cell r="CM167">
            <v>316</v>
          </cell>
          <cell r="CN167">
            <v>316</v>
          </cell>
          <cell r="CO167" t="str">
            <v>No</v>
          </cell>
          <cell r="CP167">
            <v>44501</v>
          </cell>
          <cell r="CU167" t="str">
            <v>Yes</v>
          </cell>
          <cell r="CV167" t="str">
            <v>12/10/2021</v>
          </cell>
          <cell r="DA167" t="str">
            <v>Yes</v>
          </cell>
          <cell r="DB167" t="str">
            <v>04/29/2022</v>
          </cell>
          <cell r="DE167" t="str">
            <v>Yes</v>
          </cell>
          <cell r="DF167" t="str">
            <v>02/16/2022</v>
          </cell>
          <cell r="DI167" t="str">
            <v>Yes</v>
          </cell>
          <cell r="DJ167" t="str">
            <v>Complete</v>
          </cell>
          <cell r="EA167" t="str">
            <v>IG0514-15-649</v>
          </cell>
          <cell r="EB167">
            <v>36</v>
          </cell>
          <cell r="EC167" t="str">
            <v>Yes</v>
          </cell>
          <cell r="ED167" t="str">
            <v>CDBG</v>
          </cell>
          <cell r="EE167" t="str">
            <v>Yes</v>
          </cell>
          <cell r="EF167" t="str">
            <v>Yes</v>
          </cell>
          <cell r="EG167" t="str">
            <v>Yes</v>
          </cell>
          <cell r="EH167" t="str">
            <v>No</v>
          </cell>
          <cell r="EI167" t="str">
            <v>Yes</v>
          </cell>
          <cell r="EJ167" t="str">
            <v>No</v>
          </cell>
          <cell r="EL167">
            <v>272</v>
          </cell>
          <cell r="EM167" t="str">
            <v>No</v>
          </cell>
          <cell r="EN167" t="str">
            <v>No</v>
          </cell>
          <cell r="EO167" t="str">
            <v>Yes</v>
          </cell>
          <cell r="EP167" t="str">
            <v>No</v>
          </cell>
          <cell r="EQ167" t="str">
            <v>Yes</v>
          </cell>
          <cell r="ER167" t="str">
            <v>Yes</v>
          </cell>
        </row>
        <row r="168">
          <cell r="A168">
            <v>977156</v>
          </cell>
          <cell r="B168" t="str">
            <v>Gray Jr, Brandon Anthony.</v>
          </cell>
          <cell r="C168" t="str">
            <v>3901 Pinkney Rd Apt 8</v>
          </cell>
          <cell r="D168" t="str">
            <v>Baltimore</v>
          </cell>
          <cell r="E168" t="str">
            <v>MD</v>
          </cell>
          <cell r="F168" t="str">
            <v>21215</v>
          </cell>
          <cell r="G168" t="str">
            <v>United States of America</v>
          </cell>
          <cell r="H168" t="str">
            <v>Word of Mouth</v>
          </cell>
          <cell r="J168" t="str">
            <v>443-648-0359</v>
          </cell>
          <cell r="L168" t="str">
            <v>Single</v>
          </cell>
          <cell r="M168" t="str">
            <v>No</v>
          </cell>
          <cell r="N168" t="str">
            <v>No</v>
          </cell>
          <cell r="O168" t="str">
            <v>5/27/2022</v>
          </cell>
          <cell r="P168" t="str">
            <v>Forklift Certification</v>
          </cell>
          <cell r="R168" t="str">
            <v>Yes</v>
          </cell>
          <cell r="S168" t="str">
            <v>No</v>
          </cell>
          <cell r="T168" t="str">
            <v>Male</v>
          </cell>
          <cell r="U168" t="str">
            <v>Black/African American</v>
          </cell>
          <cell r="V168" t="str">
            <v>05/27/2022</v>
          </cell>
          <cell r="X168" t="str">
            <v>213-69-6172</v>
          </cell>
          <cell r="Y168" t="str">
            <v>01/27/2004</v>
          </cell>
          <cell r="Z168" t="str">
            <v>GRAYBRAN100@GMAIL.COM</v>
          </cell>
          <cell r="AA168" t="str">
            <v>No</v>
          </cell>
          <cell r="AB168">
            <v>0</v>
          </cell>
          <cell r="AC168">
            <v>13.25</v>
          </cell>
          <cell r="AD168" t="str">
            <v>Other Sources</v>
          </cell>
          <cell r="AF168" t="str">
            <v>7-12 months</v>
          </cell>
          <cell r="AG168" t="str">
            <v>No</v>
          </cell>
          <cell r="AH168" t="str">
            <v>Extremely Low Income</v>
          </cell>
          <cell r="AI168">
            <v>0</v>
          </cell>
          <cell r="AJ168" t="str">
            <v>No</v>
          </cell>
          <cell r="AK168" t="str">
            <v>Some Highschool</v>
          </cell>
          <cell r="AL168" t="str">
            <v>No</v>
          </cell>
          <cell r="AM168" t="str">
            <v>No</v>
          </cell>
          <cell r="AN168" t="str">
            <v>No</v>
          </cell>
          <cell r="AP168" t="str">
            <v>No</v>
          </cell>
          <cell r="AQ168" t="str">
            <v>MTDL</v>
          </cell>
          <cell r="AR168" t="str">
            <v>Grads2Careers; CDBG</v>
          </cell>
          <cell r="AS168" t="str">
            <v>MTDL</v>
          </cell>
          <cell r="AT168" t="str">
            <v>United States</v>
          </cell>
          <cell r="AU168">
            <v>24</v>
          </cell>
          <cell r="AZ168">
            <v>44708</v>
          </cell>
          <cell r="BA168" t="str">
            <v>MTDL</v>
          </cell>
          <cell r="BB168" t="str">
            <v>ML</v>
          </cell>
          <cell r="BC168">
            <v>5</v>
          </cell>
          <cell r="BD168" t="str">
            <v>Quarter 4</v>
          </cell>
          <cell r="BE168">
            <v>2022</v>
          </cell>
          <cell r="BF168">
            <v>2022</v>
          </cell>
          <cell r="CI168" t="str">
            <v>No</v>
          </cell>
          <cell r="CO168" t="str">
            <v>No</v>
          </cell>
          <cell r="CP168">
            <v>44712</v>
          </cell>
          <cell r="DJ168" t="str">
            <v>Complete</v>
          </cell>
          <cell r="EB168">
            <v>18</v>
          </cell>
          <cell r="EC168" t="str">
            <v>Yes</v>
          </cell>
          <cell r="ED168" t="str">
            <v>CDBG</v>
          </cell>
          <cell r="EE168" t="str">
            <v>Yes</v>
          </cell>
          <cell r="EF168" t="str">
            <v>No</v>
          </cell>
          <cell r="EG168" t="str">
            <v>Yes</v>
          </cell>
          <cell r="EH168" t="str">
            <v>No</v>
          </cell>
          <cell r="EI168" t="str">
            <v>No</v>
          </cell>
          <cell r="EJ168" t="str">
            <v>Yes</v>
          </cell>
          <cell r="EM168" t="str">
            <v>Yes</v>
          </cell>
          <cell r="EN168" t="str">
            <v>No</v>
          </cell>
          <cell r="EO168" t="str">
            <v>No</v>
          </cell>
          <cell r="EP168" t="str">
            <v>No</v>
          </cell>
          <cell r="EQ168" t="str">
            <v>No</v>
          </cell>
          <cell r="ER168" t="str">
            <v>No</v>
          </cell>
        </row>
        <row r="169">
          <cell r="A169">
            <v>976819</v>
          </cell>
          <cell r="B169" t="str">
            <v>Gray, Adrienne S.</v>
          </cell>
          <cell r="C169" t="str">
            <v>442 East Patapsco Avenue</v>
          </cell>
          <cell r="D169" t="str">
            <v>Baltimore</v>
          </cell>
          <cell r="E169" t="str">
            <v>MD</v>
          </cell>
          <cell r="F169" t="str">
            <v>21225</v>
          </cell>
          <cell r="G169" t="str">
            <v>United States of America</v>
          </cell>
          <cell r="H169" t="str">
            <v>None Entered</v>
          </cell>
          <cell r="J169" t="str">
            <v>443-822-5728</v>
          </cell>
          <cell r="L169" t="str">
            <v>Divorced/Separated</v>
          </cell>
          <cell r="M169" t="str">
            <v>Yes</v>
          </cell>
          <cell r="N169" t="str">
            <v>Yes</v>
          </cell>
          <cell r="O169" t="str">
            <v>9/21/2021</v>
          </cell>
          <cell r="P169" t="str">
            <v>Customer Service</v>
          </cell>
          <cell r="R169" t="str">
            <v>Yes</v>
          </cell>
          <cell r="S169" t="str">
            <v>No</v>
          </cell>
          <cell r="T169" t="str">
            <v>Female</v>
          </cell>
          <cell r="U169" t="str">
            <v>Black/African American</v>
          </cell>
          <cell r="V169" t="str">
            <v>09/21/2021</v>
          </cell>
          <cell r="X169" t="str">
            <v>220-72-7945</v>
          </cell>
          <cell r="Y169" t="str">
            <v>11/24/1976</v>
          </cell>
          <cell r="Z169" t="str">
            <v>ed558582012@gmail.com</v>
          </cell>
          <cell r="AA169" t="str">
            <v>No</v>
          </cell>
          <cell r="AB169">
            <v>0</v>
          </cell>
          <cell r="AC169">
            <v>15.5</v>
          </cell>
          <cell r="AD169" t="str">
            <v>Child Support</v>
          </cell>
          <cell r="AF169" t="str">
            <v>7-12 months</v>
          </cell>
          <cell r="AG169" t="str">
            <v>No</v>
          </cell>
          <cell r="AH169" t="str">
            <v>Extremely Low Income</v>
          </cell>
          <cell r="AI169">
            <v>400</v>
          </cell>
          <cell r="AJ169" t="str">
            <v>No</v>
          </cell>
          <cell r="AK169" t="str">
            <v>AA</v>
          </cell>
          <cell r="AL169" t="str">
            <v>No</v>
          </cell>
          <cell r="AM169" t="str">
            <v>No</v>
          </cell>
          <cell r="AN169" t="str">
            <v>Yes</v>
          </cell>
          <cell r="AR169" t="str">
            <v xml:space="preserve"> CDBG</v>
          </cell>
          <cell r="AS169" t="str">
            <v>CF</v>
          </cell>
          <cell r="AT169" t="str">
            <v>United States</v>
          </cell>
          <cell r="AU169">
            <v>40</v>
          </cell>
          <cell r="AZ169">
            <v>44460</v>
          </cell>
          <cell r="BB169" t="str">
            <v>SH</v>
          </cell>
          <cell r="BC169">
            <v>9</v>
          </cell>
          <cell r="BD169" t="str">
            <v>Quarter 1</v>
          </cell>
          <cell r="BE169">
            <v>2021</v>
          </cell>
          <cell r="BF169">
            <v>2022</v>
          </cell>
          <cell r="CI169" t="str">
            <v>No</v>
          </cell>
          <cell r="CO169" t="str">
            <v>No</v>
          </cell>
          <cell r="EB169">
            <v>45</v>
          </cell>
          <cell r="EC169" t="str">
            <v>Yes</v>
          </cell>
          <cell r="ED169" t="str">
            <v>CDBG</v>
          </cell>
          <cell r="EE169" t="str">
            <v>No</v>
          </cell>
          <cell r="EF169" t="str">
            <v>No</v>
          </cell>
          <cell r="EG169" t="str">
            <v>No</v>
          </cell>
          <cell r="EH169" t="str">
            <v>No</v>
          </cell>
          <cell r="EI169" t="str">
            <v>No</v>
          </cell>
          <cell r="EJ169" t="str">
            <v>No</v>
          </cell>
          <cell r="EM169" t="str">
            <v>No</v>
          </cell>
          <cell r="EN169" t="str">
            <v>No</v>
          </cell>
          <cell r="EO169" t="str">
            <v>No</v>
          </cell>
          <cell r="EP169" t="str">
            <v>No</v>
          </cell>
          <cell r="EQ169" t="str">
            <v>No</v>
          </cell>
          <cell r="ER169" t="str">
            <v>No</v>
          </cell>
        </row>
        <row r="170">
          <cell r="A170">
            <v>977157</v>
          </cell>
          <cell r="B170" t="str">
            <v>Gray, Cinell</v>
          </cell>
          <cell r="C170" t="str">
            <v>3707 Woodbine Ave</v>
          </cell>
          <cell r="D170" t="str">
            <v>Baltimore</v>
          </cell>
          <cell r="E170" t="str">
            <v>MD</v>
          </cell>
          <cell r="F170" t="str">
            <v>21207</v>
          </cell>
          <cell r="G170" t="str">
            <v>United States of America</v>
          </cell>
          <cell r="H170" t="str">
            <v>Word of Mouth</v>
          </cell>
          <cell r="J170" t="str">
            <v>443-768-3999</v>
          </cell>
          <cell r="L170" t="str">
            <v>Single</v>
          </cell>
          <cell r="M170" t="str">
            <v>Yes</v>
          </cell>
          <cell r="N170" t="str">
            <v>No</v>
          </cell>
          <cell r="O170" t="str">
            <v>5/27/2022</v>
          </cell>
          <cell r="P170" t="str">
            <v>Forklift Certification</v>
          </cell>
          <cell r="R170" t="str">
            <v>Yes</v>
          </cell>
          <cell r="S170" t="str">
            <v>No</v>
          </cell>
          <cell r="T170" t="str">
            <v>Male</v>
          </cell>
          <cell r="U170" t="str">
            <v>Black/African American</v>
          </cell>
          <cell r="V170" t="str">
            <v>05/27/2022</v>
          </cell>
          <cell r="X170" t="str">
            <v>214-69-8984</v>
          </cell>
          <cell r="Y170" t="str">
            <v>02/28/2004</v>
          </cell>
          <cell r="Z170" t="str">
            <v>cinellgray16@gmail.com</v>
          </cell>
          <cell r="AA170" t="str">
            <v>No</v>
          </cell>
          <cell r="AB170">
            <v>0</v>
          </cell>
          <cell r="AC170">
            <v>13.25</v>
          </cell>
          <cell r="AD170" t="str">
            <v>Other Sources</v>
          </cell>
          <cell r="AF170" t="str">
            <v>7-12 months</v>
          </cell>
          <cell r="AG170" t="str">
            <v>No</v>
          </cell>
          <cell r="AH170" t="str">
            <v>Extremely Low Income</v>
          </cell>
          <cell r="AI170">
            <v>0</v>
          </cell>
          <cell r="AJ170" t="str">
            <v>No</v>
          </cell>
          <cell r="AK170" t="str">
            <v>Some Highschool</v>
          </cell>
          <cell r="AL170" t="str">
            <v>No</v>
          </cell>
          <cell r="AM170" t="str">
            <v>No</v>
          </cell>
          <cell r="AN170" t="str">
            <v>No</v>
          </cell>
          <cell r="AP170" t="str">
            <v>Yes</v>
          </cell>
          <cell r="AQ170" t="str">
            <v>MTDL</v>
          </cell>
          <cell r="AR170" t="str">
            <v>Grads2Careers; CDBG</v>
          </cell>
          <cell r="AS170" t="str">
            <v>MTDL</v>
          </cell>
          <cell r="AT170" t="str">
            <v>United States</v>
          </cell>
          <cell r="AU170">
            <v>24</v>
          </cell>
          <cell r="AZ170">
            <v>44708</v>
          </cell>
          <cell r="BA170" t="str">
            <v>MTDL</v>
          </cell>
          <cell r="BB170" t="str">
            <v>ML</v>
          </cell>
          <cell r="BC170">
            <v>5</v>
          </cell>
          <cell r="BD170" t="str">
            <v>Quarter 4</v>
          </cell>
          <cell r="BE170">
            <v>2022</v>
          </cell>
          <cell r="BF170">
            <v>2022</v>
          </cell>
          <cell r="CI170" t="str">
            <v>No</v>
          </cell>
          <cell r="CO170" t="str">
            <v>No</v>
          </cell>
          <cell r="CP170">
            <v>44712</v>
          </cell>
          <cell r="DJ170" t="str">
            <v>Complete</v>
          </cell>
          <cell r="EB170">
            <v>18</v>
          </cell>
          <cell r="EC170" t="str">
            <v>Yes</v>
          </cell>
          <cell r="ED170" t="str">
            <v>CDBG</v>
          </cell>
          <cell r="EE170" t="str">
            <v>Yes</v>
          </cell>
          <cell r="EF170" t="str">
            <v>No</v>
          </cell>
          <cell r="EG170" t="str">
            <v>Yes</v>
          </cell>
          <cell r="EH170" t="str">
            <v>No</v>
          </cell>
          <cell r="EI170" t="str">
            <v>No</v>
          </cell>
          <cell r="EJ170" t="str">
            <v>Yes</v>
          </cell>
          <cell r="EM170" t="str">
            <v>Yes</v>
          </cell>
          <cell r="EN170" t="str">
            <v>No</v>
          </cell>
          <cell r="EO170" t="str">
            <v>No</v>
          </cell>
          <cell r="EP170" t="str">
            <v>No</v>
          </cell>
          <cell r="EQ170" t="str">
            <v>No</v>
          </cell>
          <cell r="ER170" t="str">
            <v>No</v>
          </cell>
        </row>
        <row r="171">
          <cell r="A171">
            <v>977171</v>
          </cell>
          <cell r="B171" t="str">
            <v>Gray, Cordell</v>
          </cell>
          <cell r="C171" t="str">
            <v>3707 Woodbine Ave</v>
          </cell>
          <cell r="D171" t="str">
            <v>Baltimore</v>
          </cell>
          <cell r="E171" t="str">
            <v>ALABAMA</v>
          </cell>
          <cell r="F171" t="str">
            <v>21207</v>
          </cell>
          <cell r="G171" t="str">
            <v>United States of America</v>
          </cell>
          <cell r="H171" t="str">
            <v>Word of Mouth</v>
          </cell>
          <cell r="J171" t="str">
            <v>6677550171</v>
          </cell>
          <cell r="L171" t="str">
            <v>Single</v>
          </cell>
          <cell r="M171" t="str">
            <v>Yes</v>
          </cell>
          <cell r="N171" t="str">
            <v>Yes</v>
          </cell>
          <cell r="P171" t="str">
            <v>warehousing</v>
          </cell>
          <cell r="R171" t="str">
            <v>No</v>
          </cell>
          <cell r="S171" t="str">
            <v>No</v>
          </cell>
          <cell r="T171" t="str">
            <v>Male</v>
          </cell>
          <cell r="U171" t="str">
            <v>Black/African American</v>
          </cell>
          <cell r="V171" t="str">
            <v>06/01/2022</v>
          </cell>
          <cell r="Y171" t="str">
            <v>09/11/1999</v>
          </cell>
          <cell r="Z171" t="str">
            <v>bigcornell@gmail.com</v>
          </cell>
          <cell r="AB171">
            <v>0</v>
          </cell>
          <cell r="AC171">
            <v>13</v>
          </cell>
          <cell r="AH171" t="str">
            <v>Extremely Low Income</v>
          </cell>
          <cell r="AI171">
            <v>0</v>
          </cell>
          <cell r="AK171" t="str">
            <v>Some Highschool</v>
          </cell>
          <cell r="AL171" t="str">
            <v>No</v>
          </cell>
          <cell r="AM171" t="str">
            <v>No</v>
          </cell>
          <cell r="AN171" t="str">
            <v>No</v>
          </cell>
          <cell r="AP171" t="str">
            <v>No</v>
          </cell>
          <cell r="AQ171" t="str">
            <v>MTDL</v>
          </cell>
          <cell r="AR171" t="str">
            <v xml:space="preserve"> CDBG; EARN</v>
          </cell>
          <cell r="AS171" t="str">
            <v>MTDL</v>
          </cell>
          <cell r="AT171" t="str">
            <v>United States</v>
          </cell>
          <cell r="AU171">
            <v>40</v>
          </cell>
          <cell r="AV171" t="str">
            <v>Criminal Background</v>
          </cell>
          <cell r="AZ171">
            <v>44713</v>
          </cell>
          <cell r="BA171" t="str">
            <v>MTDL</v>
          </cell>
          <cell r="BB171" t="str">
            <v>CH</v>
          </cell>
          <cell r="BC171">
            <v>6</v>
          </cell>
          <cell r="BD171" t="str">
            <v>Quarter 4</v>
          </cell>
          <cell r="BE171">
            <v>2022</v>
          </cell>
          <cell r="BF171">
            <v>2022</v>
          </cell>
          <cell r="CI171" t="str">
            <v>No</v>
          </cell>
          <cell r="CO171" t="str">
            <v>No</v>
          </cell>
          <cell r="CP171">
            <v>44712</v>
          </cell>
          <cell r="DJ171" t="str">
            <v>Complete</v>
          </cell>
          <cell r="EA171" t="str">
            <v>IG0514-15-695</v>
          </cell>
          <cell r="EB171">
            <v>22</v>
          </cell>
          <cell r="EC171" t="str">
            <v>Yes</v>
          </cell>
          <cell r="ED171" t="str">
            <v>CDBG</v>
          </cell>
          <cell r="EE171" t="str">
            <v>Yes</v>
          </cell>
          <cell r="EF171" t="str">
            <v>No</v>
          </cell>
          <cell r="EG171" t="str">
            <v>Yes</v>
          </cell>
          <cell r="EH171" t="str">
            <v>No</v>
          </cell>
          <cell r="EI171" t="str">
            <v>No</v>
          </cell>
          <cell r="EJ171" t="str">
            <v>Yes</v>
          </cell>
          <cell r="EM171" t="str">
            <v>Yes</v>
          </cell>
          <cell r="EN171" t="str">
            <v>No</v>
          </cell>
          <cell r="EO171" t="str">
            <v>No</v>
          </cell>
          <cell r="EP171" t="str">
            <v>No</v>
          </cell>
          <cell r="EQ171" t="str">
            <v>No</v>
          </cell>
          <cell r="ER171" t="str">
            <v>No</v>
          </cell>
        </row>
        <row r="172">
          <cell r="A172">
            <v>977160</v>
          </cell>
          <cell r="B172" t="str">
            <v>Gray, Deshawn</v>
          </cell>
          <cell r="C172" t="str">
            <v>1635 Ashburton</v>
          </cell>
          <cell r="D172" t="str">
            <v>Baltimore</v>
          </cell>
          <cell r="E172" t="str">
            <v>MD</v>
          </cell>
          <cell r="F172" t="str">
            <v>21216</v>
          </cell>
          <cell r="G172" t="str">
            <v>United States of America</v>
          </cell>
          <cell r="H172" t="str">
            <v>Word of Mouth</v>
          </cell>
          <cell r="J172" t="str">
            <v>443-463-0753</v>
          </cell>
          <cell r="L172" t="str">
            <v>Single</v>
          </cell>
          <cell r="M172" t="str">
            <v>Yes</v>
          </cell>
          <cell r="N172" t="str">
            <v>Yes</v>
          </cell>
          <cell r="O172" t="str">
            <v>5/27/2022</v>
          </cell>
          <cell r="P172" t="str">
            <v>Forklift Certification</v>
          </cell>
          <cell r="R172" t="str">
            <v>Yes</v>
          </cell>
          <cell r="S172" t="str">
            <v>No</v>
          </cell>
          <cell r="T172" t="str">
            <v>Male</v>
          </cell>
          <cell r="U172" t="str">
            <v>Black/African American</v>
          </cell>
          <cell r="V172" t="str">
            <v>05/27/2022</v>
          </cell>
          <cell r="X172" t="str">
            <v>XXX-XX-4826</v>
          </cell>
          <cell r="Y172" t="str">
            <v>09/23/2001</v>
          </cell>
          <cell r="Z172" t="str">
            <v>DESHAWN2001@GMAIL.COM</v>
          </cell>
          <cell r="AB172">
            <v>0</v>
          </cell>
          <cell r="AC172">
            <v>14</v>
          </cell>
          <cell r="AF172" t="str">
            <v>4-6 months</v>
          </cell>
          <cell r="AG172" t="str">
            <v>No</v>
          </cell>
          <cell r="AH172" t="str">
            <v>Extremely Low Income</v>
          </cell>
          <cell r="AI172">
            <v>0</v>
          </cell>
          <cell r="AJ172" t="str">
            <v>No</v>
          </cell>
          <cell r="AK172" t="str">
            <v>High School Diploma/GED</v>
          </cell>
          <cell r="AL172" t="str">
            <v>No</v>
          </cell>
          <cell r="AM172" t="str">
            <v>No</v>
          </cell>
          <cell r="AN172" t="str">
            <v>No</v>
          </cell>
          <cell r="AP172" t="str">
            <v>Yes</v>
          </cell>
          <cell r="AQ172" t="str">
            <v>MTDL</v>
          </cell>
          <cell r="AR172" t="str">
            <v>Grads2Careers; CDBG</v>
          </cell>
          <cell r="AS172" t="str">
            <v>MTDL</v>
          </cell>
          <cell r="AT172" t="str">
            <v>United States</v>
          </cell>
          <cell r="AU172">
            <v>30</v>
          </cell>
          <cell r="AZ172">
            <v>44708</v>
          </cell>
          <cell r="BA172" t="str">
            <v>MTDL</v>
          </cell>
          <cell r="BB172" t="str">
            <v>ML</v>
          </cell>
          <cell r="BC172">
            <v>5</v>
          </cell>
          <cell r="BD172" t="str">
            <v>Quarter 4</v>
          </cell>
          <cell r="BE172">
            <v>2022</v>
          </cell>
          <cell r="BF172">
            <v>2022</v>
          </cell>
          <cell r="CI172" t="str">
            <v>No</v>
          </cell>
          <cell r="CO172" t="str">
            <v>No</v>
          </cell>
          <cell r="CP172"/>
          <cell r="EB172">
            <v>20</v>
          </cell>
          <cell r="EC172" t="str">
            <v>Yes</v>
          </cell>
          <cell r="ED172" t="str">
            <v>CDBG</v>
          </cell>
          <cell r="EE172" t="str">
            <v>No</v>
          </cell>
          <cell r="EF172" t="str">
            <v>No</v>
          </cell>
          <cell r="EG172" t="str">
            <v>No</v>
          </cell>
          <cell r="EH172" t="str">
            <v>Yes</v>
          </cell>
          <cell r="EI172" t="str">
            <v>No</v>
          </cell>
          <cell r="EJ172" t="str">
            <v>Yes</v>
          </cell>
          <cell r="EM172" t="str">
            <v>No</v>
          </cell>
          <cell r="EN172" t="str">
            <v>No</v>
          </cell>
          <cell r="EO172" t="str">
            <v>No</v>
          </cell>
          <cell r="EP172" t="str">
            <v>No</v>
          </cell>
          <cell r="EQ172" t="str">
            <v>No</v>
          </cell>
          <cell r="ER172" t="str">
            <v>No</v>
          </cell>
        </row>
        <row r="173">
          <cell r="A173">
            <v>976828</v>
          </cell>
          <cell r="B173" t="str">
            <v>Gray, Karen A.</v>
          </cell>
          <cell r="C173" t="str">
            <v>406 N East Avenue</v>
          </cell>
          <cell r="D173" t="str">
            <v>Baltimore</v>
          </cell>
          <cell r="E173" t="str">
            <v>MD</v>
          </cell>
          <cell r="F173" t="str">
            <v>21224</v>
          </cell>
          <cell r="G173" t="str">
            <v>United States of America</v>
          </cell>
          <cell r="H173" t="str">
            <v>Facebook</v>
          </cell>
          <cell r="J173" t="str">
            <v>410-963-7480</v>
          </cell>
          <cell r="L173" t="str">
            <v>Single</v>
          </cell>
          <cell r="M173" t="str">
            <v>Yes</v>
          </cell>
          <cell r="N173" t="str">
            <v>Yes</v>
          </cell>
          <cell r="O173" t="str">
            <v>9/30/2021</v>
          </cell>
          <cell r="P173" t="str">
            <v>Bus Operator</v>
          </cell>
          <cell r="R173" t="str">
            <v>Yes</v>
          </cell>
          <cell r="S173" t="str">
            <v>No</v>
          </cell>
          <cell r="T173" t="str">
            <v>Female</v>
          </cell>
          <cell r="U173" t="str">
            <v>Black/African American</v>
          </cell>
          <cell r="V173" t="str">
            <v>09/30/2021</v>
          </cell>
          <cell r="X173" t="str">
            <v>9410</v>
          </cell>
          <cell r="Y173" t="str">
            <v>01/14/1960</v>
          </cell>
          <cell r="Z173" t="str">
            <v>kagray406@gmail.com</v>
          </cell>
          <cell r="AA173" t="str">
            <v>No</v>
          </cell>
          <cell r="AB173">
            <v>0</v>
          </cell>
          <cell r="AC173">
            <v>40</v>
          </cell>
          <cell r="AD173" t="str">
            <v>Salary/Wages</v>
          </cell>
          <cell r="AF173" t="str">
            <v>Still Working</v>
          </cell>
          <cell r="AG173" t="str">
            <v>No</v>
          </cell>
          <cell r="AH173" t="str">
            <v>Extremely Low Income</v>
          </cell>
          <cell r="AI173">
            <v>60000</v>
          </cell>
          <cell r="AJ173" t="str">
            <v>No</v>
          </cell>
          <cell r="AK173" t="str">
            <v>High School Diploma/GED</v>
          </cell>
          <cell r="AL173" t="str">
            <v>No</v>
          </cell>
          <cell r="AM173" t="str">
            <v>No</v>
          </cell>
          <cell r="AN173" t="str">
            <v>No</v>
          </cell>
          <cell r="AR173" t="str">
            <v xml:space="preserve"> CDBG</v>
          </cell>
          <cell r="AS173" t="str">
            <v>CTC</v>
          </cell>
          <cell r="AT173" t="str">
            <v>United States</v>
          </cell>
          <cell r="AU173">
            <v>60000</v>
          </cell>
          <cell r="AZ173">
            <v>44469</v>
          </cell>
          <cell r="BB173" t="str">
            <v>SH</v>
          </cell>
          <cell r="BC173">
            <v>9</v>
          </cell>
          <cell r="BD173" t="str">
            <v>Quarter 1</v>
          </cell>
          <cell r="BE173">
            <v>2021</v>
          </cell>
          <cell r="BF173">
            <v>2022</v>
          </cell>
          <cell r="CI173" t="str">
            <v>Yes</v>
          </cell>
          <cell r="CO173" t="str">
            <v>No</v>
          </cell>
          <cell r="DK173" t="str">
            <v>Yes</v>
          </cell>
          <cell r="EB173">
            <v>62</v>
          </cell>
          <cell r="EC173" t="str">
            <v>Yes</v>
          </cell>
          <cell r="ED173" t="str">
            <v>CDBG</v>
          </cell>
          <cell r="EE173" t="str">
            <v>No</v>
          </cell>
          <cell r="EF173" t="str">
            <v>No</v>
          </cell>
          <cell r="EG173" t="str">
            <v>No</v>
          </cell>
          <cell r="EH173" t="str">
            <v>No</v>
          </cell>
          <cell r="EI173" t="str">
            <v>Yes</v>
          </cell>
          <cell r="EJ173" t="str">
            <v>No</v>
          </cell>
          <cell r="EM173" t="str">
            <v>No</v>
          </cell>
          <cell r="EN173" t="str">
            <v>No</v>
          </cell>
          <cell r="EO173" t="str">
            <v>No</v>
          </cell>
          <cell r="EP173" t="str">
            <v>No</v>
          </cell>
          <cell r="EQ173" t="str">
            <v>No</v>
          </cell>
          <cell r="ER173" t="str">
            <v>No</v>
          </cell>
        </row>
        <row r="174">
          <cell r="A174">
            <v>977191</v>
          </cell>
          <cell r="B174" t="str">
            <v>Green Jr, Anthony</v>
          </cell>
          <cell r="C174" t="str">
            <v>708 Pennsylvania #5</v>
          </cell>
          <cell r="D174" t="str">
            <v>Baltimore</v>
          </cell>
          <cell r="E174" t="str">
            <v>MD</v>
          </cell>
          <cell r="F174" t="str">
            <v>21201</v>
          </cell>
          <cell r="G174" t="str">
            <v>United States of America</v>
          </cell>
          <cell r="H174" t="str">
            <v>Returning Client</v>
          </cell>
          <cell r="J174" t="str">
            <v>(443)599-5285</v>
          </cell>
          <cell r="L174" t="str">
            <v>Single</v>
          </cell>
          <cell r="M174" t="str">
            <v>No</v>
          </cell>
          <cell r="N174" t="str">
            <v>No</v>
          </cell>
          <cell r="O174" t="str">
            <v>6/13/2022</v>
          </cell>
          <cell r="P174" t="str">
            <v>Warehouse/Maintenance</v>
          </cell>
          <cell r="R174" t="str">
            <v>No</v>
          </cell>
          <cell r="S174" t="str">
            <v>No</v>
          </cell>
          <cell r="T174" t="str">
            <v>Male</v>
          </cell>
          <cell r="U174" t="str">
            <v>Black/African American and White</v>
          </cell>
          <cell r="V174" t="str">
            <v>06/15/2022</v>
          </cell>
          <cell r="W174" t="str">
            <v>(410)314-8096</v>
          </cell>
          <cell r="X174" t="str">
            <v>213-96-9808</v>
          </cell>
          <cell r="Y174" t="str">
            <v>05/16/1979</v>
          </cell>
          <cell r="Z174" t="str">
            <v>aganthonygreen0516@gmail.com</v>
          </cell>
          <cell r="AA174" t="str">
            <v>No</v>
          </cell>
          <cell r="AB174">
            <v>0</v>
          </cell>
          <cell r="AC174">
            <v>15</v>
          </cell>
          <cell r="AD174" t="str">
            <v>SNAP/Food Stamp</v>
          </cell>
          <cell r="AF174" t="str">
            <v>&gt; 1 year</v>
          </cell>
          <cell r="AG174" t="str">
            <v>No</v>
          </cell>
          <cell r="AH174" t="str">
            <v>Extremely Low Income</v>
          </cell>
          <cell r="AI174">
            <v>0</v>
          </cell>
          <cell r="AJ174" t="str">
            <v>Yes</v>
          </cell>
          <cell r="AK174" t="str">
            <v>Some Highschool</v>
          </cell>
          <cell r="AL174" t="str">
            <v>No</v>
          </cell>
          <cell r="AM174" t="str">
            <v>No</v>
          </cell>
          <cell r="AN174" t="str">
            <v>No</v>
          </cell>
          <cell r="AP174" t="str">
            <v>No</v>
          </cell>
          <cell r="AQ174" t="str">
            <v>OOO</v>
          </cell>
          <cell r="AR174" t="str">
            <v xml:space="preserve"> CDBG</v>
          </cell>
          <cell r="AS174" t="str">
            <v>OOO</v>
          </cell>
          <cell r="AT174" t="str">
            <v>United States</v>
          </cell>
          <cell r="AU174">
            <v>40</v>
          </cell>
          <cell r="AZ174">
            <v>44727</v>
          </cell>
          <cell r="BA174" t="str">
            <v>OOO</v>
          </cell>
          <cell r="BB174" t="str">
            <v>RB</v>
          </cell>
          <cell r="BC174">
            <v>6</v>
          </cell>
          <cell r="BD174" t="str">
            <v>Quarter 4</v>
          </cell>
          <cell r="BE174">
            <v>2022</v>
          </cell>
          <cell r="BF174">
            <v>2022</v>
          </cell>
          <cell r="CI174" t="str">
            <v>No</v>
          </cell>
          <cell r="CO174" t="str">
            <v>No</v>
          </cell>
          <cell r="EB174">
            <v>43</v>
          </cell>
          <cell r="EC174" t="str">
            <v>Yes</v>
          </cell>
          <cell r="ED174" t="str">
            <v>CDBG</v>
          </cell>
          <cell r="EE174" t="str">
            <v>No</v>
          </cell>
          <cell r="EF174" t="str">
            <v>No</v>
          </cell>
          <cell r="EG174" t="str">
            <v>Yes</v>
          </cell>
          <cell r="EH174" t="str">
            <v>No</v>
          </cell>
          <cell r="EI174" t="str">
            <v>No</v>
          </cell>
          <cell r="EJ174" t="str">
            <v>Yes</v>
          </cell>
          <cell r="EM174" t="str">
            <v>No</v>
          </cell>
          <cell r="EN174" t="str">
            <v>No</v>
          </cell>
          <cell r="EO174" t="str">
            <v>No</v>
          </cell>
          <cell r="EP174" t="str">
            <v>No</v>
          </cell>
          <cell r="EQ174" t="str">
            <v>No</v>
          </cell>
          <cell r="ER174" t="str">
            <v>No</v>
          </cell>
        </row>
        <row r="175">
          <cell r="A175">
            <v>976887</v>
          </cell>
          <cell r="B175" t="str">
            <v>Green, Cheryl A.</v>
          </cell>
          <cell r="C175" t="str">
            <v>5605 Edmonson Aenue</v>
          </cell>
          <cell r="D175" t="str">
            <v>Baltimore</v>
          </cell>
          <cell r="E175" t="str">
            <v>MD</v>
          </cell>
          <cell r="F175" t="str">
            <v>21229</v>
          </cell>
          <cell r="G175" t="str">
            <v>United States of America</v>
          </cell>
          <cell r="H175" t="str">
            <v>Facebook</v>
          </cell>
          <cell r="J175" t="str">
            <v>410-564-6431</v>
          </cell>
          <cell r="L175" t="str">
            <v>Married</v>
          </cell>
          <cell r="M175" t="str">
            <v>Yes</v>
          </cell>
          <cell r="N175" t="str">
            <v>Yes</v>
          </cell>
          <cell r="O175" t="str">
            <v>11/18/2021</v>
          </cell>
          <cell r="P175" t="str">
            <v>CDL B Bus Operator</v>
          </cell>
          <cell r="R175" t="str">
            <v>Yes</v>
          </cell>
          <cell r="S175" t="str">
            <v>No</v>
          </cell>
          <cell r="T175" t="str">
            <v>Female</v>
          </cell>
          <cell r="U175" t="str">
            <v>Black/African American</v>
          </cell>
          <cell r="V175" t="str">
            <v>11/18/2021</v>
          </cell>
          <cell r="X175" t="str">
            <v>219-84-5994</v>
          </cell>
          <cell r="Y175" t="str">
            <v>06/24/1965</v>
          </cell>
          <cell r="Z175" t="str">
            <v>cherylstyles1@yahoo.com</v>
          </cell>
          <cell r="AA175" t="str">
            <v>No</v>
          </cell>
          <cell r="AB175">
            <v>0</v>
          </cell>
          <cell r="AC175">
            <v>10</v>
          </cell>
          <cell r="AD175" t="str">
            <v>Salary/Wages</v>
          </cell>
          <cell r="AF175" t="str">
            <v>Still Working</v>
          </cell>
          <cell r="AG175" t="str">
            <v>No</v>
          </cell>
          <cell r="AH175" t="str">
            <v>Extremely Low Income</v>
          </cell>
          <cell r="AI175">
            <v>2100</v>
          </cell>
          <cell r="AJ175" t="str">
            <v>No</v>
          </cell>
          <cell r="AK175" t="str">
            <v>High School Diploma/GED</v>
          </cell>
          <cell r="AL175" t="str">
            <v>No</v>
          </cell>
          <cell r="AM175" t="str">
            <v>No</v>
          </cell>
          <cell r="AN175" t="str">
            <v>No</v>
          </cell>
          <cell r="AP175" t="str">
            <v>No</v>
          </cell>
          <cell r="AQ175" t="str">
            <v>CTC</v>
          </cell>
          <cell r="AR175" t="str">
            <v xml:space="preserve"> CDBG; EARN</v>
          </cell>
          <cell r="AS175" t="str">
            <v>CTC</v>
          </cell>
          <cell r="AT175" t="str">
            <v>United States</v>
          </cell>
          <cell r="AU175">
            <v>40</v>
          </cell>
          <cell r="AV175" t="str">
            <v>Resume</v>
          </cell>
          <cell r="AZ175">
            <v>44518</v>
          </cell>
          <cell r="BA175" t="str">
            <v>CTC</v>
          </cell>
          <cell r="BB175" t="str">
            <v>SH</v>
          </cell>
          <cell r="BC175">
            <v>11</v>
          </cell>
          <cell r="BD175" t="str">
            <v>Quarter 2</v>
          </cell>
          <cell r="BE175">
            <v>2021</v>
          </cell>
          <cell r="BF175">
            <v>2022</v>
          </cell>
          <cell r="CI175" t="str">
            <v>Yes</v>
          </cell>
          <cell r="CO175" t="str">
            <v>No</v>
          </cell>
          <cell r="CP175">
            <v>44571</v>
          </cell>
          <cell r="CU175" t="str">
            <v>Yes</v>
          </cell>
          <cell r="CV175" t="str">
            <v>01/31/2022</v>
          </cell>
          <cell r="DI175" t="str">
            <v>Yes</v>
          </cell>
          <cell r="DJ175" t="str">
            <v>Complete</v>
          </cell>
          <cell r="EA175" t="str">
            <v>IG0514-15-674</v>
          </cell>
          <cell r="EB175">
            <v>57</v>
          </cell>
          <cell r="EC175" t="str">
            <v>Yes</v>
          </cell>
          <cell r="ED175" t="str">
            <v>CDBG</v>
          </cell>
          <cell r="EE175" t="str">
            <v>Yes</v>
          </cell>
          <cell r="EF175" t="str">
            <v>No</v>
          </cell>
          <cell r="EG175" t="str">
            <v>Yes</v>
          </cell>
          <cell r="EH175" t="str">
            <v>No</v>
          </cell>
          <cell r="EI175" t="str">
            <v>Yes</v>
          </cell>
          <cell r="EJ175" t="str">
            <v>No</v>
          </cell>
          <cell r="EM175" t="str">
            <v>Yes</v>
          </cell>
          <cell r="EN175" t="str">
            <v>No</v>
          </cell>
          <cell r="EO175" t="str">
            <v>No</v>
          </cell>
          <cell r="EP175" t="str">
            <v>No</v>
          </cell>
          <cell r="EQ175" t="str">
            <v>No</v>
          </cell>
          <cell r="ER175" t="str">
            <v>No</v>
          </cell>
        </row>
        <row r="176">
          <cell r="A176">
            <v>977163</v>
          </cell>
          <cell r="B176" t="str">
            <v>Green, Kaineisha</v>
          </cell>
          <cell r="C176" t="str">
            <v>34  Morrislea Ct</v>
          </cell>
          <cell r="D176" t="str">
            <v>Parkville</v>
          </cell>
          <cell r="E176" t="str">
            <v>Md</v>
          </cell>
          <cell r="F176" t="str">
            <v>21234</v>
          </cell>
          <cell r="G176" t="str">
            <v>United States of America</v>
          </cell>
          <cell r="H176" t="str">
            <v>Word of Mouth</v>
          </cell>
          <cell r="J176" t="str">
            <v>410 639 3061</v>
          </cell>
          <cell r="L176" t="str">
            <v>Single</v>
          </cell>
          <cell r="M176" t="str">
            <v>No</v>
          </cell>
          <cell r="N176" t="str">
            <v>No</v>
          </cell>
          <cell r="O176" t="str">
            <v>5/24/2022</v>
          </cell>
          <cell r="P176" t="str">
            <v>Warehousing</v>
          </cell>
          <cell r="R176" t="str">
            <v>Yes</v>
          </cell>
          <cell r="S176" t="str">
            <v>No</v>
          </cell>
          <cell r="T176" t="str">
            <v>Female</v>
          </cell>
          <cell r="U176" t="str">
            <v>Black/African American</v>
          </cell>
          <cell r="V176" t="str">
            <v>05/24/2022</v>
          </cell>
          <cell r="X176" t="str">
            <v>212 88 4163</v>
          </cell>
          <cell r="Y176" t="str">
            <v>03/09/1999</v>
          </cell>
          <cell r="Z176" t="str">
            <v>greenkai942@gmail.com</v>
          </cell>
          <cell r="AA176" t="str">
            <v>No</v>
          </cell>
          <cell r="AB176">
            <v>0</v>
          </cell>
          <cell r="AC176">
            <v>13.5</v>
          </cell>
          <cell r="AF176" t="str">
            <v>1-3 months</v>
          </cell>
          <cell r="AG176" t="str">
            <v>No</v>
          </cell>
          <cell r="AH176" t="str">
            <v>Extremely Low Income</v>
          </cell>
          <cell r="AI176">
            <v>0</v>
          </cell>
          <cell r="AJ176" t="str">
            <v>No</v>
          </cell>
          <cell r="AK176" t="str">
            <v>High School Diploma/GED</v>
          </cell>
          <cell r="AL176" t="str">
            <v>No</v>
          </cell>
          <cell r="AM176" t="str">
            <v>No</v>
          </cell>
          <cell r="AN176" t="str">
            <v>No</v>
          </cell>
          <cell r="AP176" t="str">
            <v>No</v>
          </cell>
          <cell r="AS176" t="str">
            <v>MTDL</v>
          </cell>
          <cell r="AT176" t="str">
            <v>United States</v>
          </cell>
          <cell r="AU176">
            <v>40</v>
          </cell>
          <cell r="AV176" t="str">
            <v>Transportation</v>
          </cell>
          <cell r="AZ176">
            <v>44705</v>
          </cell>
          <cell r="BB176" t="str">
            <v>CH</v>
          </cell>
          <cell r="BC176">
            <v>5</v>
          </cell>
          <cell r="BD176" t="str">
            <v>Quarter 4</v>
          </cell>
          <cell r="BE176">
            <v>2022</v>
          </cell>
          <cell r="BF176">
            <v>2022</v>
          </cell>
          <cell r="CI176" t="str">
            <v>No</v>
          </cell>
          <cell r="CO176" t="str">
            <v>No</v>
          </cell>
          <cell r="CP176"/>
          <cell r="DK176" t="str">
            <v>Yes</v>
          </cell>
          <cell r="EB176">
            <v>23</v>
          </cell>
          <cell r="EC176" t="str">
            <v>No</v>
          </cell>
          <cell r="EE176" t="str">
            <v>No</v>
          </cell>
          <cell r="EF176" t="str">
            <v>No</v>
          </cell>
          <cell r="EG176" t="str">
            <v>No</v>
          </cell>
          <cell r="EH176" t="str">
            <v>No</v>
          </cell>
          <cell r="EI176" t="str">
            <v>No</v>
          </cell>
          <cell r="EJ176" t="str">
            <v>No</v>
          </cell>
          <cell r="EM176" t="str">
            <v>No</v>
          </cell>
          <cell r="EN176" t="str">
            <v>No</v>
          </cell>
          <cell r="EO176" t="str">
            <v>No</v>
          </cell>
          <cell r="EP176" t="str">
            <v>No</v>
          </cell>
          <cell r="EQ176" t="str">
            <v>No</v>
          </cell>
          <cell r="ER176" t="str">
            <v>No</v>
          </cell>
        </row>
        <row r="177">
          <cell r="A177">
            <v>977065</v>
          </cell>
          <cell r="B177" t="str">
            <v>Green, Shaniqua A.</v>
          </cell>
          <cell r="C177" t="str">
            <v>1318 Limit Avenue</v>
          </cell>
          <cell r="D177" t="str">
            <v>Baltimore</v>
          </cell>
          <cell r="E177" t="str">
            <v>MD</v>
          </cell>
          <cell r="F177" t="str">
            <v>21239</v>
          </cell>
          <cell r="G177" t="str">
            <v>United States of America</v>
          </cell>
          <cell r="H177" t="str">
            <v>Internet Search</v>
          </cell>
          <cell r="J177" t="str">
            <v>667-770-0503</v>
          </cell>
          <cell r="L177" t="str">
            <v>Single</v>
          </cell>
          <cell r="M177" t="str">
            <v>Yes</v>
          </cell>
          <cell r="N177" t="str">
            <v>No</v>
          </cell>
          <cell r="O177" t="str">
            <v>4/1/2022</v>
          </cell>
          <cell r="P177" t="str">
            <v>Bus Operator</v>
          </cell>
          <cell r="R177" t="str">
            <v>No</v>
          </cell>
          <cell r="S177" t="str">
            <v>No</v>
          </cell>
          <cell r="T177" t="str">
            <v>Female</v>
          </cell>
          <cell r="U177" t="str">
            <v>Black/African American</v>
          </cell>
          <cell r="V177" t="str">
            <v>04/01/2022</v>
          </cell>
          <cell r="X177" t="str">
            <v>5829</v>
          </cell>
          <cell r="Y177" t="str">
            <v>01/30/1992</v>
          </cell>
          <cell r="Z177" t="str">
            <v>sagreen0130@gmail.com</v>
          </cell>
          <cell r="AA177" t="str">
            <v>No</v>
          </cell>
          <cell r="AB177">
            <v>0</v>
          </cell>
          <cell r="AC177">
            <v>13</v>
          </cell>
          <cell r="AD177" t="str">
            <v>Salary/Wages, SNAP/Food Stamp</v>
          </cell>
          <cell r="AG177" t="str">
            <v>No</v>
          </cell>
          <cell r="AH177" t="str">
            <v>Extremely Low Income</v>
          </cell>
          <cell r="AI177">
            <v>2000</v>
          </cell>
          <cell r="AJ177" t="str">
            <v>No</v>
          </cell>
          <cell r="AK177" t="str">
            <v>High School Diploma/GED</v>
          </cell>
          <cell r="AL177" t="str">
            <v>No</v>
          </cell>
          <cell r="AM177" t="str">
            <v>No</v>
          </cell>
          <cell r="AN177" t="str">
            <v>No</v>
          </cell>
          <cell r="AP177" t="str">
            <v>No</v>
          </cell>
          <cell r="AR177" t="str">
            <v>Grads2Careers; CDBG</v>
          </cell>
          <cell r="AS177" t="str">
            <v>CTC</v>
          </cell>
          <cell r="AT177" t="str">
            <v>United States</v>
          </cell>
          <cell r="AU177">
            <v>40</v>
          </cell>
          <cell r="AZ177">
            <v>44652</v>
          </cell>
          <cell r="BB177" t="str">
            <v>SH</v>
          </cell>
          <cell r="BC177">
            <v>4</v>
          </cell>
          <cell r="BD177" t="str">
            <v>Quarter 4</v>
          </cell>
          <cell r="BE177">
            <v>2022</v>
          </cell>
          <cell r="BF177">
            <v>2022</v>
          </cell>
          <cell r="CI177" t="str">
            <v>No</v>
          </cell>
          <cell r="CO177" t="str">
            <v>No</v>
          </cell>
          <cell r="CP177"/>
          <cell r="DK177" t="str">
            <v>Yes</v>
          </cell>
          <cell r="EB177">
            <v>30</v>
          </cell>
          <cell r="EC177" t="str">
            <v>Yes</v>
          </cell>
          <cell r="ED177" t="str">
            <v>CDBG</v>
          </cell>
          <cell r="EE177" t="str">
            <v>No</v>
          </cell>
          <cell r="EF177" t="str">
            <v>No</v>
          </cell>
          <cell r="EG177" t="str">
            <v>No</v>
          </cell>
          <cell r="EH177" t="str">
            <v>No</v>
          </cell>
          <cell r="EI177" t="str">
            <v>No</v>
          </cell>
          <cell r="EJ177" t="str">
            <v>No</v>
          </cell>
          <cell r="EM177" t="str">
            <v>No</v>
          </cell>
          <cell r="EN177" t="str">
            <v>No</v>
          </cell>
          <cell r="EO177" t="str">
            <v>No</v>
          </cell>
          <cell r="EP177" t="str">
            <v>No</v>
          </cell>
          <cell r="EQ177" t="str">
            <v>No</v>
          </cell>
          <cell r="ER177" t="str">
            <v>No</v>
          </cell>
        </row>
        <row r="178">
          <cell r="A178">
            <v>977176</v>
          </cell>
          <cell r="B178" t="str">
            <v>Gross, David N..</v>
          </cell>
          <cell r="C178" t="str">
            <v>132 Waldon Road</v>
          </cell>
          <cell r="D178" t="str">
            <v>Abingdon</v>
          </cell>
          <cell r="E178" t="str">
            <v>MD</v>
          </cell>
          <cell r="F178" t="str">
            <v>21009</v>
          </cell>
          <cell r="G178" t="str">
            <v>United States of America</v>
          </cell>
          <cell r="H178" t="str">
            <v>Facebook</v>
          </cell>
          <cell r="J178" t="str">
            <v>443-947-0541</v>
          </cell>
          <cell r="L178" t="str">
            <v>Single</v>
          </cell>
          <cell r="M178" t="str">
            <v>Yes</v>
          </cell>
          <cell r="N178" t="str">
            <v>No</v>
          </cell>
          <cell r="O178" t="str">
            <v>6/1/2022</v>
          </cell>
          <cell r="P178" t="str">
            <v>School Bus Driver</v>
          </cell>
          <cell r="R178" t="str">
            <v>No</v>
          </cell>
          <cell r="S178" t="str">
            <v>No</v>
          </cell>
          <cell r="T178" t="str">
            <v>Male</v>
          </cell>
          <cell r="U178" t="str">
            <v>Black/African American</v>
          </cell>
          <cell r="V178" t="str">
            <v>06/01/2022</v>
          </cell>
          <cell r="X178" t="str">
            <v>217-47-3625</v>
          </cell>
          <cell r="Y178" t="str">
            <v>07/11/1996</v>
          </cell>
          <cell r="Z178" t="str">
            <v>davidgross0321@gmail.com</v>
          </cell>
          <cell r="AA178" t="str">
            <v>No</v>
          </cell>
          <cell r="AB178">
            <v>0</v>
          </cell>
          <cell r="AC178">
            <v>16</v>
          </cell>
          <cell r="AD178" t="str">
            <v>Salary/Wages</v>
          </cell>
          <cell r="AF178" t="str">
            <v>Still Working</v>
          </cell>
          <cell r="AG178" t="str">
            <v>No</v>
          </cell>
          <cell r="AH178" t="str">
            <v>Extremely Low Income</v>
          </cell>
          <cell r="AI178">
            <v>2100</v>
          </cell>
          <cell r="AJ178" t="str">
            <v>Yes</v>
          </cell>
          <cell r="AK178" t="str">
            <v>High School Diploma/GED</v>
          </cell>
          <cell r="AL178" t="str">
            <v>No</v>
          </cell>
          <cell r="AM178" t="str">
            <v>No</v>
          </cell>
          <cell r="AN178" t="str">
            <v>No</v>
          </cell>
          <cell r="AP178" t="str">
            <v>Yes</v>
          </cell>
          <cell r="AQ178" t="str">
            <v>CTC</v>
          </cell>
          <cell r="AS178" t="str">
            <v>CTC</v>
          </cell>
          <cell r="AT178" t="str">
            <v>United States</v>
          </cell>
          <cell r="AU178">
            <v>30</v>
          </cell>
          <cell r="AV178" t="str">
            <v>Resume</v>
          </cell>
          <cell r="AZ178">
            <v>44713</v>
          </cell>
          <cell r="BA178" t="str">
            <v>CTC</v>
          </cell>
          <cell r="BB178" t="str">
            <v>MS</v>
          </cell>
          <cell r="BC178">
            <v>6</v>
          </cell>
          <cell r="BD178" t="str">
            <v>Quarter 4</v>
          </cell>
          <cell r="BE178">
            <v>2022</v>
          </cell>
          <cell r="BF178">
            <v>2022</v>
          </cell>
          <cell r="CI178" t="str">
            <v>Yes</v>
          </cell>
          <cell r="CO178" t="str">
            <v>No</v>
          </cell>
          <cell r="CP178"/>
          <cell r="EB178">
            <v>25</v>
          </cell>
          <cell r="EC178" t="str">
            <v>No</v>
          </cell>
          <cell r="EE178" t="str">
            <v>No</v>
          </cell>
          <cell r="EF178" t="str">
            <v>No</v>
          </cell>
          <cell r="EG178" t="str">
            <v>No</v>
          </cell>
          <cell r="EH178" t="str">
            <v>Yes</v>
          </cell>
          <cell r="EI178" t="str">
            <v>Yes</v>
          </cell>
          <cell r="EJ178" t="str">
            <v>No</v>
          </cell>
          <cell r="EM178" t="str">
            <v>No</v>
          </cell>
          <cell r="EN178" t="str">
            <v>No</v>
          </cell>
          <cell r="EO178" t="str">
            <v>No</v>
          </cell>
          <cell r="EP178" t="str">
            <v>No</v>
          </cell>
          <cell r="EQ178" t="str">
            <v>No</v>
          </cell>
          <cell r="ER178" t="str">
            <v>No</v>
          </cell>
        </row>
        <row r="179">
          <cell r="A179">
            <v>977007</v>
          </cell>
          <cell r="B179" t="str">
            <v>Hadith, Kaylah</v>
          </cell>
          <cell r="C179" t="str">
            <v>417 Normandy Ave</v>
          </cell>
          <cell r="D179" t="str">
            <v>Baltimore</v>
          </cell>
          <cell r="E179" t="str">
            <v>MD</v>
          </cell>
          <cell r="F179" t="str">
            <v>21229</v>
          </cell>
          <cell r="G179" t="str">
            <v>United States of America</v>
          </cell>
          <cell r="H179" t="str">
            <v>Internet Search</v>
          </cell>
          <cell r="J179" t="str">
            <v>410-300-4624</v>
          </cell>
          <cell r="L179" t="str">
            <v>Single</v>
          </cell>
          <cell r="M179" t="str">
            <v>No</v>
          </cell>
          <cell r="N179" t="str">
            <v>No</v>
          </cell>
          <cell r="O179" t="str">
            <v>3/1/2022</v>
          </cell>
          <cell r="P179" t="str">
            <v>Clerical</v>
          </cell>
          <cell r="R179" t="str">
            <v>Yes</v>
          </cell>
          <cell r="S179" t="str">
            <v>No</v>
          </cell>
          <cell r="T179" t="str">
            <v>Female</v>
          </cell>
          <cell r="U179" t="str">
            <v>Black/African American</v>
          </cell>
          <cell r="V179" t="str">
            <v>03/01/2022</v>
          </cell>
          <cell r="X179" t="str">
            <v>214-53-3778</v>
          </cell>
          <cell r="Y179" t="str">
            <v>08/04/1998</v>
          </cell>
          <cell r="Z179" t="str">
            <v>Kaylahhadith32@gmail.com</v>
          </cell>
          <cell r="AA179" t="str">
            <v>No</v>
          </cell>
          <cell r="AB179">
            <v>0</v>
          </cell>
          <cell r="AC179">
            <v>14.1</v>
          </cell>
          <cell r="AD179" t="str">
            <v>Cash Assistance/TCA, SNAP/Food Stamp</v>
          </cell>
          <cell r="AF179" t="str">
            <v>1-3 months</v>
          </cell>
          <cell r="AG179" t="str">
            <v>No</v>
          </cell>
          <cell r="AH179" t="str">
            <v>Extremely Low Income</v>
          </cell>
          <cell r="AI179">
            <v>428</v>
          </cell>
          <cell r="AJ179" t="str">
            <v>No</v>
          </cell>
          <cell r="AK179" t="str">
            <v>Advanced Degree</v>
          </cell>
          <cell r="AL179" t="str">
            <v>No</v>
          </cell>
          <cell r="AM179" t="str">
            <v>Yes</v>
          </cell>
          <cell r="AN179" t="str">
            <v>No</v>
          </cell>
          <cell r="AP179" t="str">
            <v>Yes</v>
          </cell>
          <cell r="AR179" t="str">
            <v xml:space="preserve"> CDBG</v>
          </cell>
          <cell r="AS179" t="str">
            <v>OOO</v>
          </cell>
          <cell r="AT179" t="str">
            <v>United States</v>
          </cell>
          <cell r="AU179">
            <v>40</v>
          </cell>
          <cell r="AV179" t="str">
            <v>Childcare</v>
          </cell>
          <cell r="AZ179">
            <v>44621</v>
          </cell>
          <cell r="BB179" t="str">
            <v>RB</v>
          </cell>
          <cell r="BC179">
            <v>3</v>
          </cell>
          <cell r="BD179" t="str">
            <v>Quarter 3</v>
          </cell>
          <cell r="BE179">
            <v>2022</v>
          </cell>
          <cell r="BF179">
            <v>2022</v>
          </cell>
          <cell r="CI179" t="str">
            <v>No</v>
          </cell>
          <cell r="CO179" t="str">
            <v>No</v>
          </cell>
          <cell r="CP179"/>
          <cell r="DK179" t="str">
            <v>Yes</v>
          </cell>
          <cell r="EB179">
            <v>23</v>
          </cell>
          <cell r="EC179" t="str">
            <v>Yes</v>
          </cell>
          <cell r="ED179" t="str">
            <v>CDBG</v>
          </cell>
          <cell r="EE179" t="str">
            <v>No</v>
          </cell>
          <cell r="EF179" t="str">
            <v>No</v>
          </cell>
          <cell r="EG179" t="str">
            <v>No</v>
          </cell>
          <cell r="EH179" t="str">
            <v>No</v>
          </cell>
          <cell r="EI179" t="str">
            <v>No</v>
          </cell>
          <cell r="EJ179" t="str">
            <v>No</v>
          </cell>
          <cell r="EM179" t="str">
            <v>No</v>
          </cell>
          <cell r="EN179" t="str">
            <v>No</v>
          </cell>
          <cell r="EO179" t="str">
            <v>No</v>
          </cell>
          <cell r="EP179" t="str">
            <v>No</v>
          </cell>
          <cell r="EQ179" t="str">
            <v>No</v>
          </cell>
          <cell r="ER179" t="str">
            <v>No</v>
          </cell>
        </row>
        <row r="180">
          <cell r="A180">
            <v>976894</v>
          </cell>
          <cell r="B180" t="str">
            <v>Hale, Randora</v>
          </cell>
          <cell r="C180" t="str">
            <v>401 E. 25th St #10F</v>
          </cell>
          <cell r="D180" t="str">
            <v>Baltimore</v>
          </cell>
          <cell r="E180" t="str">
            <v>MD</v>
          </cell>
          <cell r="F180" t="str">
            <v>21218</v>
          </cell>
          <cell r="G180" t="str">
            <v>United States of America</v>
          </cell>
          <cell r="H180" t="str">
            <v>Word of Mouth</v>
          </cell>
          <cell r="J180" t="str">
            <v>(443)521-8040</v>
          </cell>
          <cell r="L180" t="str">
            <v>Single</v>
          </cell>
          <cell r="M180" t="str">
            <v>Yes</v>
          </cell>
          <cell r="N180" t="str">
            <v>Yes</v>
          </cell>
          <cell r="O180" t="str">
            <v>11/29/2021</v>
          </cell>
          <cell r="P180" t="str">
            <v>CDL/Trucks</v>
          </cell>
          <cell r="R180" t="str">
            <v>Yes</v>
          </cell>
          <cell r="S180" t="str">
            <v>No</v>
          </cell>
          <cell r="T180" t="str">
            <v>Female</v>
          </cell>
          <cell r="U180" t="str">
            <v>Black/African American</v>
          </cell>
          <cell r="V180" t="str">
            <v>11/29/2021</v>
          </cell>
          <cell r="X180" t="str">
            <v>218-21-9990</v>
          </cell>
          <cell r="Y180" t="str">
            <v>05/11/1988</v>
          </cell>
          <cell r="Z180" t="str">
            <v>randorahale12@gmail.com</v>
          </cell>
          <cell r="AA180" t="str">
            <v>Yes</v>
          </cell>
          <cell r="AB180">
            <v>0</v>
          </cell>
          <cell r="AC180">
            <v>12.5</v>
          </cell>
          <cell r="AD180" t="str">
            <v>Salary/Wages, SNAP/Food Stamp</v>
          </cell>
          <cell r="AF180" t="str">
            <v>Still Working</v>
          </cell>
          <cell r="AG180" t="str">
            <v>No</v>
          </cell>
          <cell r="AH180" t="str">
            <v>Extremely Low Income</v>
          </cell>
          <cell r="AI180">
            <v>2000</v>
          </cell>
          <cell r="AJ180" t="str">
            <v>No</v>
          </cell>
          <cell r="AK180" t="str">
            <v>High School Diploma/GED</v>
          </cell>
          <cell r="AL180" t="str">
            <v>No</v>
          </cell>
          <cell r="AM180" t="str">
            <v>No</v>
          </cell>
          <cell r="AN180" t="str">
            <v>No</v>
          </cell>
          <cell r="AP180" t="str">
            <v>No</v>
          </cell>
          <cell r="AQ180" t="str">
            <v>CTC</v>
          </cell>
          <cell r="AR180" t="str">
            <v>MOED Opioid; CDBG</v>
          </cell>
          <cell r="AS180" t="str">
            <v>CTC</v>
          </cell>
          <cell r="AT180" t="str">
            <v>United States</v>
          </cell>
          <cell r="AU180">
            <v>20</v>
          </cell>
          <cell r="AW180"/>
          <cell r="AZ180">
            <v>44529</v>
          </cell>
          <cell r="BA180" t="str">
            <v>CTC</v>
          </cell>
          <cell r="BB180" t="str">
            <v>SH</v>
          </cell>
          <cell r="BC180">
            <v>11</v>
          </cell>
          <cell r="BD180" t="str">
            <v>Quarter 2</v>
          </cell>
          <cell r="BE180">
            <v>2021</v>
          </cell>
          <cell r="BF180">
            <v>2022</v>
          </cell>
          <cell r="CI180" t="str">
            <v>Yes</v>
          </cell>
          <cell r="CO180" t="str">
            <v>No</v>
          </cell>
          <cell r="CP180">
            <v>44571</v>
          </cell>
          <cell r="EB180">
            <v>34</v>
          </cell>
          <cell r="EC180" t="str">
            <v>Yes</v>
          </cell>
          <cell r="ED180" t="str">
            <v>CDBG</v>
          </cell>
          <cell r="EE180" t="str">
            <v>No</v>
          </cell>
          <cell r="EF180" t="str">
            <v>No</v>
          </cell>
          <cell r="EG180" t="str">
            <v>Yes</v>
          </cell>
          <cell r="EH180" t="str">
            <v>No</v>
          </cell>
          <cell r="EI180" t="str">
            <v>Yes</v>
          </cell>
          <cell r="EJ180" t="str">
            <v>No</v>
          </cell>
          <cell r="EM180" t="str">
            <v>No</v>
          </cell>
          <cell r="EN180" t="str">
            <v>No</v>
          </cell>
          <cell r="EO180" t="str">
            <v>No</v>
          </cell>
          <cell r="EP180" t="str">
            <v>No</v>
          </cell>
          <cell r="EQ180" t="str">
            <v>No</v>
          </cell>
          <cell r="ER180" t="str">
            <v>No</v>
          </cell>
        </row>
        <row r="181">
          <cell r="A181">
            <v>977096</v>
          </cell>
          <cell r="B181" t="str">
            <v>Hall, Kimberly T.</v>
          </cell>
          <cell r="C181" t="str">
            <v>1406 North Rolling Road</v>
          </cell>
          <cell r="D181" t="str">
            <v>Catonsville</v>
          </cell>
          <cell r="E181" t="str">
            <v>MD</v>
          </cell>
          <cell r="F181" t="str">
            <v>21228</v>
          </cell>
          <cell r="G181" t="str">
            <v>United States of America</v>
          </cell>
          <cell r="H181" t="str">
            <v>MND Client/Graduate</v>
          </cell>
          <cell r="J181" t="str">
            <v>443-572-2426</v>
          </cell>
          <cell r="L181" t="str">
            <v>Single</v>
          </cell>
          <cell r="M181" t="str">
            <v>Yes</v>
          </cell>
          <cell r="N181" t="str">
            <v>Yes</v>
          </cell>
          <cell r="O181" t="str">
            <v>4/20/2022</v>
          </cell>
          <cell r="P181" t="str">
            <v>Bus Operator</v>
          </cell>
          <cell r="R181" t="str">
            <v>Yes</v>
          </cell>
          <cell r="S181" t="str">
            <v>No</v>
          </cell>
          <cell r="T181" t="str">
            <v>Female</v>
          </cell>
          <cell r="U181" t="str">
            <v>Black/African American</v>
          </cell>
          <cell r="V181" t="str">
            <v>04/20/2022</v>
          </cell>
          <cell r="X181" t="str">
            <v>213-04-2221</v>
          </cell>
          <cell r="Y181" t="str">
            <v>12/06/1979</v>
          </cell>
          <cell r="Z181" t="str">
            <v>hallkim867@gmail.com</v>
          </cell>
          <cell r="AA181" t="str">
            <v>No</v>
          </cell>
          <cell r="AB181">
            <v>0</v>
          </cell>
          <cell r="AC181">
            <v>18.62</v>
          </cell>
          <cell r="AD181" t="str">
            <v>Salary/Wages, SNAP/Food Stamp</v>
          </cell>
          <cell r="AF181" t="str">
            <v>Still Working</v>
          </cell>
          <cell r="AG181" t="str">
            <v>No</v>
          </cell>
          <cell r="AH181" t="str">
            <v>Extremely Low Income</v>
          </cell>
          <cell r="AI181">
            <v>3500</v>
          </cell>
          <cell r="AJ181" t="str">
            <v>No</v>
          </cell>
          <cell r="AK181" t="str">
            <v>Some College</v>
          </cell>
          <cell r="AL181" t="str">
            <v>No</v>
          </cell>
          <cell r="AM181" t="str">
            <v>No</v>
          </cell>
          <cell r="AN181" t="str">
            <v>No</v>
          </cell>
          <cell r="AP181" t="str">
            <v>No</v>
          </cell>
          <cell r="AQ181" t="str">
            <v>CTC</v>
          </cell>
          <cell r="AR181" t="str">
            <v xml:space="preserve"> SNAP; EARN</v>
          </cell>
          <cell r="AS181" t="str">
            <v>CTC</v>
          </cell>
          <cell r="AT181" t="str">
            <v>United States</v>
          </cell>
          <cell r="AU181">
            <v>40</v>
          </cell>
          <cell r="AW181"/>
          <cell r="AZ181">
            <v>44671</v>
          </cell>
          <cell r="BA181" t="str">
            <v>CTC</v>
          </cell>
          <cell r="BB181" t="str">
            <v>SH</v>
          </cell>
          <cell r="BC181">
            <v>4</v>
          </cell>
          <cell r="BD181" t="str">
            <v>Quarter 4</v>
          </cell>
          <cell r="BE181">
            <v>2022</v>
          </cell>
          <cell r="BF181">
            <v>2022</v>
          </cell>
          <cell r="CI181" t="str">
            <v>Yes</v>
          </cell>
          <cell r="CO181" t="str">
            <v>No</v>
          </cell>
          <cell r="CP181">
            <v>44683</v>
          </cell>
          <cell r="DJ181" t="str">
            <v>Complete</v>
          </cell>
          <cell r="DL181" t="str">
            <v>05-2022</v>
          </cell>
          <cell r="DM181">
            <v>5</v>
          </cell>
          <cell r="DR181" t="str">
            <v>E</v>
          </cell>
          <cell r="DZ181" t="str">
            <v>499012151</v>
          </cell>
          <cell r="EA181" t="str">
            <v>IG0514-15-696</v>
          </cell>
          <cell r="EB181">
            <v>42</v>
          </cell>
          <cell r="EC181" t="str">
            <v>No</v>
          </cell>
          <cell r="EE181" t="str">
            <v>Yes</v>
          </cell>
          <cell r="EF181" t="str">
            <v>No</v>
          </cell>
          <cell r="EG181" t="str">
            <v>Yes</v>
          </cell>
          <cell r="EH181" t="str">
            <v>No</v>
          </cell>
          <cell r="EI181" t="str">
            <v>Yes</v>
          </cell>
          <cell r="EJ181" t="str">
            <v>No</v>
          </cell>
          <cell r="EM181" t="str">
            <v>Yes</v>
          </cell>
          <cell r="EN181" t="str">
            <v>No</v>
          </cell>
          <cell r="EO181" t="str">
            <v>No</v>
          </cell>
          <cell r="EP181" t="str">
            <v>No</v>
          </cell>
          <cell r="EQ181" t="str">
            <v>No</v>
          </cell>
          <cell r="ER181" t="str">
            <v>No</v>
          </cell>
        </row>
        <row r="182">
          <cell r="A182">
            <v>977166</v>
          </cell>
          <cell r="B182" t="str">
            <v>Hammond, Joseph D.</v>
          </cell>
          <cell r="C182" t="str">
            <v>5309 Leith Road Apt C</v>
          </cell>
          <cell r="D182" t="str">
            <v>Baltimore</v>
          </cell>
          <cell r="E182" t="str">
            <v>MD</v>
          </cell>
          <cell r="F182" t="str">
            <v>21239</v>
          </cell>
          <cell r="G182" t="str">
            <v>United States of America</v>
          </cell>
          <cell r="H182" t="str">
            <v>Instagram</v>
          </cell>
          <cell r="J182" t="str">
            <v>443-857-5934</v>
          </cell>
          <cell r="L182" t="str">
            <v>Single</v>
          </cell>
          <cell r="M182" t="str">
            <v>Yes</v>
          </cell>
          <cell r="N182" t="str">
            <v>Yes</v>
          </cell>
          <cell r="O182" t="str">
            <v>5/27/2022</v>
          </cell>
          <cell r="P182" t="str">
            <v>Coach Bus/Limousine Driver</v>
          </cell>
          <cell r="R182" t="str">
            <v>No</v>
          </cell>
          <cell r="S182" t="str">
            <v>No</v>
          </cell>
          <cell r="T182" t="str">
            <v>Male</v>
          </cell>
          <cell r="U182" t="str">
            <v>Black/African American</v>
          </cell>
          <cell r="V182" t="str">
            <v>05/27/2022</v>
          </cell>
          <cell r="X182" t="str">
            <v>218-55-6768</v>
          </cell>
          <cell r="Y182" t="str">
            <v>08/28/1999</v>
          </cell>
          <cell r="Z182" t="str">
            <v>josephhammond52592gmail.com</v>
          </cell>
          <cell r="AA182" t="str">
            <v>No</v>
          </cell>
          <cell r="AB182">
            <v>0</v>
          </cell>
          <cell r="AC182">
            <v>12</v>
          </cell>
          <cell r="AD182" t="str">
            <v>Salary/Wages</v>
          </cell>
          <cell r="AF182" t="str">
            <v>Still Working</v>
          </cell>
          <cell r="AG182" t="str">
            <v>Yes</v>
          </cell>
          <cell r="AH182" t="str">
            <v>Extremely Low Income</v>
          </cell>
          <cell r="AI182">
            <v>3500</v>
          </cell>
          <cell r="AJ182" t="str">
            <v>No</v>
          </cell>
          <cell r="AK182" t="str">
            <v>High School Diploma/GED</v>
          </cell>
          <cell r="AL182" t="str">
            <v>No</v>
          </cell>
          <cell r="AM182" t="str">
            <v>No</v>
          </cell>
          <cell r="AN182" t="str">
            <v>No</v>
          </cell>
          <cell r="AP182" t="str">
            <v>No</v>
          </cell>
          <cell r="AQ182" t="str">
            <v>CTC</v>
          </cell>
          <cell r="AR182" t="str">
            <v xml:space="preserve"> CDBG</v>
          </cell>
          <cell r="AS182" t="str">
            <v>CTC</v>
          </cell>
          <cell r="AT182" t="str">
            <v>United States</v>
          </cell>
          <cell r="AU182">
            <v>12</v>
          </cell>
          <cell r="AV182" t="str">
            <v>Resume</v>
          </cell>
          <cell r="AZ182">
            <v>44708</v>
          </cell>
          <cell r="BA182" t="str">
            <v>CTC</v>
          </cell>
          <cell r="BB182" t="str">
            <v>MS</v>
          </cell>
          <cell r="BC182">
            <v>5</v>
          </cell>
          <cell r="BD182" t="str">
            <v>Quarter 4</v>
          </cell>
          <cell r="BE182">
            <v>2022</v>
          </cell>
          <cell r="BF182">
            <v>2022</v>
          </cell>
          <cell r="CI182" t="str">
            <v>Yes</v>
          </cell>
          <cell r="CO182" t="str">
            <v>No</v>
          </cell>
          <cell r="CP182"/>
          <cell r="EB182">
            <v>22</v>
          </cell>
          <cell r="EC182" t="str">
            <v>Yes</v>
          </cell>
          <cell r="ED182" t="str">
            <v>CDBG</v>
          </cell>
          <cell r="EE182" t="str">
            <v>No</v>
          </cell>
          <cell r="EF182" t="str">
            <v>No</v>
          </cell>
          <cell r="EG182" t="str">
            <v>No</v>
          </cell>
          <cell r="EH182" t="str">
            <v>Yes</v>
          </cell>
          <cell r="EI182" t="str">
            <v>Yes</v>
          </cell>
          <cell r="EJ182" t="str">
            <v>No</v>
          </cell>
          <cell r="EM182" t="str">
            <v>No</v>
          </cell>
          <cell r="EN182" t="str">
            <v>No</v>
          </cell>
          <cell r="EO182" t="str">
            <v>No</v>
          </cell>
          <cell r="EP182" t="str">
            <v>No</v>
          </cell>
          <cell r="EQ182" t="str">
            <v>No</v>
          </cell>
          <cell r="ER182" t="str">
            <v>No</v>
          </cell>
        </row>
        <row r="183">
          <cell r="A183">
            <v>976975</v>
          </cell>
          <cell r="B183" t="str">
            <v>Haney, Andre</v>
          </cell>
          <cell r="C183" t="str">
            <v>1645 N Calhoun St Apt 324</v>
          </cell>
          <cell r="D183" t="str">
            <v>Baltimore</v>
          </cell>
          <cell r="E183" t="str">
            <v>Md</v>
          </cell>
          <cell r="F183" t="str">
            <v>21217</v>
          </cell>
          <cell r="G183" t="str">
            <v>United States of America</v>
          </cell>
          <cell r="H183" t="str">
            <v>Word of Mouth</v>
          </cell>
          <cell r="J183" t="str">
            <v>443 943 7235</v>
          </cell>
          <cell r="L183" t="str">
            <v>Single</v>
          </cell>
          <cell r="M183" t="str">
            <v>No</v>
          </cell>
          <cell r="N183" t="str">
            <v>No</v>
          </cell>
          <cell r="O183" t="str">
            <v>2/4/2022</v>
          </cell>
          <cell r="P183" t="str">
            <v>warehouse</v>
          </cell>
          <cell r="R183" t="str">
            <v>No</v>
          </cell>
          <cell r="S183" t="str">
            <v>No</v>
          </cell>
          <cell r="T183" t="str">
            <v>Male</v>
          </cell>
          <cell r="U183" t="str">
            <v>Black/African American</v>
          </cell>
          <cell r="V183" t="str">
            <v>02/04/2022</v>
          </cell>
          <cell r="X183" t="str">
            <v>213 11 9836</v>
          </cell>
          <cell r="Y183" t="str">
            <v>12/29/1985</v>
          </cell>
          <cell r="Z183" t="str">
            <v>andrehaney99@gmail.com</v>
          </cell>
          <cell r="AA183" t="str">
            <v>No</v>
          </cell>
          <cell r="AB183">
            <v>0</v>
          </cell>
          <cell r="AC183">
            <v>12.5</v>
          </cell>
          <cell r="AD183" t="str">
            <v>Other Sources</v>
          </cell>
          <cell r="AF183" t="str">
            <v>1-3 months</v>
          </cell>
          <cell r="AG183" t="str">
            <v>No</v>
          </cell>
          <cell r="AH183" t="str">
            <v>Extremely Low Income</v>
          </cell>
          <cell r="AI183">
            <v>250</v>
          </cell>
          <cell r="AJ183" t="str">
            <v>Yes</v>
          </cell>
          <cell r="AK183" t="str">
            <v>High School Diploma/GED</v>
          </cell>
          <cell r="AL183" t="str">
            <v>No</v>
          </cell>
          <cell r="AM183" t="str">
            <v>No</v>
          </cell>
          <cell r="AQ183" t="str">
            <v>MTDL</v>
          </cell>
          <cell r="AR183" t="str">
            <v>MOED Opioid; CDBG</v>
          </cell>
          <cell r="AS183" t="str">
            <v>MTDL</v>
          </cell>
          <cell r="AT183" t="str">
            <v>United States</v>
          </cell>
          <cell r="AU183">
            <v>35</v>
          </cell>
          <cell r="AZ183">
            <v>44596</v>
          </cell>
          <cell r="BA183" t="str">
            <v>MTDL</v>
          </cell>
          <cell r="BB183" t="str">
            <v>CH</v>
          </cell>
          <cell r="BC183">
            <v>2</v>
          </cell>
          <cell r="BD183" t="str">
            <v>Quarter 3</v>
          </cell>
          <cell r="BE183">
            <v>2022</v>
          </cell>
          <cell r="BF183">
            <v>2022</v>
          </cell>
          <cell r="CD183"/>
          <cell r="CI183" t="str">
            <v>No</v>
          </cell>
          <cell r="CO183" t="str">
            <v>No</v>
          </cell>
          <cell r="CP183">
            <v>44599</v>
          </cell>
          <cell r="CQ183" t="str">
            <v>Yes</v>
          </cell>
          <cell r="CR183" t="str">
            <v>02/25/2022</v>
          </cell>
          <cell r="DI183" t="str">
            <v>Yes</v>
          </cell>
          <cell r="DJ183" t="str">
            <v>Complete</v>
          </cell>
          <cell r="EB183">
            <v>36</v>
          </cell>
          <cell r="EC183" t="str">
            <v>Yes</v>
          </cell>
          <cell r="ED183" t="str">
            <v>CDBG</v>
          </cell>
          <cell r="EE183" t="str">
            <v>Yes</v>
          </cell>
          <cell r="EF183" t="str">
            <v>No</v>
          </cell>
          <cell r="EG183" t="str">
            <v>Yes</v>
          </cell>
          <cell r="EH183" t="str">
            <v>No</v>
          </cell>
          <cell r="EI183" t="str">
            <v>No</v>
          </cell>
          <cell r="EJ183" t="str">
            <v>Yes</v>
          </cell>
          <cell r="EM183" t="str">
            <v>Yes</v>
          </cell>
          <cell r="EN183" t="str">
            <v>No</v>
          </cell>
          <cell r="EO183" t="str">
            <v>No</v>
          </cell>
          <cell r="EP183" t="str">
            <v>No</v>
          </cell>
          <cell r="EQ183" t="str">
            <v>No</v>
          </cell>
          <cell r="ER183" t="str">
            <v>No</v>
          </cell>
        </row>
        <row r="184">
          <cell r="A184">
            <v>975886</v>
          </cell>
          <cell r="B184" t="str">
            <v>Hankins, Stephanie C.</v>
          </cell>
          <cell r="D184" t="str">
            <v>Baltimore</v>
          </cell>
          <cell r="E184" t="str">
            <v>MARYLAND</v>
          </cell>
          <cell r="F184" t="str">
            <v>21217</v>
          </cell>
          <cell r="G184" t="str">
            <v>United States of America</v>
          </cell>
          <cell r="H184" t="str">
            <v>Other</v>
          </cell>
          <cell r="I184" t="str">
            <v>OWIF W 
Her coworkers mother has been affected</v>
          </cell>
          <cell r="J184" t="str">
            <v>202-384-9785</v>
          </cell>
          <cell r="K184" t="str">
            <v>Yes</v>
          </cell>
          <cell r="L184" t="str">
            <v>Single</v>
          </cell>
          <cell r="M184" t="str">
            <v>No</v>
          </cell>
          <cell r="N184" t="str">
            <v>No</v>
          </cell>
          <cell r="O184" t="str">
            <v>Employed</v>
          </cell>
          <cell r="Q184" t="str">
            <v>Single, Non Elderly</v>
          </cell>
          <cell r="R184" t="str">
            <v>Yes</v>
          </cell>
          <cell r="S184" t="str">
            <v>Not Hispanic or Latino</v>
          </cell>
          <cell r="T184" t="str">
            <v>Female</v>
          </cell>
          <cell r="U184" t="str">
            <v>Black or African American</v>
          </cell>
          <cell r="V184" t="str">
            <v>07/08/2019</v>
          </cell>
          <cell r="W184" t="str">
            <v>202-977-8513</v>
          </cell>
          <cell r="X184" t="str">
            <v>213-94-7641</v>
          </cell>
          <cell r="Y184" t="str">
            <v>07/02/1963</v>
          </cell>
          <cell r="Z184" t="str">
            <v>stell2001@yahoo.com</v>
          </cell>
          <cell r="AA184" t="str">
            <v>No</v>
          </cell>
          <cell r="AB184">
            <v>0</v>
          </cell>
          <cell r="AC184">
            <v>0</v>
          </cell>
          <cell r="AG184" t="str">
            <v>No</v>
          </cell>
          <cell r="AH184" t="str">
            <v>Moderate Income</v>
          </cell>
          <cell r="AI184">
            <v>5000</v>
          </cell>
          <cell r="AJ184" t="str">
            <v>No</v>
          </cell>
          <cell r="AK184" t="str">
            <v>College degree</v>
          </cell>
          <cell r="AL184" t="str">
            <v>No</v>
          </cell>
          <cell r="AM184" t="str">
            <v>No</v>
          </cell>
          <cell r="AN184" t="str">
            <v>No</v>
          </cell>
          <cell r="AO184" t="str">
            <v>No</v>
          </cell>
          <cell r="AQ184" t="str">
            <v>MTDL</v>
          </cell>
          <cell r="AR184" t="str">
            <v>OWIF-W; CDBG; EARN</v>
          </cell>
          <cell r="AS184" t="str">
            <v>MTDL</v>
          </cell>
          <cell r="AU184">
            <v>0</v>
          </cell>
          <cell r="AW184">
            <v>44400.590277777781</v>
          </cell>
          <cell r="AX184" t="str">
            <v>OOO</v>
          </cell>
          <cell r="AY184" t="str">
            <v>Yes</v>
          </cell>
          <cell r="AZ184">
            <v>44400</v>
          </cell>
          <cell r="BA184" t="str">
            <v>OOO</v>
          </cell>
          <cell r="BB184" t="str">
            <v>RV</v>
          </cell>
          <cell r="BC184">
            <v>7</v>
          </cell>
          <cell r="BD184" t="str">
            <v>Quarter 1</v>
          </cell>
          <cell r="BE184">
            <v>2021</v>
          </cell>
          <cell r="BF184">
            <v>2022</v>
          </cell>
          <cell r="CD184"/>
          <cell r="CF184" t="str">
            <v>04/25/2022</v>
          </cell>
          <cell r="CG184" t="str">
            <v>Job Retained</v>
          </cell>
          <cell r="CH184" t="str">
            <v>04/25/2022</v>
          </cell>
          <cell r="CI184" t="str">
            <v>No</v>
          </cell>
          <cell r="CO184" t="str">
            <v>No</v>
          </cell>
          <cell r="CP184"/>
          <cell r="EA184" t="str">
            <v>IG0514-15-510</v>
          </cell>
          <cell r="EB184">
            <v>58</v>
          </cell>
          <cell r="EC184" t="str">
            <v>Yes</v>
          </cell>
          <cell r="ED184" t="str">
            <v>CDBG</v>
          </cell>
          <cell r="EE184" t="str">
            <v>No</v>
          </cell>
          <cell r="EF184" t="str">
            <v>No</v>
          </cell>
          <cell r="EG184" t="str">
            <v>Yes</v>
          </cell>
          <cell r="EH184" t="str">
            <v>No</v>
          </cell>
          <cell r="EI184" t="str">
            <v>No</v>
          </cell>
          <cell r="EJ184" t="str">
            <v>Yes</v>
          </cell>
          <cell r="EM184" t="str">
            <v>No</v>
          </cell>
          <cell r="EN184" t="str">
            <v>No</v>
          </cell>
          <cell r="EO184" t="str">
            <v>No</v>
          </cell>
          <cell r="EP184" t="str">
            <v>No</v>
          </cell>
          <cell r="EQ184" t="str">
            <v>No</v>
          </cell>
          <cell r="ER184" t="str">
            <v>No</v>
          </cell>
        </row>
        <row r="185">
          <cell r="A185">
            <v>976843</v>
          </cell>
          <cell r="B185" t="str">
            <v>Harding, Stephen</v>
          </cell>
          <cell r="C185" t="str">
            <v>2908 Ailsa Avenue</v>
          </cell>
          <cell r="D185" t="str">
            <v>Baltimore</v>
          </cell>
          <cell r="E185" t="str">
            <v>MD</v>
          </cell>
          <cell r="F185" t="str">
            <v>21214</v>
          </cell>
          <cell r="G185" t="str">
            <v>United States of America</v>
          </cell>
          <cell r="H185" t="str">
            <v>Word of Mouth</v>
          </cell>
          <cell r="J185" t="str">
            <v>410-992-2833</v>
          </cell>
          <cell r="L185" t="str">
            <v>Single</v>
          </cell>
          <cell r="M185" t="str">
            <v>No</v>
          </cell>
          <cell r="N185" t="str">
            <v>No</v>
          </cell>
          <cell r="O185" t="str">
            <v>10/5/2021</v>
          </cell>
          <cell r="P185" t="str">
            <v>Warehouse/Fork Lift Operator</v>
          </cell>
          <cell r="R185" t="str">
            <v>No</v>
          </cell>
          <cell r="S185" t="str">
            <v>No</v>
          </cell>
          <cell r="T185" t="str">
            <v>Male</v>
          </cell>
          <cell r="U185" t="str">
            <v>Black/African American</v>
          </cell>
          <cell r="V185" t="str">
            <v>10/05/2021</v>
          </cell>
          <cell r="W185" t="str">
            <v>202-868-7119  (Sister)</v>
          </cell>
          <cell r="X185" t="str">
            <v>XXX-XX-6894</v>
          </cell>
          <cell r="Y185" t="str">
            <v>05/22/1992</v>
          </cell>
          <cell r="Z185" t="str">
            <v>sharding1522@yahoo.com</v>
          </cell>
          <cell r="AA185" t="str">
            <v>No</v>
          </cell>
          <cell r="AB185">
            <v>0</v>
          </cell>
          <cell r="AC185">
            <v>16.399999999999999</v>
          </cell>
          <cell r="AF185" t="str">
            <v>&lt;1 month</v>
          </cell>
          <cell r="AG185" t="str">
            <v>No</v>
          </cell>
          <cell r="AH185" t="str">
            <v>Extremely Low Income</v>
          </cell>
          <cell r="AI185">
            <v>0</v>
          </cell>
          <cell r="AJ185" t="str">
            <v>Yes</v>
          </cell>
          <cell r="AK185" t="str">
            <v>High School Diploma/GED</v>
          </cell>
          <cell r="AM185" t="str">
            <v>No</v>
          </cell>
          <cell r="AN185" t="str">
            <v>No</v>
          </cell>
          <cell r="AR185" t="str">
            <v xml:space="preserve"> CDBG</v>
          </cell>
          <cell r="AS185" t="str">
            <v>MTDL</v>
          </cell>
          <cell r="AT185" t="str">
            <v>United States</v>
          </cell>
          <cell r="AU185">
            <v>409</v>
          </cell>
          <cell r="AV185" t="str">
            <v>Transportation</v>
          </cell>
          <cell r="AZ185">
            <v>44474</v>
          </cell>
          <cell r="BB185" t="str">
            <v>RV</v>
          </cell>
          <cell r="BC185">
            <v>10</v>
          </cell>
          <cell r="BD185" t="str">
            <v>Quarter 2</v>
          </cell>
          <cell r="BE185">
            <v>2021</v>
          </cell>
          <cell r="BF185">
            <v>2022</v>
          </cell>
          <cell r="CI185" t="str">
            <v>No</v>
          </cell>
          <cell r="CO185" t="str">
            <v>No</v>
          </cell>
          <cell r="CP185"/>
          <cell r="EB185">
            <v>30</v>
          </cell>
          <cell r="EC185" t="str">
            <v>Yes</v>
          </cell>
          <cell r="ED185" t="str">
            <v>CDBG</v>
          </cell>
          <cell r="EE185" t="str">
            <v>No</v>
          </cell>
          <cell r="EF185" t="str">
            <v>No</v>
          </cell>
          <cell r="EG185" t="str">
            <v>No</v>
          </cell>
          <cell r="EH185" t="str">
            <v>No</v>
          </cell>
          <cell r="EI185" t="str">
            <v>No</v>
          </cell>
          <cell r="EJ185" t="str">
            <v>No</v>
          </cell>
          <cell r="EM185" t="str">
            <v>No</v>
          </cell>
          <cell r="EN185" t="str">
            <v>No</v>
          </cell>
          <cell r="EO185" t="str">
            <v>No</v>
          </cell>
          <cell r="EP185" t="str">
            <v>No</v>
          </cell>
          <cell r="EQ185" t="str">
            <v>No</v>
          </cell>
          <cell r="ER185" t="str">
            <v>No</v>
          </cell>
        </row>
        <row r="186">
          <cell r="A186">
            <v>976727</v>
          </cell>
          <cell r="B186" t="str">
            <v>Harkless, Troy</v>
          </cell>
          <cell r="C186" t="str">
            <v>5022 Chalgrove Ave</v>
          </cell>
          <cell r="D186" t="str">
            <v>Baltimore</v>
          </cell>
          <cell r="E186" t="str">
            <v>MD</v>
          </cell>
          <cell r="F186" t="str">
            <v>21215</v>
          </cell>
          <cell r="G186" t="str">
            <v>United States of America</v>
          </cell>
          <cell r="H186" t="str">
            <v>Baltimore Re-entry Project</v>
          </cell>
          <cell r="J186" t="str">
            <v>(667)391-6344</v>
          </cell>
          <cell r="L186" t="str">
            <v>Single</v>
          </cell>
          <cell r="M186" t="str">
            <v>Yes</v>
          </cell>
          <cell r="N186" t="str">
            <v>Yes</v>
          </cell>
          <cell r="P186" t="str">
            <v>Warehouse</v>
          </cell>
          <cell r="S186" t="str">
            <v>Not Hispanic or Latino</v>
          </cell>
          <cell r="T186" t="str">
            <v>Male</v>
          </cell>
          <cell r="U186" t="str">
            <v>Black/African American</v>
          </cell>
          <cell r="V186" t="str">
            <v>07/21/2021</v>
          </cell>
          <cell r="W186" t="str">
            <v>(410)881-6176</v>
          </cell>
          <cell r="X186" t="str">
            <v>218-21-1602</v>
          </cell>
          <cell r="Y186" t="str">
            <v>07/03/1988</v>
          </cell>
          <cell r="Z186" t="str">
            <v>harklesstroy223@icloud.com</v>
          </cell>
          <cell r="AA186" t="str">
            <v>No</v>
          </cell>
          <cell r="AB186">
            <v>5</v>
          </cell>
          <cell r="AC186">
            <v>0</v>
          </cell>
          <cell r="AD186" t="str">
            <v>Snap/Food Stamps</v>
          </cell>
          <cell r="AF186" t="str">
            <v>&gt; 1 year</v>
          </cell>
          <cell r="AG186" t="str">
            <v>No</v>
          </cell>
          <cell r="AH186" t="str">
            <v>Extremely Low Income</v>
          </cell>
          <cell r="AI186">
            <v>0</v>
          </cell>
          <cell r="AJ186" t="str">
            <v>Yes</v>
          </cell>
          <cell r="AK186" t="str">
            <v>Some Highschool</v>
          </cell>
          <cell r="AL186" t="str">
            <v>No</v>
          </cell>
          <cell r="AM186" t="str">
            <v>No</v>
          </cell>
          <cell r="AN186" t="str">
            <v>No</v>
          </cell>
          <cell r="AQ186" t="str">
            <v>MTDL</v>
          </cell>
          <cell r="AR186" t="str">
            <v xml:space="preserve"> CDBG; SNAP; EARN</v>
          </cell>
          <cell r="AS186" t="str">
            <v>MTDL</v>
          </cell>
          <cell r="AT186" t="str">
            <v>United States</v>
          </cell>
          <cell r="AU186">
            <v>40</v>
          </cell>
          <cell r="AZ186">
            <v>44398</v>
          </cell>
          <cell r="BA186" t="str">
            <v>MTDL</v>
          </cell>
          <cell r="BB186" t="str">
            <v>RB</v>
          </cell>
          <cell r="BC186">
            <v>7</v>
          </cell>
          <cell r="BD186" t="str">
            <v>Quarter 1</v>
          </cell>
          <cell r="BE186">
            <v>2021</v>
          </cell>
          <cell r="BF186">
            <v>2022</v>
          </cell>
          <cell r="CI186" t="str">
            <v>No</v>
          </cell>
          <cell r="CO186" t="str">
            <v>No</v>
          </cell>
          <cell r="CP186">
            <v>44571</v>
          </cell>
          <cell r="CQ186" t="str">
            <v>Yes</v>
          </cell>
          <cell r="CR186" t="str">
            <v>02/02/2022</v>
          </cell>
          <cell r="DI186" t="str">
            <v>Yes</v>
          </cell>
          <cell r="DJ186" t="str">
            <v>Complete</v>
          </cell>
          <cell r="DL186" t="str">
            <v>07-2021</v>
          </cell>
          <cell r="DM186">
            <v>7</v>
          </cell>
          <cell r="DT186" t="str">
            <v>E</v>
          </cell>
          <cell r="DZ186" t="str">
            <v>3323464</v>
          </cell>
          <cell r="EA186" t="str">
            <v>IG0514-15-675</v>
          </cell>
          <cell r="EB186">
            <v>33</v>
          </cell>
          <cell r="EC186" t="str">
            <v>Yes</v>
          </cell>
          <cell r="ED186" t="str">
            <v>CDBG</v>
          </cell>
          <cell r="EE186" t="str">
            <v>Yes</v>
          </cell>
          <cell r="EF186" t="str">
            <v>No</v>
          </cell>
          <cell r="EG186" t="str">
            <v>Yes</v>
          </cell>
          <cell r="EH186" t="str">
            <v>No</v>
          </cell>
          <cell r="EI186" t="str">
            <v>No</v>
          </cell>
          <cell r="EJ186" t="str">
            <v>Yes</v>
          </cell>
          <cell r="EM186" t="str">
            <v>Yes</v>
          </cell>
          <cell r="EN186" t="str">
            <v>No</v>
          </cell>
          <cell r="EO186" t="str">
            <v>No</v>
          </cell>
          <cell r="EP186" t="str">
            <v>No</v>
          </cell>
          <cell r="EQ186" t="str">
            <v>No</v>
          </cell>
          <cell r="ER186" t="str">
            <v>No</v>
          </cell>
        </row>
        <row r="187">
          <cell r="A187">
            <v>976725</v>
          </cell>
          <cell r="B187" t="str">
            <v>Harris, George K.</v>
          </cell>
          <cell r="C187" t="str">
            <v>4200 Springdale Avenue</v>
          </cell>
          <cell r="D187" t="str">
            <v>Gwynn Oak</v>
          </cell>
          <cell r="E187" t="str">
            <v>MD</v>
          </cell>
          <cell r="F187" t="str">
            <v>21207</v>
          </cell>
          <cell r="G187" t="str">
            <v>United States of America</v>
          </cell>
          <cell r="H187" t="str">
            <v>Other</v>
          </cell>
          <cell r="J187" t="str">
            <v>301-379-5336</v>
          </cell>
          <cell r="L187" t="str">
            <v>Single</v>
          </cell>
          <cell r="M187" t="str">
            <v>Yes</v>
          </cell>
          <cell r="N187" t="str">
            <v>Yes</v>
          </cell>
          <cell r="P187" t="str">
            <v>Remote Customer Service</v>
          </cell>
          <cell r="S187" t="str">
            <v>Not Hispanic or Latino</v>
          </cell>
          <cell r="T187" t="str">
            <v>Male</v>
          </cell>
          <cell r="U187" t="str">
            <v>Black/African American</v>
          </cell>
          <cell r="V187" t="str">
            <v>07/12/2021</v>
          </cell>
          <cell r="X187" t="str">
            <v>020-54-9332</v>
          </cell>
          <cell r="Y187" t="str">
            <v>12/03/1961</v>
          </cell>
          <cell r="Z187" t="str">
            <v>gkennethharris@gmail.com</v>
          </cell>
          <cell r="AA187" t="str">
            <v>No</v>
          </cell>
          <cell r="AB187">
            <v>0</v>
          </cell>
          <cell r="AC187">
            <v>0</v>
          </cell>
          <cell r="AD187" t="str">
            <v>SSDI, Snap/Food Stamps</v>
          </cell>
          <cell r="AF187" t="str">
            <v>&gt; 1 year</v>
          </cell>
          <cell r="AG187" t="str">
            <v>No</v>
          </cell>
          <cell r="AH187" t="str">
            <v>Extremely Low Income</v>
          </cell>
          <cell r="AI187">
            <v>1146</v>
          </cell>
          <cell r="AJ187" t="str">
            <v>No</v>
          </cell>
          <cell r="AK187" t="str">
            <v>BA/BS</v>
          </cell>
          <cell r="AL187" t="str">
            <v>Current TTW Holder</v>
          </cell>
          <cell r="AM187" t="str">
            <v>No</v>
          </cell>
          <cell r="AN187" t="str">
            <v>Yes</v>
          </cell>
          <cell r="AQ187" t="str">
            <v>OOO</v>
          </cell>
          <cell r="AR187" t="str">
            <v xml:space="preserve"> SNAP</v>
          </cell>
          <cell r="AS187" t="str">
            <v>OOO</v>
          </cell>
          <cell r="AT187" t="str">
            <v>United States</v>
          </cell>
          <cell r="AU187">
            <v>25</v>
          </cell>
          <cell r="AZ187">
            <v>44389</v>
          </cell>
          <cell r="BA187" t="str">
            <v>OOO</v>
          </cell>
          <cell r="BB187" t="str">
            <v>SH</v>
          </cell>
          <cell r="BC187">
            <v>7</v>
          </cell>
          <cell r="BD187" t="str">
            <v>Quarter 1</v>
          </cell>
          <cell r="BE187">
            <v>2021</v>
          </cell>
          <cell r="BF187">
            <v>2022</v>
          </cell>
          <cell r="BG187" t="str">
            <v>12/30/2021</v>
          </cell>
          <cell r="BH187" t="str">
            <v>Initial Placement</v>
          </cell>
          <cell r="BI187" t="str">
            <v>Royal Farms</v>
          </cell>
          <cell r="BJ187" t="str">
            <v>Facilities &amp; Maintenance Team Member</v>
          </cell>
          <cell r="BK187">
            <v>15</v>
          </cell>
          <cell r="BL187">
            <v>20</v>
          </cell>
          <cell r="BM187" t="str">
            <v>No</v>
          </cell>
          <cell r="BN187" t="str">
            <v>No</v>
          </cell>
          <cell r="BO187" t="str">
            <v>No</v>
          </cell>
          <cell r="BP187" t="str">
            <v>No</v>
          </cell>
          <cell r="BQ187" t="str">
            <v>No</v>
          </cell>
          <cell r="BR187" t="str">
            <v>02/14/2022</v>
          </cell>
          <cell r="BS187" t="str">
            <v>Secondary Placement</v>
          </cell>
          <cell r="BT187" t="str">
            <v>Dollar Tree</v>
          </cell>
          <cell r="BU187" t="str">
            <v>Cashier</v>
          </cell>
          <cell r="BV187">
            <v>13</v>
          </cell>
          <cell r="BW187">
            <v>20</v>
          </cell>
          <cell r="BX187" t="str">
            <v>No</v>
          </cell>
          <cell r="BY187" t="str">
            <v>No</v>
          </cell>
          <cell r="BZ187" t="str">
            <v>No</v>
          </cell>
          <cell r="CA187" t="str">
            <v>No</v>
          </cell>
          <cell r="CB187" t="str">
            <v>No</v>
          </cell>
          <cell r="CC187" t="str">
            <v>Yes</v>
          </cell>
          <cell r="CD187">
            <v>44606</v>
          </cell>
          <cell r="CF187" t="str">
            <v>06/22/2022</v>
          </cell>
          <cell r="CG187" t="str">
            <v>Job Retained</v>
          </cell>
          <cell r="CH187" t="str">
            <v>06/22/2022</v>
          </cell>
          <cell r="CI187" t="str">
            <v>No</v>
          </cell>
          <cell r="CJ187">
            <v>128</v>
          </cell>
          <cell r="CK187">
            <v>128</v>
          </cell>
          <cell r="CL187">
            <v>128</v>
          </cell>
          <cell r="CM187">
            <v>174</v>
          </cell>
          <cell r="CN187">
            <v>174</v>
          </cell>
          <cell r="CO187" t="str">
            <v>Yes</v>
          </cell>
          <cell r="DL187" t="str">
            <v>07-2021</v>
          </cell>
          <cell r="DM187">
            <v>7</v>
          </cell>
          <cell r="DT187" t="str">
            <v>E</v>
          </cell>
          <cell r="DZ187" t="str">
            <v>400526885</v>
          </cell>
          <cell r="EB187">
            <v>60</v>
          </cell>
          <cell r="EC187" t="str">
            <v>Yes</v>
          </cell>
          <cell r="EE187" t="str">
            <v>Yes</v>
          </cell>
          <cell r="EF187" t="str">
            <v>Yes</v>
          </cell>
          <cell r="EG187" t="str">
            <v>Yes</v>
          </cell>
          <cell r="EH187" t="str">
            <v>No</v>
          </cell>
          <cell r="EI187" t="str">
            <v>Yes</v>
          </cell>
          <cell r="EJ187" t="str">
            <v>No</v>
          </cell>
          <cell r="EL187">
            <v>170</v>
          </cell>
          <cell r="EM187" t="str">
            <v>No</v>
          </cell>
          <cell r="EN187" t="str">
            <v>No</v>
          </cell>
          <cell r="EO187" t="str">
            <v>No</v>
          </cell>
          <cell r="EP187" t="str">
            <v>No</v>
          </cell>
          <cell r="EQ187" t="str">
            <v>Yes</v>
          </cell>
          <cell r="ER187" t="str">
            <v>No</v>
          </cell>
        </row>
        <row r="188">
          <cell r="A188">
            <v>976804</v>
          </cell>
          <cell r="B188" t="str">
            <v>Harvey, Araibyn</v>
          </cell>
          <cell r="C188" t="str">
            <v>1916 E 31st Street</v>
          </cell>
          <cell r="D188" t="str">
            <v>Baltimore</v>
          </cell>
          <cell r="E188" t="str">
            <v>MD</v>
          </cell>
          <cell r="F188" t="str">
            <v>21218</v>
          </cell>
          <cell r="G188" t="str">
            <v>United States of America</v>
          </cell>
          <cell r="H188" t="str">
            <v>Facebook</v>
          </cell>
          <cell r="J188" t="str">
            <v>(443)985-3175</v>
          </cell>
          <cell r="L188" t="str">
            <v>Single</v>
          </cell>
          <cell r="M188" t="str">
            <v>Yes</v>
          </cell>
          <cell r="N188" t="str">
            <v>Yes</v>
          </cell>
          <cell r="P188" t="str">
            <v>CDL Driver</v>
          </cell>
          <cell r="R188" t="str">
            <v>No</v>
          </cell>
          <cell r="S188" t="str">
            <v>No</v>
          </cell>
          <cell r="T188" t="str">
            <v>Male</v>
          </cell>
          <cell r="U188" t="str">
            <v>Black/African American</v>
          </cell>
          <cell r="V188" t="str">
            <v>08/31/2021</v>
          </cell>
          <cell r="X188" t="str">
            <v>214-39*-3161</v>
          </cell>
          <cell r="Y188" t="str">
            <v>03/03/1993</v>
          </cell>
          <cell r="Z188" t="str">
            <v>araibyn_harvey@yahoocom</v>
          </cell>
          <cell r="AA188" t="str">
            <v>No</v>
          </cell>
          <cell r="AB188">
            <v>0</v>
          </cell>
          <cell r="AC188">
            <v>30</v>
          </cell>
          <cell r="AD188" t="str">
            <v>Unemployment</v>
          </cell>
          <cell r="AF188" t="str">
            <v>1-3 months</v>
          </cell>
          <cell r="AG188" t="str">
            <v>No</v>
          </cell>
          <cell r="AH188" t="str">
            <v>Extremely Low Income</v>
          </cell>
          <cell r="AI188">
            <v>1600</v>
          </cell>
          <cell r="AJ188" t="str">
            <v>No</v>
          </cell>
          <cell r="AK188" t="str">
            <v>High School Diploma/GED</v>
          </cell>
          <cell r="AL188" t="str">
            <v>No</v>
          </cell>
          <cell r="AM188" t="str">
            <v>Yes</v>
          </cell>
          <cell r="AN188" t="str">
            <v>No</v>
          </cell>
          <cell r="AQ188" t="str">
            <v>CTC</v>
          </cell>
          <cell r="AR188" t="str">
            <v xml:space="preserve"> CDBG; EARN</v>
          </cell>
          <cell r="AS188" t="str">
            <v>CTC</v>
          </cell>
          <cell r="AT188" t="str">
            <v>United States</v>
          </cell>
          <cell r="AU188">
            <v>32</v>
          </cell>
          <cell r="AZ188">
            <v>44439</v>
          </cell>
          <cell r="BA188" t="str">
            <v>CTC</v>
          </cell>
          <cell r="BB188" t="str">
            <v>SH</v>
          </cell>
          <cell r="BC188">
            <v>8</v>
          </cell>
          <cell r="BD188" t="str">
            <v>Quarter 1</v>
          </cell>
          <cell r="BE188">
            <v>2021</v>
          </cell>
          <cell r="BF188">
            <v>2022</v>
          </cell>
          <cell r="BG188" t="str">
            <v>12/13/2021</v>
          </cell>
          <cell r="BH188" t="str">
            <v>Initial Placement</v>
          </cell>
          <cell r="BI188" t="str">
            <v>Stericycle Waste Management</v>
          </cell>
          <cell r="BJ188" t="str">
            <v>Non CDL Driver</v>
          </cell>
          <cell r="BK188">
            <v>20</v>
          </cell>
          <cell r="BL188">
            <v>40</v>
          </cell>
          <cell r="BM188" t="str">
            <v>Yes</v>
          </cell>
          <cell r="BN188" t="str">
            <v>No</v>
          </cell>
          <cell r="BO188" t="str">
            <v>No</v>
          </cell>
          <cell r="BP188" t="str">
            <v>No</v>
          </cell>
          <cell r="BQ188" t="str">
            <v>Yes</v>
          </cell>
          <cell r="BR188" t="str">
            <v>12/13/2021</v>
          </cell>
          <cell r="BS188" t="str">
            <v>Initial Placement</v>
          </cell>
          <cell r="BT188" t="str">
            <v>Stericycle Waste Management</v>
          </cell>
          <cell r="BU188" t="str">
            <v>Non CDL Driver</v>
          </cell>
          <cell r="BV188">
            <v>20</v>
          </cell>
          <cell r="BW188">
            <v>40</v>
          </cell>
          <cell r="BX188" t="str">
            <v>Yes</v>
          </cell>
          <cell r="BY188" t="str">
            <v>No</v>
          </cell>
          <cell r="BZ188" t="str">
            <v>No</v>
          </cell>
          <cell r="CA188" t="str">
            <v>No</v>
          </cell>
          <cell r="CB188" t="str">
            <v>Yes</v>
          </cell>
          <cell r="CF188" t="str">
            <v>06/22/2022</v>
          </cell>
          <cell r="CG188" t="str">
            <v>Job Retained</v>
          </cell>
          <cell r="CH188" t="str">
            <v>06/22/2022</v>
          </cell>
          <cell r="CI188" t="str">
            <v>No</v>
          </cell>
          <cell r="CJ188">
            <v>191</v>
          </cell>
          <cell r="CL188">
            <v>191</v>
          </cell>
          <cell r="CM188">
            <v>191</v>
          </cell>
          <cell r="CN188">
            <v>191</v>
          </cell>
          <cell r="CO188" t="str">
            <v>No</v>
          </cell>
          <cell r="CP188">
            <v>44501</v>
          </cell>
          <cell r="CU188" t="str">
            <v>Yes</v>
          </cell>
          <cell r="CV188" t="str">
            <v>11/16/2021</v>
          </cell>
          <cell r="DE188" t="str">
            <v>Yes</v>
          </cell>
          <cell r="DF188" t="str">
            <v>11/24/2021</v>
          </cell>
          <cell r="DI188" t="str">
            <v>Yes</v>
          </cell>
          <cell r="DJ188" t="str">
            <v>Complete</v>
          </cell>
          <cell r="EA188" t="str">
            <v>IG0514-15-650</v>
          </cell>
          <cell r="EB188">
            <v>29</v>
          </cell>
          <cell r="EC188" t="str">
            <v>Yes</v>
          </cell>
          <cell r="ED188" t="str">
            <v>CDBG</v>
          </cell>
          <cell r="EE188" t="str">
            <v>Yes</v>
          </cell>
          <cell r="EF188" t="str">
            <v>Yes</v>
          </cell>
          <cell r="EG188" t="str">
            <v>Yes</v>
          </cell>
          <cell r="EH188" t="str">
            <v>No</v>
          </cell>
          <cell r="EI188" t="str">
            <v>Yes</v>
          </cell>
          <cell r="EJ188" t="str">
            <v>No</v>
          </cell>
          <cell r="EL188">
            <v>103</v>
          </cell>
          <cell r="EM188" t="str">
            <v>No</v>
          </cell>
          <cell r="EN188" t="str">
            <v>No</v>
          </cell>
          <cell r="EO188" t="str">
            <v>No</v>
          </cell>
          <cell r="EP188" t="str">
            <v>No</v>
          </cell>
          <cell r="EQ188" t="str">
            <v>Yes</v>
          </cell>
          <cell r="ER188" t="str">
            <v>No</v>
          </cell>
        </row>
        <row r="189">
          <cell r="A189">
            <v>977111</v>
          </cell>
          <cell r="B189" t="str">
            <v>Hawkins, Alexis</v>
          </cell>
          <cell r="C189" t="str">
            <v>1100 Bolton Street</v>
          </cell>
          <cell r="D189" t="str">
            <v>Baltimore</v>
          </cell>
          <cell r="E189" t="str">
            <v>MD</v>
          </cell>
          <cell r="F189" t="str">
            <v>21201</v>
          </cell>
          <cell r="G189" t="str">
            <v>United States of America</v>
          </cell>
          <cell r="H189" t="str">
            <v>MND Client/Graduate</v>
          </cell>
          <cell r="J189" t="str">
            <v>443-355-5615</v>
          </cell>
          <cell r="L189" t="str">
            <v>Single</v>
          </cell>
          <cell r="M189" t="str">
            <v>No</v>
          </cell>
          <cell r="N189" t="str">
            <v>No</v>
          </cell>
          <cell r="O189" t="str">
            <v>5/2/2022</v>
          </cell>
          <cell r="P189" t="str">
            <v>Warehouse</v>
          </cell>
          <cell r="R189" t="str">
            <v>Yes</v>
          </cell>
          <cell r="S189" t="str">
            <v>No</v>
          </cell>
          <cell r="T189" t="str">
            <v>Female</v>
          </cell>
          <cell r="U189" t="str">
            <v>Black/African American</v>
          </cell>
          <cell r="V189" t="str">
            <v>05/02/2022</v>
          </cell>
          <cell r="X189" t="str">
            <v>215-39-0355</v>
          </cell>
          <cell r="Y189" t="str">
            <v>06/21/1993</v>
          </cell>
          <cell r="Z189" t="str">
            <v>alexis1234212@yahoo.com</v>
          </cell>
          <cell r="AA189" t="str">
            <v>No</v>
          </cell>
          <cell r="AB189">
            <v>0</v>
          </cell>
          <cell r="AC189">
            <v>11</v>
          </cell>
          <cell r="AD189" t="str">
            <v>SSI</v>
          </cell>
          <cell r="AF189" t="str">
            <v>&gt; 1 year</v>
          </cell>
          <cell r="AG189" t="str">
            <v>No</v>
          </cell>
          <cell r="AH189" t="str">
            <v>Extremely Low Income</v>
          </cell>
          <cell r="AI189">
            <v>798</v>
          </cell>
          <cell r="AJ189" t="str">
            <v>No</v>
          </cell>
          <cell r="AK189" t="str">
            <v>Some College</v>
          </cell>
          <cell r="AL189" t="str">
            <v>No</v>
          </cell>
          <cell r="AM189" t="str">
            <v>No</v>
          </cell>
          <cell r="AN189" t="str">
            <v>No</v>
          </cell>
          <cell r="AP189" t="str">
            <v>No</v>
          </cell>
          <cell r="AQ189" t="str">
            <v>OOO</v>
          </cell>
          <cell r="AR189" t="str">
            <v xml:space="preserve"> CDBG; SNAP</v>
          </cell>
          <cell r="AS189" t="str">
            <v>OOO</v>
          </cell>
          <cell r="AT189" t="str">
            <v>United States</v>
          </cell>
          <cell r="AU189">
            <v>24</v>
          </cell>
          <cell r="AV189" t="str">
            <v>Disability, Employment History, Health, Lack Job Search/Application Skills, Resume, Transportation</v>
          </cell>
          <cell r="AZ189">
            <v>44683</v>
          </cell>
          <cell r="BA189" t="str">
            <v>OOO</v>
          </cell>
          <cell r="BB189" t="str">
            <v>RV</v>
          </cell>
          <cell r="BC189">
            <v>5</v>
          </cell>
          <cell r="BD189" t="str">
            <v>Quarter 4</v>
          </cell>
          <cell r="BE189">
            <v>2022</v>
          </cell>
          <cell r="BF189">
            <v>2022</v>
          </cell>
          <cell r="CI189" t="str">
            <v>No</v>
          </cell>
          <cell r="CO189" t="str">
            <v>No</v>
          </cell>
          <cell r="CP189"/>
          <cell r="DL189" t="str">
            <v>05-2022</v>
          </cell>
          <cell r="DM189">
            <v>5</v>
          </cell>
          <cell r="DR189" t="str">
            <v>E</v>
          </cell>
          <cell r="DZ189" t="str">
            <v>458014371</v>
          </cell>
          <cell r="EB189">
            <v>29</v>
          </cell>
          <cell r="EC189" t="str">
            <v>Yes</v>
          </cell>
          <cell r="ED189" t="str">
            <v>CDBG</v>
          </cell>
          <cell r="EE189" t="str">
            <v>No</v>
          </cell>
          <cell r="EF189" t="str">
            <v>No</v>
          </cell>
          <cell r="EG189" t="str">
            <v>Yes</v>
          </cell>
          <cell r="EH189" t="str">
            <v>No</v>
          </cell>
          <cell r="EI189" t="str">
            <v>No</v>
          </cell>
          <cell r="EJ189" t="str">
            <v>Yes</v>
          </cell>
          <cell r="EM189" t="str">
            <v>No</v>
          </cell>
          <cell r="EN189" t="str">
            <v>No</v>
          </cell>
          <cell r="EO189" t="str">
            <v>No</v>
          </cell>
          <cell r="EP189" t="str">
            <v>No</v>
          </cell>
          <cell r="EQ189" t="str">
            <v>No</v>
          </cell>
          <cell r="ER189" t="str">
            <v>No</v>
          </cell>
        </row>
        <row r="190">
          <cell r="A190">
            <v>976942</v>
          </cell>
          <cell r="B190" t="str">
            <v>Hazelton, Ryan</v>
          </cell>
          <cell r="C190" t="str">
            <v>2204 E. Lombard St</v>
          </cell>
          <cell r="D190" t="str">
            <v>Baltimore</v>
          </cell>
          <cell r="E190" t="str">
            <v>MD</v>
          </cell>
          <cell r="F190" t="str">
            <v>21231</v>
          </cell>
          <cell r="G190" t="str">
            <v>United States of America</v>
          </cell>
          <cell r="H190" t="str">
            <v>Word of Mouth</v>
          </cell>
          <cell r="J190" t="str">
            <v>(202)931-9605</v>
          </cell>
          <cell r="L190" t="str">
            <v>Single</v>
          </cell>
          <cell r="M190" t="str">
            <v>No</v>
          </cell>
          <cell r="N190" t="str">
            <v>No</v>
          </cell>
          <cell r="O190" t="str">
            <v>1/10/2022</v>
          </cell>
          <cell r="P190" t="str">
            <v>Forklift Operator</v>
          </cell>
          <cell r="R190" t="str">
            <v>No</v>
          </cell>
          <cell r="S190" t="str">
            <v>No</v>
          </cell>
          <cell r="T190" t="str">
            <v>Male</v>
          </cell>
          <cell r="U190" t="str">
            <v>Black/African American</v>
          </cell>
          <cell r="V190" t="str">
            <v>01/10/2022</v>
          </cell>
          <cell r="W190" t="str">
            <v>(202)931-9609</v>
          </cell>
          <cell r="X190" t="str">
            <v>216-35-0233</v>
          </cell>
          <cell r="Y190" t="str">
            <v>02/20/1992</v>
          </cell>
          <cell r="Z190" t="str">
            <v>hazeltonryan2425@gmail.com</v>
          </cell>
          <cell r="AA190" t="str">
            <v>No</v>
          </cell>
          <cell r="AB190">
            <v>0</v>
          </cell>
          <cell r="AC190">
            <v>18</v>
          </cell>
          <cell r="AD190" t="str">
            <v>SNAP/Food Stamp</v>
          </cell>
          <cell r="AF190" t="str">
            <v>&gt; 1 year</v>
          </cell>
          <cell r="AG190" t="str">
            <v>No</v>
          </cell>
          <cell r="AH190" t="str">
            <v>Extremely Low Income</v>
          </cell>
          <cell r="AI190">
            <v>0</v>
          </cell>
          <cell r="AJ190" t="str">
            <v>Yes</v>
          </cell>
          <cell r="AK190" t="str">
            <v>High School Diploma/GED</v>
          </cell>
          <cell r="AL190" t="str">
            <v>No</v>
          </cell>
          <cell r="AM190" t="str">
            <v>Yes</v>
          </cell>
          <cell r="AN190" t="str">
            <v>No</v>
          </cell>
          <cell r="AP190" t="str">
            <v>Yes</v>
          </cell>
          <cell r="AR190" t="str">
            <v xml:space="preserve"> CDBG</v>
          </cell>
          <cell r="AS190" t="str">
            <v>MTDL</v>
          </cell>
          <cell r="AT190" t="str">
            <v>United States</v>
          </cell>
          <cell r="AU190">
            <v>40</v>
          </cell>
          <cell r="AZ190">
            <v>44571</v>
          </cell>
          <cell r="BB190" t="str">
            <v>RB</v>
          </cell>
          <cell r="BC190">
            <v>1</v>
          </cell>
          <cell r="BD190" t="str">
            <v>Quarter 3</v>
          </cell>
          <cell r="BE190">
            <v>2022</v>
          </cell>
          <cell r="BF190">
            <v>2022</v>
          </cell>
          <cell r="CI190" t="str">
            <v>No</v>
          </cell>
          <cell r="CO190" t="str">
            <v>No</v>
          </cell>
          <cell r="CP190"/>
          <cell r="DK190" t="str">
            <v>Yes</v>
          </cell>
          <cell r="EB190">
            <v>30</v>
          </cell>
          <cell r="EC190" t="str">
            <v>Yes</v>
          </cell>
          <cell r="ED190" t="str">
            <v>CDBG</v>
          </cell>
          <cell r="EE190" t="str">
            <v>No</v>
          </cell>
          <cell r="EF190" t="str">
            <v>No</v>
          </cell>
          <cell r="EG190" t="str">
            <v>No</v>
          </cell>
          <cell r="EH190" t="str">
            <v>No</v>
          </cell>
          <cell r="EI190" t="str">
            <v>No</v>
          </cell>
          <cell r="EJ190" t="str">
            <v>No</v>
          </cell>
          <cell r="EM190" t="str">
            <v>No</v>
          </cell>
          <cell r="EN190" t="str">
            <v>No</v>
          </cell>
          <cell r="EO190" t="str">
            <v>No</v>
          </cell>
          <cell r="EP190" t="str">
            <v>No</v>
          </cell>
          <cell r="EQ190" t="str">
            <v>No</v>
          </cell>
          <cell r="ER190" t="str">
            <v>No</v>
          </cell>
        </row>
        <row r="191">
          <cell r="A191">
            <v>976675</v>
          </cell>
          <cell r="B191" t="str">
            <v>Henderson, Trunda S..</v>
          </cell>
          <cell r="C191" t="str">
            <v>582 Montgomery  Avenue Apt 1 A</v>
          </cell>
          <cell r="D191" t="str">
            <v>Chambersburg</v>
          </cell>
          <cell r="E191" t="str">
            <v>PA</v>
          </cell>
          <cell r="F191" t="str">
            <v>17201</v>
          </cell>
          <cell r="G191" t="str">
            <v>United States of America</v>
          </cell>
          <cell r="H191" t="str">
            <v>Other</v>
          </cell>
          <cell r="J191" t="str">
            <v>240-586-2401</v>
          </cell>
          <cell r="L191" t="str">
            <v>Married</v>
          </cell>
          <cell r="M191" t="str">
            <v>Yes</v>
          </cell>
          <cell r="N191" t="str">
            <v>Yes</v>
          </cell>
          <cell r="P191" t="str">
            <v>MTDL</v>
          </cell>
          <cell r="Q191" t="str">
            <v>Single, Non Elderly</v>
          </cell>
          <cell r="R191" t="str">
            <v>No</v>
          </cell>
          <cell r="S191" t="str">
            <v>Not Hispanic or Latino</v>
          </cell>
          <cell r="T191" t="str">
            <v>Female</v>
          </cell>
          <cell r="U191" t="str">
            <v>Black/African American</v>
          </cell>
          <cell r="V191" t="str">
            <v>07/13/2021</v>
          </cell>
          <cell r="X191" t="str">
            <v>266-83-1551</v>
          </cell>
          <cell r="Y191" t="str">
            <v>01/03/1975</v>
          </cell>
          <cell r="Z191" t="str">
            <v>trunda7@aol.com</v>
          </cell>
          <cell r="AA191" t="str">
            <v>No</v>
          </cell>
          <cell r="AB191">
            <v>2</v>
          </cell>
          <cell r="AC191">
            <v>0</v>
          </cell>
          <cell r="AF191" t="str">
            <v>1-3 months</v>
          </cell>
          <cell r="AH191" t="str">
            <v>Low Income</v>
          </cell>
          <cell r="AI191">
            <v>0</v>
          </cell>
          <cell r="AK191" t="str">
            <v>High School Diploma/GED</v>
          </cell>
          <cell r="AL191" t="str">
            <v>No</v>
          </cell>
          <cell r="AM191" t="str">
            <v>No</v>
          </cell>
          <cell r="AN191" t="str">
            <v>No</v>
          </cell>
          <cell r="AR191" t="str">
            <v>OWIF-W</v>
          </cell>
          <cell r="AT191" t="str">
            <v>United States</v>
          </cell>
          <cell r="AU191">
            <v>40</v>
          </cell>
          <cell r="AZ191">
            <v>44390</v>
          </cell>
          <cell r="BB191" t="str">
            <v>SH</v>
          </cell>
          <cell r="BC191">
            <v>7</v>
          </cell>
          <cell r="BD191" t="str">
            <v>Quarter 1</v>
          </cell>
          <cell r="BE191">
            <v>2021</v>
          </cell>
          <cell r="BF191">
            <v>2022</v>
          </cell>
          <cell r="CI191" t="str">
            <v>No</v>
          </cell>
          <cell r="CO191" t="str">
            <v>No</v>
          </cell>
          <cell r="DK191" t="str">
            <v>Yes</v>
          </cell>
          <cell r="EB191">
            <v>47</v>
          </cell>
          <cell r="EC191" t="str">
            <v>No</v>
          </cell>
          <cell r="EE191" t="str">
            <v>No</v>
          </cell>
          <cell r="EF191" t="str">
            <v>No</v>
          </cell>
          <cell r="EG191" t="str">
            <v>No</v>
          </cell>
          <cell r="EH191" t="str">
            <v>No</v>
          </cell>
          <cell r="EI191" t="str">
            <v>No</v>
          </cell>
          <cell r="EJ191" t="str">
            <v>No</v>
          </cell>
          <cell r="EM191" t="str">
            <v>No</v>
          </cell>
          <cell r="EN191" t="str">
            <v>No</v>
          </cell>
          <cell r="EO191" t="str">
            <v>No</v>
          </cell>
          <cell r="EP191" t="str">
            <v>No</v>
          </cell>
          <cell r="EQ191" t="str">
            <v>No</v>
          </cell>
          <cell r="ER191" t="str">
            <v>No</v>
          </cell>
        </row>
        <row r="192">
          <cell r="A192">
            <v>977223</v>
          </cell>
          <cell r="B192" t="str">
            <v>Henson, Kameron</v>
          </cell>
          <cell r="C192" t="str">
            <v>5817 Willowton Ave #B</v>
          </cell>
          <cell r="D192" t="str">
            <v>Baltimore</v>
          </cell>
          <cell r="E192" t="str">
            <v>MD</v>
          </cell>
          <cell r="F192" t="str">
            <v>21239</v>
          </cell>
          <cell r="G192" t="str">
            <v>United States of America</v>
          </cell>
          <cell r="H192" t="str">
            <v>Word of Mouth</v>
          </cell>
          <cell r="J192" t="str">
            <v>(667)335-2772</v>
          </cell>
          <cell r="L192" t="str">
            <v>Single</v>
          </cell>
          <cell r="M192" t="str">
            <v>No</v>
          </cell>
          <cell r="N192" t="str">
            <v>No</v>
          </cell>
          <cell r="O192" t="str">
            <v>6/28/22</v>
          </cell>
          <cell r="P192" t="str">
            <v>Warehouse</v>
          </cell>
          <cell r="R192" t="str">
            <v>No</v>
          </cell>
          <cell r="S192" t="str">
            <v>No</v>
          </cell>
          <cell r="T192" t="str">
            <v>Male</v>
          </cell>
          <cell r="U192" t="str">
            <v>Black/African American</v>
          </cell>
          <cell r="V192" t="str">
            <v>06/29/2022</v>
          </cell>
          <cell r="W192" t="str">
            <v>(443)565-2184</v>
          </cell>
          <cell r="X192" t="str">
            <v>218-67-7934</v>
          </cell>
          <cell r="Y192" t="str">
            <v>10/03/2003</v>
          </cell>
          <cell r="Z192" t="str">
            <v>gsachargers2022@gmail.com</v>
          </cell>
          <cell r="AA192" t="str">
            <v>No</v>
          </cell>
          <cell r="AB192">
            <v>0</v>
          </cell>
          <cell r="AC192">
            <v>17</v>
          </cell>
          <cell r="AF192" t="str">
            <v>&lt;1 month</v>
          </cell>
          <cell r="AG192" t="str">
            <v>No</v>
          </cell>
          <cell r="AH192" t="str">
            <v>Extremely Low Income</v>
          </cell>
          <cell r="AI192">
            <v>0</v>
          </cell>
          <cell r="AJ192" t="str">
            <v>No</v>
          </cell>
          <cell r="AK192" t="str">
            <v>High School Diploma/GED</v>
          </cell>
          <cell r="AL192" t="str">
            <v>No</v>
          </cell>
          <cell r="AM192" t="str">
            <v>No</v>
          </cell>
          <cell r="AN192" t="str">
            <v>No</v>
          </cell>
          <cell r="AP192" t="str">
            <v>No</v>
          </cell>
          <cell r="AQ192" t="str">
            <v>MTDL</v>
          </cell>
          <cell r="AR192" t="str">
            <v xml:space="preserve"> CDBG</v>
          </cell>
          <cell r="AS192" t="str">
            <v>MTDL</v>
          </cell>
          <cell r="AT192" t="str">
            <v>United States</v>
          </cell>
          <cell r="AU192">
            <v>20</v>
          </cell>
          <cell r="AZ192">
            <v>44741</v>
          </cell>
          <cell r="BA192" t="str">
            <v>MTDL</v>
          </cell>
          <cell r="BB192" t="str">
            <v>CH</v>
          </cell>
          <cell r="BC192">
            <v>6</v>
          </cell>
          <cell r="BD192" t="str">
            <v>Quarter 4</v>
          </cell>
          <cell r="BE192">
            <v>2022</v>
          </cell>
          <cell r="BF192">
            <v>2022</v>
          </cell>
          <cell r="CI192" t="str">
            <v>No</v>
          </cell>
          <cell r="CO192" t="str">
            <v>No</v>
          </cell>
          <cell r="CP192"/>
          <cell r="EB192">
            <v>18</v>
          </cell>
          <cell r="EC192" t="str">
            <v>Yes</v>
          </cell>
          <cell r="ED192" t="str">
            <v>CDBG</v>
          </cell>
          <cell r="EE192" t="str">
            <v>No</v>
          </cell>
          <cell r="EF192" t="str">
            <v>No</v>
          </cell>
          <cell r="EG192" t="str">
            <v>No</v>
          </cell>
          <cell r="EH192" t="str">
            <v>Yes</v>
          </cell>
          <cell r="EI192" t="str">
            <v>No</v>
          </cell>
          <cell r="EJ192" t="str">
            <v>Yes</v>
          </cell>
          <cell r="EM192" t="str">
            <v>No</v>
          </cell>
          <cell r="EN192" t="str">
            <v>No</v>
          </cell>
          <cell r="EO192" t="str">
            <v>No</v>
          </cell>
          <cell r="EP192" t="str">
            <v>No</v>
          </cell>
          <cell r="EQ192" t="str">
            <v>No</v>
          </cell>
          <cell r="ER192" t="str">
            <v>No</v>
          </cell>
        </row>
        <row r="193">
          <cell r="A193">
            <v>976973</v>
          </cell>
          <cell r="B193" t="str">
            <v>Henson, Kevin L.</v>
          </cell>
          <cell r="C193" t="str">
            <v>2217 Ashburton Street</v>
          </cell>
          <cell r="D193" t="str">
            <v>Baltimore</v>
          </cell>
          <cell r="E193" t="str">
            <v>MD</v>
          </cell>
          <cell r="F193" t="str">
            <v>21216</v>
          </cell>
          <cell r="G193" t="str">
            <v>United States of America</v>
          </cell>
          <cell r="H193" t="str">
            <v>Flyer</v>
          </cell>
          <cell r="J193" t="str">
            <v>410-419-0278</v>
          </cell>
          <cell r="L193" t="str">
            <v>Married</v>
          </cell>
          <cell r="M193" t="str">
            <v>Yes</v>
          </cell>
          <cell r="N193" t="str">
            <v>Yes</v>
          </cell>
          <cell r="O193" t="str">
            <v>2/4/2022</v>
          </cell>
          <cell r="P193" t="str">
            <v>Bus Operator</v>
          </cell>
          <cell r="R193" t="str">
            <v>No</v>
          </cell>
          <cell r="S193" t="str">
            <v>No</v>
          </cell>
          <cell r="T193" t="str">
            <v>Male</v>
          </cell>
          <cell r="U193" t="str">
            <v>Black/African American</v>
          </cell>
          <cell r="V193" t="str">
            <v>02/04/2022</v>
          </cell>
          <cell r="X193" t="str">
            <v>220-64-2697</v>
          </cell>
          <cell r="Y193" t="str">
            <v>02/07/1969</v>
          </cell>
          <cell r="Z193" t="str">
            <v>kwessh@gmail.com</v>
          </cell>
          <cell r="AA193" t="str">
            <v>No</v>
          </cell>
          <cell r="AB193">
            <v>0</v>
          </cell>
          <cell r="AC193">
            <v>13</v>
          </cell>
          <cell r="AD193" t="str">
            <v>Salary/Wages</v>
          </cell>
          <cell r="AF193" t="str">
            <v>Still Working</v>
          </cell>
          <cell r="AG193" t="str">
            <v>No</v>
          </cell>
          <cell r="AH193" t="str">
            <v>Extremely Low Income</v>
          </cell>
          <cell r="AI193">
            <v>600</v>
          </cell>
          <cell r="AJ193" t="str">
            <v>No</v>
          </cell>
          <cell r="AK193" t="str">
            <v>High School Diploma/GED</v>
          </cell>
          <cell r="AL193" t="str">
            <v>No</v>
          </cell>
          <cell r="AM193" t="str">
            <v>No</v>
          </cell>
          <cell r="AN193" t="str">
            <v>No</v>
          </cell>
          <cell r="AP193" t="str">
            <v>No</v>
          </cell>
          <cell r="AQ193" t="str">
            <v>CTC</v>
          </cell>
          <cell r="AR193" t="str">
            <v xml:space="preserve"> CDBG</v>
          </cell>
          <cell r="AS193" t="str">
            <v>CTC</v>
          </cell>
          <cell r="AT193" t="str">
            <v>United States</v>
          </cell>
          <cell r="AU193">
            <v>25</v>
          </cell>
          <cell r="AZ193">
            <v>44596</v>
          </cell>
          <cell r="BA193" t="str">
            <v>CTC</v>
          </cell>
          <cell r="BB193" t="str">
            <v>MS</v>
          </cell>
          <cell r="BC193">
            <v>2</v>
          </cell>
          <cell r="BD193" t="str">
            <v>Quarter 3</v>
          </cell>
          <cell r="BE193">
            <v>2022</v>
          </cell>
          <cell r="BF193">
            <v>2022</v>
          </cell>
          <cell r="CI193" t="str">
            <v>Yes</v>
          </cell>
          <cell r="CO193" t="str">
            <v>No</v>
          </cell>
          <cell r="CP193">
            <v>44683</v>
          </cell>
          <cell r="DK193" t="str">
            <v>No</v>
          </cell>
          <cell r="EB193">
            <v>53</v>
          </cell>
          <cell r="EC193" t="str">
            <v>Yes</v>
          </cell>
          <cell r="ED193" t="str">
            <v>CDBG</v>
          </cell>
          <cell r="EE193" t="str">
            <v>No</v>
          </cell>
          <cell r="EF193" t="str">
            <v>No</v>
          </cell>
          <cell r="EG193" t="str">
            <v>Yes</v>
          </cell>
          <cell r="EH193" t="str">
            <v>No</v>
          </cell>
          <cell r="EI193" t="str">
            <v>Yes</v>
          </cell>
          <cell r="EJ193" t="str">
            <v>No</v>
          </cell>
          <cell r="EM193" t="str">
            <v>No</v>
          </cell>
          <cell r="EN193" t="str">
            <v>No</v>
          </cell>
          <cell r="EO193" t="str">
            <v>No</v>
          </cell>
          <cell r="EP193" t="str">
            <v>No</v>
          </cell>
          <cell r="EQ193" t="str">
            <v>No</v>
          </cell>
          <cell r="ER193" t="str">
            <v>No</v>
          </cell>
        </row>
        <row r="194">
          <cell r="A194">
            <v>977094</v>
          </cell>
          <cell r="B194" t="str">
            <v>Hill, John</v>
          </cell>
          <cell r="C194" t="str">
            <v>1818 Madison Street</v>
          </cell>
          <cell r="D194" t="str">
            <v>Baltimore</v>
          </cell>
          <cell r="E194" t="str">
            <v>Md</v>
          </cell>
          <cell r="F194" t="str">
            <v>21217</v>
          </cell>
          <cell r="G194" t="str">
            <v>United States of America</v>
          </cell>
          <cell r="H194" t="str">
            <v>Word of Mouth</v>
          </cell>
          <cell r="J194" t="str">
            <v>410 371 0410</v>
          </cell>
          <cell r="L194" t="str">
            <v>Single</v>
          </cell>
          <cell r="M194" t="str">
            <v>Yes</v>
          </cell>
          <cell r="N194" t="str">
            <v>No</v>
          </cell>
          <cell r="O194" t="str">
            <v>4/19/2022</v>
          </cell>
          <cell r="P194" t="str">
            <v>Warehousing</v>
          </cell>
          <cell r="R194" t="str">
            <v>No</v>
          </cell>
          <cell r="S194" t="str">
            <v>No</v>
          </cell>
          <cell r="T194" t="str">
            <v>Male</v>
          </cell>
          <cell r="U194" t="str">
            <v>Black/African American</v>
          </cell>
          <cell r="V194" t="str">
            <v>04/19/2022</v>
          </cell>
          <cell r="X194" t="str">
            <v>214 92 4503</v>
          </cell>
          <cell r="Y194" t="str">
            <v>10/18/1964</v>
          </cell>
          <cell r="Z194" t="str">
            <v>hill.j56@yahoo.com</v>
          </cell>
          <cell r="AA194" t="str">
            <v>No</v>
          </cell>
          <cell r="AB194">
            <v>0</v>
          </cell>
          <cell r="AC194">
            <v>16.399999999999999</v>
          </cell>
          <cell r="AF194" t="str">
            <v>&lt;1 month</v>
          </cell>
          <cell r="AG194" t="str">
            <v>No</v>
          </cell>
          <cell r="AH194" t="str">
            <v>Extremely Low Income</v>
          </cell>
          <cell r="AI194">
            <v>0</v>
          </cell>
          <cell r="AJ194" t="str">
            <v>Yes</v>
          </cell>
          <cell r="AK194" t="str">
            <v>High School Diploma/GED</v>
          </cell>
          <cell r="AL194" t="str">
            <v>No</v>
          </cell>
          <cell r="AM194" t="str">
            <v>Yes</v>
          </cell>
          <cell r="AP194" t="str">
            <v>Yes</v>
          </cell>
          <cell r="AQ194" t="str">
            <v>MTDL</v>
          </cell>
          <cell r="AR194" t="str">
            <v>MOED Opioid; CDBG</v>
          </cell>
          <cell r="AS194" t="str">
            <v>MTDL</v>
          </cell>
          <cell r="AT194" t="str">
            <v>United States</v>
          </cell>
          <cell r="AU194">
            <v>40</v>
          </cell>
          <cell r="AV194" t="str">
            <v>Criminal Background</v>
          </cell>
          <cell r="AZ194">
            <v>44670</v>
          </cell>
          <cell r="BA194" t="str">
            <v>MTDL</v>
          </cell>
          <cell r="BB194" t="str">
            <v>CH</v>
          </cell>
          <cell r="BC194">
            <v>4</v>
          </cell>
          <cell r="BD194" t="str">
            <v>Quarter 4</v>
          </cell>
          <cell r="BE194">
            <v>2022</v>
          </cell>
          <cell r="BF194">
            <v>2022</v>
          </cell>
          <cell r="CI194" t="str">
            <v>No</v>
          </cell>
          <cell r="CO194" t="str">
            <v>No</v>
          </cell>
          <cell r="CP194">
            <v>44683</v>
          </cell>
          <cell r="CQ194" t="str">
            <v>Yes</v>
          </cell>
          <cell r="CR194" t="str">
            <v>05/20/2022</v>
          </cell>
          <cell r="DI194" t="str">
            <v>Yes</v>
          </cell>
          <cell r="DJ194" t="str">
            <v>Complete</v>
          </cell>
          <cell r="EB194">
            <v>57</v>
          </cell>
          <cell r="EC194" t="str">
            <v>Yes</v>
          </cell>
          <cell r="ED194" t="str">
            <v>CDBG</v>
          </cell>
          <cell r="EE194" t="str">
            <v>Yes</v>
          </cell>
          <cell r="EF194" t="str">
            <v>No</v>
          </cell>
          <cell r="EG194" t="str">
            <v>Yes</v>
          </cell>
          <cell r="EH194" t="str">
            <v>No</v>
          </cell>
          <cell r="EI194" t="str">
            <v>No</v>
          </cell>
          <cell r="EJ194" t="str">
            <v>Yes</v>
          </cell>
          <cell r="EM194" t="str">
            <v>Yes</v>
          </cell>
          <cell r="EN194" t="str">
            <v>No</v>
          </cell>
          <cell r="EO194" t="str">
            <v>No</v>
          </cell>
          <cell r="EP194" t="str">
            <v>No</v>
          </cell>
          <cell r="EQ194" t="str">
            <v>No</v>
          </cell>
          <cell r="ER194" t="str">
            <v>No</v>
          </cell>
        </row>
        <row r="195">
          <cell r="A195">
            <v>976726</v>
          </cell>
          <cell r="B195" t="str">
            <v>Hill, Zearra T.</v>
          </cell>
          <cell r="C195" t="str">
            <v>2201 Argonne Drive</v>
          </cell>
          <cell r="D195" t="str">
            <v>Baltimore</v>
          </cell>
          <cell r="E195" t="str">
            <v>MD</v>
          </cell>
          <cell r="F195" t="str">
            <v>21218</v>
          </cell>
          <cell r="G195" t="str">
            <v>United States of America</v>
          </cell>
          <cell r="H195" t="str">
            <v>Community Location</v>
          </cell>
          <cell r="J195" t="str">
            <v>443-621-3768</v>
          </cell>
          <cell r="L195" t="str">
            <v>Single</v>
          </cell>
          <cell r="M195" t="str">
            <v>No</v>
          </cell>
          <cell r="N195" t="str">
            <v>No</v>
          </cell>
          <cell r="P195" t="str">
            <v>Housekeeping</v>
          </cell>
          <cell r="Q195" t="str">
            <v>Single, Non Elderly</v>
          </cell>
          <cell r="R195" t="str">
            <v>Yes</v>
          </cell>
          <cell r="S195" t="str">
            <v>Not Hispanic or Latino</v>
          </cell>
          <cell r="T195" t="str">
            <v>Female</v>
          </cell>
          <cell r="U195" t="str">
            <v>Black/African American</v>
          </cell>
          <cell r="V195" t="str">
            <v>07/20/2021</v>
          </cell>
          <cell r="X195" t="str">
            <v>218-47-5143</v>
          </cell>
          <cell r="Y195" t="str">
            <v>08/16/1996</v>
          </cell>
          <cell r="Z195" t="str">
            <v>hillzearra79@gmail.com</v>
          </cell>
          <cell r="AA195" t="str">
            <v>Yes</v>
          </cell>
          <cell r="AB195">
            <v>3</v>
          </cell>
          <cell r="AC195">
            <v>0</v>
          </cell>
          <cell r="AD195" t="str">
            <v>Cash Assistance/TCA, Snap/Food Stamps</v>
          </cell>
          <cell r="AF195" t="str">
            <v>&gt; 1 year</v>
          </cell>
          <cell r="AG195" t="str">
            <v>No</v>
          </cell>
          <cell r="AH195" t="str">
            <v>Extremely Low Income</v>
          </cell>
          <cell r="AI195">
            <v>1002</v>
          </cell>
          <cell r="AJ195" t="str">
            <v>No</v>
          </cell>
          <cell r="AK195" t="str">
            <v>Some Highschool</v>
          </cell>
          <cell r="AL195" t="str">
            <v>No</v>
          </cell>
          <cell r="AM195" t="str">
            <v>No</v>
          </cell>
          <cell r="AN195" t="str">
            <v>No</v>
          </cell>
          <cell r="AR195" t="str">
            <v xml:space="preserve"> CDBG</v>
          </cell>
          <cell r="AS195" t="str">
            <v>OOO</v>
          </cell>
          <cell r="AT195" t="str">
            <v>United States</v>
          </cell>
          <cell r="AU195">
            <v>40</v>
          </cell>
          <cell r="AZ195">
            <v>44397</v>
          </cell>
          <cell r="BB195" t="str">
            <v>SH</v>
          </cell>
          <cell r="BC195">
            <v>7</v>
          </cell>
          <cell r="BD195" t="str">
            <v>Quarter 1</v>
          </cell>
          <cell r="BE195">
            <v>2021</v>
          </cell>
          <cell r="BF195">
            <v>2022</v>
          </cell>
          <cell r="CI195" t="str">
            <v>No</v>
          </cell>
          <cell r="CO195" t="str">
            <v>No</v>
          </cell>
          <cell r="CP195"/>
          <cell r="DK195" t="str">
            <v>Yes</v>
          </cell>
          <cell r="EB195">
            <v>25</v>
          </cell>
          <cell r="EC195" t="str">
            <v>Yes</v>
          </cell>
          <cell r="ED195" t="str">
            <v>CDBG</v>
          </cell>
          <cell r="EE195" t="str">
            <v>No</v>
          </cell>
          <cell r="EF195" t="str">
            <v>No</v>
          </cell>
          <cell r="EG195" t="str">
            <v>No</v>
          </cell>
          <cell r="EH195" t="str">
            <v>No</v>
          </cell>
          <cell r="EI195" t="str">
            <v>No</v>
          </cell>
          <cell r="EJ195" t="str">
            <v>No</v>
          </cell>
          <cell r="EM195" t="str">
            <v>No</v>
          </cell>
          <cell r="EN195" t="str">
            <v>No</v>
          </cell>
          <cell r="EO195" t="str">
            <v>No</v>
          </cell>
          <cell r="EP195" t="str">
            <v>No</v>
          </cell>
          <cell r="EQ195" t="str">
            <v>No</v>
          </cell>
          <cell r="ER195" t="str">
            <v>No</v>
          </cell>
        </row>
        <row r="196">
          <cell r="A196">
            <v>976730</v>
          </cell>
          <cell r="B196" t="str">
            <v>Hinton, Lakeysha</v>
          </cell>
          <cell r="C196" t="str">
            <v>804 N. Washington St</v>
          </cell>
          <cell r="D196" t="str">
            <v>Baltimore</v>
          </cell>
          <cell r="E196" t="str">
            <v>MD</v>
          </cell>
          <cell r="F196" t="str">
            <v>21205</v>
          </cell>
          <cell r="G196" t="str">
            <v>United States of America</v>
          </cell>
          <cell r="H196" t="str">
            <v>Word of Mouth</v>
          </cell>
          <cell r="J196" t="str">
            <v>(443)277-6605</v>
          </cell>
          <cell r="L196" t="str">
            <v>Single</v>
          </cell>
          <cell r="M196" t="str">
            <v>No</v>
          </cell>
          <cell r="N196" t="str">
            <v>No</v>
          </cell>
          <cell r="P196" t="str">
            <v>Hospitality/Restaurant</v>
          </cell>
          <cell r="R196" t="str">
            <v>Yes</v>
          </cell>
          <cell r="S196" t="str">
            <v>Not Hispanic or Latino</v>
          </cell>
          <cell r="T196" t="str">
            <v>Female</v>
          </cell>
          <cell r="U196" t="str">
            <v>Black/African American</v>
          </cell>
          <cell r="V196" t="str">
            <v>07/20/2021</v>
          </cell>
          <cell r="X196" t="str">
            <v>217-96-7386</v>
          </cell>
          <cell r="Y196" t="str">
            <v>10/30/1980</v>
          </cell>
          <cell r="Z196" t="str">
            <v>reykayinc@yahoo.com</v>
          </cell>
          <cell r="AA196" t="str">
            <v>No</v>
          </cell>
          <cell r="AB196">
            <v>1</v>
          </cell>
          <cell r="AC196">
            <v>0</v>
          </cell>
          <cell r="AD196" t="str">
            <v>Snap/Food Stamps</v>
          </cell>
          <cell r="AF196" t="str">
            <v>&lt;1 month</v>
          </cell>
          <cell r="AG196" t="str">
            <v>No</v>
          </cell>
          <cell r="AH196" t="str">
            <v>Extremely Low Income</v>
          </cell>
          <cell r="AI196">
            <v>0</v>
          </cell>
          <cell r="AJ196" t="str">
            <v>No</v>
          </cell>
          <cell r="AK196" t="str">
            <v>High School Diploma/GED</v>
          </cell>
          <cell r="AL196" t="str">
            <v>No</v>
          </cell>
          <cell r="AM196" t="str">
            <v>No</v>
          </cell>
          <cell r="AN196" t="str">
            <v>No</v>
          </cell>
          <cell r="AR196" t="str">
            <v xml:space="preserve"> CDBG</v>
          </cell>
          <cell r="AS196" t="str">
            <v>CF</v>
          </cell>
          <cell r="AT196" t="str">
            <v>United States</v>
          </cell>
          <cell r="AU196">
            <v>40</v>
          </cell>
          <cell r="AZ196">
            <v>44397</v>
          </cell>
          <cell r="BB196" t="str">
            <v>RB</v>
          </cell>
          <cell r="BC196">
            <v>7</v>
          </cell>
          <cell r="BD196" t="str">
            <v>Quarter 1</v>
          </cell>
          <cell r="BE196">
            <v>2021</v>
          </cell>
          <cell r="BF196">
            <v>2022</v>
          </cell>
          <cell r="CI196" t="str">
            <v>No</v>
          </cell>
          <cell r="CO196" t="str">
            <v>No</v>
          </cell>
          <cell r="CP196"/>
          <cell r="DK196" t="str">
            <v>Yes</v>
          </cell>
          <cell r="EB196">
            <v>41</v>
          </cell>
          <cell r="EC196" t="str">
            <v>Yes</v>
          </cell>
          <cell r="ED196" t="str">
            <v>CDBG</v>
          </cell>
          <cell r="EE196" t="str">
            <v>No</v>
          </cell>
          <cell r="EF196" t="str">
            <v>No</v>
          </cell>
          <cell r="EG196" t="str">
            <v>No</v>
          </cell>
          <cell r="EH196" t="str">
            <v>No</v>
          </cell>
          <cell r="EI196" t="str">
            <v>No</v>
          </cell>
          <cell r="EJ196" t="str">
            <v>No</v>
          </cell>
          <cell r="EM196" t="str">
            <v>No</v>
          </cell>
          <cell r="EN196" t="str">
            <v>No</v>
          </cell>
          <cell r="EO196" t="str">
            <v>No</v>
          </cell>
          <cell r="EP196" t="str">
            <v>No</v>
          </cell>
          <cell r="EQ196" t="str">
            <v>No</v>
          </cell>
          <cell r="ER196" t="str">
            <v>No</v>
          </cell>
        </row>
        <row r="197">
          <cell r="A197">
            <v>977051</v>
          </cell>
          <cell r="B197" t="str">
            <v>Holcombe, Shaonda M.</v>
          </cell>
          <cell r="C197" t="str">
            <v>5806 Radecke Avenue</v>
          </cell>
          <cell r="D197" t="str">
            <v>Baltimore</v>
          </cell>
          <cell r="E197" t="str">
            <v>MD</v>
          </cell>
          <cell r="F197" t="str">
            <v>21206</v>
          </cell>
          <cell r="G197" t="str">
            <v>United States of America</v>
          </cell>
          <cell r="H197" t="str">
            <v>Word of Mouth</v>
          </cell>
          <cell r="J197" t="str">
            <v>443-622-4494</v>
          </cell>
          <cell r="L197" t="str">
            <v>Single</v>
          </cell>
          <cell r="M197" t="str">
            <v>Yes</v>
          </cell>
          <cell r="N197" t="str">
            <v>Yes</v>
          </cell>
          <cell r="O197" t="str">
            <v>3/31/2022</v>
          </cell>
          <cell r="P197" t="str">
            <v>Bus Operator</v>
          </cell>
          <cell r="R197" t="str">
            <v>Yes</v>
          </cell>
          <cell r="S197" t="str">
            <v>No</v>
          </cell>
          <cell r="T197" t="str">
            <v>Female</v>
          </cell>
          <cell r="U197" t="str">
            <v>Black/African American</v>
          </cell>
          <cell r="V197" t="str">
            <v>03/31/2022</v>
          </cell>
          <cell r="W197" t="str">
            <v>443-522-7819 mom</v>
          </cell>
          <cell r="X197" t="str">
            <v>7862</v>
          </cell>
          <cell r="Y197" t="str">
            <v>02/16/1990</v>
          </cell>
          <cell r="Z197" t="str">
            <v>shaonda3@gmail.com</v>
          </cell>
          <cell r="AA197" t="str">
            <v>No</v>
          </cell>
          <cell r="AB197">
            <v>0</v>
          </cell>
          <cell r="AC197">
            <v>18</v>
          </cell>
          <cell r="AD197" t="str">
            <v>Salary/Wages</v>
          </cell>
          <cell r="AF197" t="str">
            <v>Still Working</v>
          </cell>
          <cell r="AG197" t="str">
            <v>No</v>
          </cell>
          <cell r="AH197" t="str">
            <v>Extremely Low Income</v>
          </cell>
          <cell r="AI197">
            <v>2000</v>
          </cell>
          <cell r="AJ197" t="str">
            <v>No</v>
          </cell>
          <cell r="AK197" t="str">
            <v>Some College</v>
          </cell>
          <cell r="AL197" t="str">
            <v>No</v>
          </cell>
          <cell r="AM197" t="str">
            <v>No</v>
          </cell>
          <cell r="AN197" t="str">
            <v>No</v>
          </cell>
          <cell r="AP197" t="str">
            <v>No</v>
          </cell>
          <cell r="AQ197" t="str">
            <v>CTC</v>
          </cell>
          <cell r="AR197" t="str">
            <v>Train Up; CDBG</v>
          </cell>
          <cell r="AS197" t="str">
            <v>CTC</v>
          </cell>
          <cell r="AT197" t="str">
            <v>United States</v>
          </cell>
          <cell r="AU197">
            <v>32</v>
          </cell>
          <cell r="AZ197">
            <v>44651</v>
          </cell>
          <cell r="BA197" t="str">
            <v>CTC</v>
          </cell>
          <cell r="BB197" t="str">
            <v>MS</v>
          </cell>
          <cell r="BC197">
            <v>3</v>
          </cell>
          <cell r="BD197" t="str">
            <v>Quarter 3</v>
          </cell>
          <cell r="BE197">
            <v>2022</v>
          </cell>
          <cell r="BF197">
            <v>2022</v>
          </cell>
          <cell r="CI197" t="str">
            <v>Yes</v>
          </cell>
          <cell r="CO197" t="str">
            <v>No</v>
          </cell>
          <cell r="CP197">
            <v>44683</v>
          </cell>
          <cell r="DE197" t="str">
            <v>Yes</v>
          </cell>
          <cell r="DF197" t="str">
            <v>05/20/2022</v>
          </cell>
          <cell r="DI197" t="str">
            <v>Yes</v>
          </cell>
          <cell r="DJ197" t="str">
            <v>Complete</v>
          </cell>
          <cell r="EB197">
            <v>32</v>
          </cell>
          <cell r="EC197" t="str">
            <v>Yes</v>
          </cell>
          <cell r="ED197" t="str">
            <v>CDBG</v>
          </cell>
          <cell r="EE197" t="str">
            <v>Yes</v>
          </cell>
          <cell r="EF197" t="str">
            <v>No</v>
          </cell>
          <cell r="EG197" t="str">
            <v>Yes</v>
          </cell>
          <cell r="EH197" t="str">
            <v>No</v>
          </cell>
          <cell r="EI197" t="str">
            <v>Yes</v>
          </cell>
          <cell r="EJ197" t="str">
            <v>No</v>
          </cell>
          <cell r="EM197" t="str">
            <v>Yes</v>
          </cell>
          <cell r="EN197" t="str">
            <v>No</v>
          </cell>
          <cell r="EO197" t="str">
            <v>No</v>
          </cell>
          <cell r="EP197" t="str">
            <v>No</v>
          </cell>
          <cell r="EQ197" t="str">
            <v>No</v>
          </cell>
          <cell r="ER197" t="str">
            <v>No</v>
          </cell>
        </row>
        <row r="198">
          <cell r="A198">
            <v>976787</v>
          </cell>
          <cell r="B198" t="str">
            <v>Holland, Beverly</v>
          </cell>
          <cell r="C198" t="str">
            <v>912 Peach Street</v>
          </cell>
          <cell r="D198" t="str">
            <v>Baltimore</v>
          </cell>
          <cell r="E198" t="str">
            <v>MD</v>
          </cell>
          <cell r="F198" t="str">
            <v>21230</v>
          </cell>
          <cell r="G198" t="str">
            <v>United States of America</v>
          </cell>
          <cell r="H198" t="str">
            <v>Word of Mouth</v>
          </cell>
          <cell r="J198" t="str">
            <v>(443)525-1295</v>
          </cell>
          <cell r="L198" t="str">
            <v>Single</v>
          </cell>
          <cell r="M198" t="str">
            <v>No</v>
          </cell>
          <cell r="N198" t="str">
            <v>No</v>
          </cell>
          <cell r="P198" t="str">
            <v>Hospitality/Nursing Home</v>
          </cell>
          <cell r="R198" t="str">
            <v>Yes</v>
          </cell>
          <cell r="S198" t="str">
            <v>No</v>
          </cell>
          <cell r="T198" t="str">
            <v>Female</v>
          </cell>
          <cell r="U198" t="str">
            <v>Black/African American</v>
          </cell>
          <cell r="V198" t="str">
            <v>08/24/2021</v>
          </cell>
          <cell r="W198" t="str">
            <v>(443)806-0327</v>
          </cell>
          <cell r="X198" t="str">
            <v>220-84-0060</v>
          </cell>
          <cell r="Y198" t="str">
            <v>09/15/1963</v>
          </cell>
          <cell r="Z198" t="str">
            <v>hollandbeverly059@gmailcom</v>
          </cell>
          <cell r="AA198" t="str">
            <v>No</v>
          </cell>
          <cell r="AB198">
            <v>0</v>
          </cell>
          <cell r="AC198">
            <v>13</v>
          </cell>
          <cell r="AD198" t="str">
            <v>SNAP/Food Stamp</v>
          </cell>
          <cell r="AF198" t="str">
            <v>7-12 months</v>
          </cell>
          <cell r="AG198" t="str">
            <v>No</v>
          </cell>
          <cell r="AH198" t="str">
            <v>Extremely Low Income</v>
          </cell>
          <cell r="AI198">
            <v>0</v>
          </cell>
          <cell r="AJ198" t="str">
            <v>No</v>
          </cell>
          <cell r="AK198" t="str">
            <v>Some Highschool</v>
          </cell>
          <cell r="AL198" t="str">
            <v>No</v>
          </cell>
          <cell r="AM198" t="str">
            <v>No</v>
          </cell>
          <cell r="AN198" t="str">
            <v>No</v>
          </cell>
          <cell r="AQ198" t="str">
            <v>OOO</v>
          </cell>
          <cell r="AR198" t="str">
            <v xml:space="preserve"> CDBG; SNAP</v>
          </cell>
          <cell r="AS198" t="str">
            <v>CF</v>
          </cell>
          <cell r="AT198" t="str">
            <v>United States</v>
          </cell>
          <cell r="AU198">
            <v>40</v>
          </cell>
          <cell r="AZ198">
            <v>44432</v>
          </cell>
          <cell r="BA198" t="str">
            <v>OOO</v>
          </cell>
          <cell r="BB198" t="str">
            <v>RB</v>
          </cell>
          <cell r="BC198">
            <v>8</v>
          </cell>
          <cell r="BD198" t="str">
            <v>Quarter 1</v>
          </cell>
          <cell r="BE198">
            <v>2021</v>
          </cell>
          <cell r="BF198">
            <v>2022</v>
          </cell>
          <cell r="BG198" t="str">
            <v>10/19/2021</v>
          </cell>
          <cell r="BH198" t="str">
            <v>Initial Placement</v>
          </cell>
          <cell r="BI198" t="str">
            <v>UMMC</v>
          </cell>
          <cell r="BJ198" t="str">
            <v>Meal Attendant</v>
          </cell>
          <cell r="BK198">
            <v>17</v>
          </cell>
          <cell r="BL198">
            <v>40</v>
          </cell>
          <cell r="BM198" t="str">
            <v>Yes</v>
          </cell>
          <cell r="BN198" t="str">
            <v>Yes</v>
          </cell>
          <cell r="BO198" t="str">
            <v>No</v>
          </cell>
          <cell r="BP198" t="str">
            <v>Yes</v>
          </cell>
          <cell r="BQ198" t="str">
            <v>Yes</v>
          </cell>
          <cell r="BR198" t="str">
            <v>10/19/2021</v>
          </cell>
          <cell r="BS198" t="str">
            <v>Initial Placement</v>
          </cell>
          <cell r="BT198" t="str">
            <v>UMMC</v>
          </cell>
          <cell r="BU198" t="str">
            <v>Meal Attendant</v>
          </cell>
          <cell r="BV198">
            <v>17</v>
          </cell>
          <cell r="BW198">
            <v>40</v>
          </cell>
          <cell r="BX198" t="str">
            <v>Yes</v>
          </cell>
          <cell r="BY198" t="str">
            <v>Yes</v>
          </cell>
          <cell r="BZ198" t="str">
            <v>No</v>
          </cell>
          <cell r="CA198" t="str">
            <v>Yes</v>
          </cell>
          <cell r="CB198" t="str">
            <v>Yes</v>
          </cell>
          <cell r="CE198" t="str">
            <v>Yes</v>
          </cell>
          <cell r="CF198" t="str">
            <v>05/11/2022</v>
          </cell>
          <cell r="CG198" t="str">
            <v>Job Retained;Retention and Advancement</v>
          </cell>
          <cell r="CH198" t="str">
            <v>05/11/2022</v>
          </cell>
          <cell r="CI198" t="str">
            <v>No</v>
          </cell>
          <cell r="CJ198">
            <v>204</v>
          </cell>
          <cell r="CL198">
            <v>204</v>
          </cell>
          <cell r="CM198">
            <v>204</v>
          </cell>
          <cell r="CN198">
            <v>204</v>
          </cell>
          <cell r="CO198" t="str">
            <v>No</v>
          </cell>
          <cell r="CP198"/>
          <cell r="DL198" t="str">
            <v>10-2021</v>
          </cell>
          <cell r="DM198">
            <v>10</v>
          </cell>
          <cell r="DW198" t="str">
            <v>E</v>
          </cell>
          <cell r="DZ198" t="str">
            <v>436014128</v>
          </cell>
          <cell r="EB198">
            <v>58</v>
          </cell>
          <cell r="EC198" t="str">
            <v>Yes</v>
          </cell>
          <cell r="ED198" t="str">
            <v>CDBG</v>
          </cell>
          <cell r="EE198" t="str">
            <v>Yes</v>
          </cell>
          <cell r="EF198" t="str">
            <v>Yes</v>
          </cell>
          <cell r="EG198" t="str">
            <v>Yes</v>
          </cell>
          <cell r="EH198" t="str">
            <v>No</v>
          </cell>
          <cell r="EI198" t="str">
            <v>Yes</v>
          </cell>
          <cell r="EJ198" t="str">
            <v>No</v>
          </cell>
          <cell r="EL198">
            <v>55</v>
          </cell>
          <cell r="EM198" t="str">
            <v>No</v>
          </cell>
          <cell r="EN198" t="str">
            <v>No</v>
          </cell>
          <cell r="EO198" t="str">
            <v>No</v>
          </cell>
          <cell r="EP198" t="str">
            <v>No</v>
          </cell>
          <cell r="EQ198" t="str">
            <v>Yes</v>
          </cell>
          <cell r="ER198" t="str">
            <v>No</v>
          </cell>
        </row>
        <row r="199">
          <cell r="A199">
            <v>976871</v>
          </cell>
          <cell r="B199" t="str">
            <v>Holloway Jr., Preston</v>
          </cell>
          <cell r="C199" t="str">
            <v>407 E. Northern Parkway Apt#25</v>
          </cell>
          <cell r="D199" t="str">
            <v>Baltimore</v>
          </cell>
          <cell r="E199" t="str">
            <v>MD</v>
          </cell>
          <cell r="F199" t="str">
            <v>21212</v>
          </cell>
          <cell r="G199" t="str">
            <v>United States of America</v>
          </cell>
          <cell r="H199" t="str">
            <v>Word of Mouth</v>
          </cell>
          <cell r="J199" t="str">
            <v>443-490-3152</v>
          </cell>
          <cell r="L199" t="str">
            <v>Single</v>
          </cell>
          <cell r="M199" t="str">
            <v>No</v>
          </cell>
          <cell r="N199" t="str">
            <v>No</v>
          </cell>
          <cell r="O199" t="str">
            <v>11/1/2021</v>
          </cell>
          <cell r="R199" t="str">
            <v>No</v>
          </cell>
          <cell r="S199" t="str">
            <v>No</v>
          </cell>
          <cell r="T199" t="str">
            <v>Male</v>
          </cell>
          <cell r="U199" t="str">
            <v>Black/African American</v>
          </cell>
          <cell r="V199" t="str">
            <v>11/01/2021</v>
          </cell>
          <cell r="W199" t="str">
            <v>410-963-7436  Girl Friend)</v>
          </cell>
          <cell r="X199" t="str">
            <v>XXX-XX-2124</v>
          </cell>
          <cell r="Y199" t="str">
            <v>10/22/1990</v>
          </cell>
          <cell r="Z199" t="str">
            <v>unwordlypress@outlook.com</v>
          </cell>
          <cell r="AB199">
            <v>0</v>
          </cell>
          <cell r="AC199">
            <v>13.5</v>
          </cell>
          <cell r="AD199" t="str">
            <v>Salary/Wages, SSI, Other Sources</v>
          </cell>
          <cell r="AF199" t="str">
            <v>Still Working</v>
          </cell>
          <cell r="AG199" t="str">
            <v>No</v>
          </cell>
          <cell r="AH199" t="str">
            <v>Low Income</v>
          </cell>
          <cell r="AI199">
            <v>3275</v>
          </cell>
          <cell r="AJ199" t="str">
            <v>Yes</v>
          </cell>
          <cell r="AK199" t="str">
            <v>High School Diploma/GED</v>
          </cell>
          <cell r="AL199" t="str">
            <v>No</v>
          </cell>
          <cell r="AM199" t="str">
            <v>Yes</v>
          </cell>
          <cell r="AN199" t="str">
            <v>No</v>
          </cell>
          <cell r="AP199" t="str">
            <v>No</v>
          </cell>
          <cell r="AQ199" t="str">
            <v>CF</v>
          </cell>
          <cell r="AR199" t="str">
            <v xml:space="preserve"> CDBG</v>
          </cell>
          <cell r="AS199" t="str">
            <v>CF</v>
          </cell>
          <cell r="AT199" t="str">
            <v>United States</v>
          </cell>
          <cell r="AU199">
            <v>20</v>
          </cell>
          <cell r="AV199" t="str">
            <v>Criminal Background, Disability, Employment History, Resume, Transportation</v>
          </cell>
          <cell r="AZ199">
            <v>44501</v>
          </cell>
          <cell r="BA199" t="str">
            <v>CF</v>
          </cell>
          <cell r="BB199" t="str">
            <v>RV</v>
          </cell>
          <cell r="BC199">
            <v>11</v>
          </cell>
          <cell r="BD199" t="str">
            <v>Quarter 2</v>
          </cell>
          <cell r="BE199">
            <v>2021</v>
          </cell>
          <cell r="BF199">
            <v>2022</v>
          </cell>
          <cell r="CI199" t="str">
            <v>Yes</v>
          </cell>
          <cell r="CO199" t="str">
            <v>No</v>
          </cell>
          <cell r="CP199">
            <v>44502</v>
          </cell>
          <cell r="CS199" t="str">
            <v>Yes</v>
          </cell>
          <cell r="CT199" t="str">
            <v>11/04/2021</v>
          </cell>
          <cell r="DI199" t="str">
            <v>Yes</v>
          </cell>
          <cell r="DJ199" t="str">
            <v>Complete</v>
          </cell>
          <cell r="DK199" t="str">
            <v>Yes</v>
          </cell>
          <cell r="EB199">
            <v>31</v>
          </cell>
          <cell r="EC199" t="str">
            <v>Yes</v>
          </cell>
          <cell r="ED199" t="str">
            <v>CDBG</v>
          </cell>
          <cell r="EE199" t="str">
            <v>Yes</v>
          </cell>
          <cell r="EF199" t="str">
            <v>No</v>
          </cell>
          <cell r="EG199" t="str">
            <v>Yes</v>
          </cell>
          <cell r="EH199" t="str">
            <v>No</v>
          </cell>
          <cell r="EI199" t="str">
            <v>Yes</v>
          </cell>
          <cell r="EJ199" t="str">
            <v>No</v>
          </cell>
          <cell r="EM199" t="str">
            <v>No</v>
          </cell>
          <cell r="EN199" t="str">
            <v>No</v>
          </cell>
          <cell r="EO199" t="str">
            <v>No</v>
          </cell>
          <cell r="EP199" t="str">
            <v>No</v>
          </cell>
          <cell r="EQ199" t="str">
            <v>No</v>
          </cell>
          <cell r="ER199" t="str">
            <v>No</v>
          </cell>
        </row>
        <row r="200">
          <cell r="A200">
            <v>976984</v>
          </cell>
          <cell r="B200" t="str">
            <v>Holness, Dominick C.</v>
          </cell>
          <cell r="C200" t="str">
            <v>1646 Ramblewood Road</v>
          </cell>
          <cell r="D200" t="str">
            <v>Baltimore</v>
          </cell>
          <cell r="E200" t="str">
            <v>MD</v>
          </cell>
          <cell r="F200" t="str">
            <v>21239</v>
          </cell>
          <cell r="G200" t="str">
            <v>United States of America</v>
          </cell>
          <cell r="H200" t="str">
            <v>Baltimore Connect</v>
          </cell>
          <cell r="J200" t="str">
            <v>410-710-7523</v>
          </cell>
          <cell r="L200" t="str">
            <v>Single</v>
          </cell>
          <cell r="M200" t="str">
            <v>Yes</v>
          </cell>
          <cell r="N200" t="str">
            <v>No</v>
          </cell>
          <cell r="O200" t="str">
            <v>2/14/2022</v>
          </cell>
          <cell r="P200" t="str">
            <v>Bus Operator</v>
          </cell>
          <cell r="R200" t="str">
            <v>No</v>
          </cell>
          <cell r="S200" t="str">
            <v>No</v>
          </cell>
          <cell r="T200" t="str">
            <v>Male</v>
          </cell>
          <cell r="U200" t="str">
            <v>Black/African American</v>
          </cell>
          <cell r="V200" t="str">
            <v>02/14/2022</v>
          </cell>
          <cell r="X200" t="str">
            <v>215-23-1795</v>
          </cell>
          <cell r="Y200" t="str">
            <v>01/08/1989</v>
          </cell>
          <cell r="Z200" t="str">
            <v>dominickholness@yahoo.com</v>
          </cell>
          <cell r="AA200" t="str">
            <v>No</v>
          </cell>
          <cell r="AB200">
            <v>0</v>
          </cell>
          <cell r="AC200">
            <v>12</v>
          </cell>
          <cell r="AD200" t="str">
            <v>Cash Assistance/TCA</v>
          </cell>
          <cell r="AF200" t="str">
            <v>&gt; 1 year</v>
          </cell>
          <cell r="AG200" t="str">
            <v>No</v>
          </cell>
          <cell r="AH200" t="str">
            <v>Extremely Low Income</v>
          </cell>
          <cell r="AI200">
            <v>670</v>
          </cell>
          <cell r="AJ200" t="str">
            <v>No</v>
          </cell>
          <cell r="AK200" t="str">
            <v>High School Diploma/GED</v>
          </cell>
          <cell r="AL200" t="str">
            <v>No</v>
          </cell>
          <cell r="AM200" t="str">
            <v>No</v>
          </cell>
          <cell r="AN200" t="str">
            <v>No</v>
          </cell>
          <cell r="AP200" t="str">
            <v>No</v>
          </cell>
          <cell r="AQ200" t="str">
            <v>CTC</v>
          </cell>
          <cell r="AR200" t="str">
            <v xml:space="preserve"> CDBG; EARN</v>
          </cell>
          <cell r="AS200" t="str">
            <v>CTC</v>
          </cell>
          <cell r="AT200" t="str">
            <v>United States</v>
          </cell>
          <cell r="AU200">
            <v>40</v>
          </cell>
          <cell r="AV200" t="str">
            <v>Transportation</v>
          </cell>
          <cell r="AZ200">
            <v>44606</v>
          </cell>
          <cell r="BA200" t="str">
            <v>CTC</v>
          </cell>
          <cell r="BB200" t="str">
            <v>MS</v>
          </cell>
          <cell r="BC200">
            <v>2</v>
          </cell>
          <cell r="BD200" t="str">
            <v>Quarter 3</v>
          </cell>
          <cell r="BE200">
            <v>2022</v>
          </cell>
          <cell r="BF200">
            <v>2022</v>
          </cell>
          <cell r="CI200" t="str">
            <v>No</v>
          </cell>
          <cell r="CO200" t="str">
            <v>No</v>
          </cell>
          <cell r="CP200">
            <v>44627</v>
          </cell>
          <cell r="DE200" t="str">
            <v>Yes</v>
          </cell>
          <cell r="DF200" t="str">
            <v>04/07/2022</v>
          </cell>
          <cell r="DI200" t="str">
            <v>Yes</v>
          </cell>
          <cell r="DJ200" t="str">
            <v>Complete</v>
          </cell>
          <cell r="EA200" t="str">
            <v>IG0514-15-676</v>
          </cell>
          <cell r="EB200">
            <v>33</v>
          </cell>
          <cell r="EC200" t="str">
            <v>Yes</v>
          </cell>
          <cell r="ED200" t="str">
            <v>CDBG</v>
          </cell>
          <cell r="EE200" t="str">
            <v>Yes</v>
          </cell>
          <cell r="EF200" t="str">
            <v>No</v>
          </cell>
          <cell r="EG200" t="str">
            <v>Yes</v>
          </cell>
          <cell r="EH200" t="str">
            <v>No</v>
          </cell>
          <cell r="EI200" t="str">
            <v>No</v>
          </cell>
          <cell r="EJ200" t="str">
            <v>Yes</v>
          </cell>
          <cell r="EM200" t="str">
            <v>Yes</v>
          </cell>
          <cell r="EN200" t="str">
            <v>No</v>
          </cell>
          <cell r="EO200" t="str">
            <v>No</v>
          </cell>
          <cell r="EP200" t="str">
            <v>No</v>
          </cell>
          <cell r="EQ200" t="str">
            <v>No</v>
          </cell>
          <cell r="ER200" t="str">
            <v>No</v>
          </cell>
        </row>
        <row r="201">
          <cell r="A201">
            <v>977162</v>
          </cell>
          <cell r="B201" t="str">
            <v>Hopkins, Donte</v>
          </cell>
          <cell r="C201" t="str">
            <v>416 Chester St.</v>
          </cell>
          <cell r="D201" t="str">
            <v>Baltimore</v>
          </cell>
          <cell r="E201" t="str">
            <v>Md</v>
          </cell>
          <cell r="F201" t="str">
            <v>21231</v>
          </cell>
          <cell r="G201" t="str">
            <v>United States of America</v>
          </cell>
          <cell r="H201" t="str">
            <v>Word of Mouth</v>
          </cell>
          <cell r="J201" t="str">
            <v>4102629617</v>
          </cell>
          <cell r="L201" t="str">
            <v>Single</v>
          </cell>
          <cell r="M201" t="str">
            <v>Yes</v>
          </cell>
          <cell r="N201" t="str">
            <v>Yes</v>
          </cell>
          <cell r="O201" t="str">
            <v>5/24/2022</v>
          </cell>
          <cell r="P201" t="str">
            <v>Warehousing</v>
          </cell>
          <cell r="R201" t="str">
            <v>No</v>
          </cell>
          <cell r="S201" t="str">
            <v>No</v>
          </cell>
          <cell r="T201" t="str">
            <v>Male</v>
          </cell>
          <cell r="U201" t="str">
            <v>Black/African American</v>
          </cell>
          <cell r="V201" t="str">
            <v>05/24/2022</v>
          </cell>
          <cell r="X201" t="str">
            <v>212 45 1072</v>
          </cell>
          <cell r="Y201" t="str">
            <v>05/25/2022</v>
          </cell>
          <cell r="Z201" t="str">
            <v>dontehopkins744@gmail.com</v>
          </cell>
          <cell r="AA201" t="str">
            <v>No</v>
          </cell>
          <cell r="AB201">
            <v>0</v>
          </cell>
          <cell r="AC201">
            <v>15</v>
          </cell>
          <cell r="AF201" t="str">
            <v>1-3 months</v>
          </cell>
          <cell r="AG201" t="str">
            <v>No</v>
          </cell>
          <cell r="AH201" t="str">
            <v>Extremely Low Income</v>
          </cell>
          <cell r="AI201">
            <v>900</v>
          </cell>
          <cell r="AJ201" t="str">
            <v>Yes</v>
          </cell>
          <cell r="AK201" t="str">
            <v>High School Diploma/GED</v>
          </cell>
          <cell r="AL201" t="str">
            <v>No</v>
          </cell>
          <cell r="AM201" t="str">
            <v>No</v>
          </cell>
          <cell r="AN201" t="str">
            <v>No</v>
          </cell>
          <cell r="AP201" t="str">
            <v>No</v>
          </cell>
          <cell r="AQ201" t="str">
            <v>MTDL</v>
          </cell>
          <cell r="AR201" t="str">
            <v xml:space="preserve"> CDBG; EARN</v>
          </cell>
          <cell r="AS201" t="str">
            <v>MTDL</v>
          </cell>
          <cell r="AT201" t="str">
            <v>United States</v>
          </cell>
          <cell r="AU201">
            <v>40</v>
          </cell>
          <cell r="AV201" t="str">
            <v>Criminal Background, Resume</v>
          </cell>
          <cell r="AZ201">
            <v>44705</v>
          </cell>
          <cell r="BA201" t="str">
            <v>MTDL</v>
          </cell>
          <cell r="BB201" t="str">
            <v>CH</v>
          </cell>
          <cell r="BC201">
            <v>5</v>
          </cell>
          <cell r="BD201" t="str">
            <v>Quarter 4</v>
          </cell>
          <cell r="BE201">
            <v>2022</v>
          </cell>
          <cell r="BF201">
            <v>2022</v>
          </cell>
          <cell r="CI201" t="str">
            <v>No</v>
          </cell>
          <cell r="CO201" t="str">
            <v>No</v>
          </cell>
          <cell r="CP201">
            <v>44712</v>
          </cell>
          <cell r="DJ201" t="str">
            <v>Complete</v>
          </cell>
          <cell r="EA201" t="str">
            <v>IG0514-15-697</v>
          </cell>
          <cell r="EB201">
            <v>0</v>
          </cell>
          <cell r="EC201" t="str">
            <v>Yes</v>
          </cell>
          <cell r="ED201" t="str">
            <v>CDBG</v>
          </cell>
          <cell r="EE201" t="str">
            <v>Yes</v>
          </cell>
          <cell r="EF201" t="str">
            <v>No</v>
          </cell>
          <cell r="EG201" t="str">
            <v>Yes</v>
          </cell>
          <cell r="EH201" t="str">
            <v>No</v>
          </cell>
          <cell r="EI201" t="str">
            <v>No</v>
          </cell>
          <cell r="EJ201" t="str">
            <v>Yes</v>
          </cell>
          <cell r="EM201" t="str">
            <v>Yes</v>
          </cell>
          <cell r="EN201" t="str">
            <v>No</v>
          </cell>
          <cell r="EO201" t="str">
            <v>No</v>
          </cell>
          <cell r="EP201" t="str">
            <v>No</v>
          </cell>
          <cell r="EQ201" t="str">
            <v>No</v>
          </cell>
          <cell r="ER201" t="str">
            <v>No</v>
          </cell>
        </row>
        <row r="202">
          <cell r="A202">
            <v>976940</v>
          </cell>
          <cell r="B202" t="str">
            <v>Horton, Rodney</v>
          </cell>
          <cell r="C202" t="str">
            <v>1202 Braddish Ave</v>
          </cell>
          <cell r="D202" t="str">
            <v>Baltimore</v>
          </cell>
          <cell r="E202" t="str">
            <v>MD</v>
          </cell>
          <cell r="F202" t="str">
            <v>21216</v>
          </cell>
          <cell r="G202" t="str">
            <v>United States of America</v>
          </cell>
          <cell r="H202" t="str">
            <v>Word of Mouth</v>
          </cell>
          <cell r="J202" t="str">
            <v>443 570 5580</v>
          </cell>
          <cell r="L202" t="str">
            <v>Single</v>
          </cell>
          <cell r="M202" t="str">
            <v>No</v>
          </cell>
          <cell r="N202" t="str">
            <v>No</v>
          </cell>
          <cell r="O202" t="str">
            <v>1/6/2022</v>
          </cell>
          <cell r="P202" t="str">
            <v>warehouse</v>
          </cell>
          <cell r="R202" t="str">
            <v>No</v>
          </cell>
          <cell r="S202" t="str">
            <v>No</v>
          </cell>
          <cell r="T202" t="str">
            <v>Male</v>
          </cell>
          <cell r="U202" t="str">
            <v>Black/African American</v>
          </cell>
          <cell r="V202" t="str">
            <v>01/06/2022</v>
          </cell>
          <cell r="X202" t="str">
            <v>215 39 7939</v>
          </cell>
          <cell r="Y202" t="str">
            <v>06/27/1993</v>
          </cell>
          <cell r="Z202" t="str">
            <v>greenmonster325@gmail.com</v>
          </cell>
          <cell r="AA202" t="str">
            <v>No</v>
          </cell>
          <cell r="AB202">
            <v>0</v>
          </cell>
          <cell r="AC202">
            <v>17</v>
          </cell>
          <cell r="AD202" t="str">
            <v>Other Sources</v>
          </cell>
          <cell r="AF202" t="str">
            <v>4-6 months</v>
          </cell>
          <cell r="AG202" t="str">
            <v>No</v>
          </cell>
          <cell r="AH202" t="str">
            <v>Extremely Low Income</v>
          </cell>
          <cell r="AI202">
            <v>0</v>
          </cell>
          <cell r="AJ202" t="str">
            <v>Yes</v>
          </cell>
          <cell r="AK202" t="str">
            <v>Some Highschool</v>
          </cell>
          <cell r="AL202" t="str">
            <v>No</v>
          </cell>
          <cell r="AM202" t="str">
            <v>Yes</v>
          </cell>
          <cell r="AN202" t="str">
            <v>No</v>
          </cell>
          <cell r="AP202" t="str">
            <v>Yes</v>
          </cell>
          <cell r="AR202" t="str">
            <v xml:space="preserve"> CDBG</v>
          </cell>
          <cell r="AS202" t="str">
            <v>MTDL</v>
          </cell>
          <cell r="AT202" t="str">
            <v>United States</v>
          </cell>
          <cell r="AU202">
            <v>40</v>
          </cell>
          <cell r="AV202" t="str">
            <v>Criminal Background</v>
          </cell>
          <cell r="AZ202">
            <v>44567</v>
          </cell>
          <cell r="BB202" t="str">
            <v>CH</v>
          </cell>
          <cell r="BC202">
            <v>1</v>
          </cell>
          <cell r="BD202" t="str">
            <v>Quarter 3</v>
          </cell>
          <cell r="BE202">
            <v>2022</v>
          </cell>
          <cell r="BF202">
            <v>2022</v>
          </cell>
          <cell r="CI202" t="str">
            <v>No</v>
          </cell>
          <cell r="CO202" t="str">
            <v>No</v>
          </cell>
          <cell r="DK202" t="str">
            <v>Yes</v>
          </cell>
          <cell r="EB202">
            <v>29</v>
          </cell>
          <cell r="EC202" t="str">
            <v>Yes</v>
          </cell>
          <cell r="ED202" t="str">
            <v>CDBG</v>
          </cell>
          <cell r="EE202" t="str">
            <v>No</v>
          </cell>
          <cell r="EF202" t="str">
            <v>No</v>
          </cell>
          <cell r="EG202" t="str">
            <v>No</v>
          </cell>
          <cell r="EH202" t="str">
            <v>No</v>
          </cell>
          <cell r="EI202" t="str">
            <v>No</v>
          </cell>
          <cell r="EJ202" t="str">
            <v>No</v>
          </cell>
          <cell r="EM202" t="str">
            <v>No</v>
          </cell>
          <cell r="EN202" t="str">
            <v>No</v>
          </cell>
          <cell r="EO202" t="str">
            <v>No</v>
          </cell>
          <cell r="EP202" t="str">
            <v>No</v>
          </cell>
          <cell r="EQ202" t="str">
            <v>No</v>
          </cell>
          <cell r="ER202" t="str">
            <v>No</v>
          </cell>
        </row>
        <row r="203">
          <cell r="A203">
            <v>976907</v>
          </cell>
          <cell r="B203" t="str">
            <v>Howard, Jeshurun R.</v>
          </cell>
          <cell r="C203" t="str">
            <v>618 Jennings Mill Dr</v>
          </cell>
          <cell r="D203" t="str">
            <v>Bowie</v>
          </cell>
          <cell r="E203" t="str">
            <v>MD</v>
          </cell>
          <cell r="F203" t="str">
            <v>20721</v>
          </cell>
          <cell r="G203" t="str">
            <v>United States of America</v>
          </cell>
          <cell r="H203" t="str">
            <v>Word of Mouth</v>
          </cell>
          <cell r="J203" t="str">
            <v>443-447-4581</v>
          </cell>
          <cell r="L203" t="str">
            <v>Single</v>
          </cell>
          <cell r="M203" t="str">
            <v>Yes</v>
          </cell>
          <cell r="N203" t="str">
            <v>Yes</v>
          </cell>
          <cell r="P203" t="str">
            <v>Warehouse</v>
          </cell>
          <cell r="R203" t="str">
            <v>Yes</v>
          </cell>
          <cell r="S203" t="str">
            <v>No</v>
          </cell>
          <cell r="T203" t="str">
            <v>Male</v>
          </cell>
          <cell r="U203" t="str">
            <v>Black/African American</v>
          </cell>
          <cell r="V203" t="str">
            <v>12/14/2021</v>
          </cell>
          <cell r="Y203" t="str">
            <v>08/23/2000</v>
          </cell>
          <cell r="Z203" t="str">
            <v>Showard0823@outlook.com</v>
          </cell>
          <cell r="AA203" t="str">
            <v>No</v>
          </cell>
          <cell r="AB203">
            <v>0</v>
          </cell>
          <cell r="AD203" t="str">
            <v>SNAP/Food Stamp</v>
          </cell>
          <cell r="AG203" t="str">
            <v>No</v>
          </cell>
          <cell r="AH203" t="str">
            <v>Low Income</v>
          </cell>
          <cell r="AI203">
            <v>0</v>
          </cell>
          <cell r="AJ203" t="str">
            <v>No</v>
          </cell>
          <cell r="AK203" t="str">
            <v>High School Diploma/GED</v>
          </cell>
          <cell r="AL203" t="str">
            <v>Current TTW Holder</v>
          </cell>
          <cell r="AM203" t="str">
            <v>No</v>
          </cell>
          <cell r="AN203" t="str">
            <v>No</v>
          </cell>
          <cell r="AP203" t="str">
            <v>Yes</v>
          </cell>
          <cell r="AQ203" t="str">
            <v>MTDL</v>
          </cell>
          <cell r="AR203" t="str">
            <v>Grads2Careers II</v>
          </cell>
          <cell r="AS203" t="str">
            <v>MTDL</v>
          </cell>
          <cell r="AT203" t="str">
            <v>United States</v>
          </cell>
          <cell r="AZ203">
            <v>44544</v>
          </cell>
          <cell r="BA203" t="str">
            <v>MTDL</v>
          </cell>
          <cell r="BB203" t="str">
            <v>ML</v>
          </cell>
          <cell r="BC203">
            <v>12</v>
          </cell>
          <cell r="BD203" t="str">
            <v>Quarter 2</v>
          </cell>
          <cell r="BE203">
            <v>2021</v>
          </cell>
          <cell r="BF203">
            <v>2022</v>
          </cell>
          <cell r="BG203" t="str">
            <v>04/01/2022</v>
          </cell>
          <cell r="BH203" t="str">
            <v>Initial Placement</v>
          </cell>
          <cell r="BI203" t="str">
            <v>McCormick Spice Company</v>
          </cell>
          <cell r="BJ203" t="str">
            <v>Blending Technician</v>
          </cell>
          <cell r="BK203">
            <v>16</v>
          </cell>
          <cell r="BL203">
            <v>40</v>
          </cell>
          <cell r="BM203" t="str">
            <v>Yes</v>
          </cell>
          <cell r="BN203" t="str">
            <v>No</v>
          </cell>
          <cell r="BO203" t="str">
            <v>No</v>
          </cell>
          <cell r="BP203" t="str">
            <v>No</v>
          </cell>
          <cell r="BQ203" t="str">
            <v>Yes</v>
          </cell>
          <cell r="BR203" t="str">
            <v>04/01/2022</v>
          </cell>
          <cell r="BS203" t="str">
            <v>Initial Placement</v>
          </cell>
          <cell r="BT203" t="str">
            <v>McCormick Spice Company</v>
          </cell>
          <cell r="BU203" t="str">
            <v>Blending Technician</v>
          </cell>
          <cell r="BV203">
            <v>16</v>
          </cell>
          <cell r="BW203">
            <v>40</v>
          </cell>
          <cell r="BX203" t="str">
            <v>Yes</v>
          </cell>
          <cell r="BY203" t="str">
            <v>No</v>
          </cell>
          <cell r="BZ203" t="str">
            <v>No</v>
          </cell>
          <cell r="CA203" t="str">
            <v>No</v>
          </cell>
          <cell r="CB203" t="str">
            <v>Yes</v>
          </cell>
          <cell r="CF203" t="str">
            <v>05/05/2022</v>
          </cell>
          <cell r="CG203" t="str">
            <v>Job Retained</v>
          </cell>
          <cell r="CH203" t="str">
            <v>05/05/2022</v>
          </cell>
          <cell r="CI203" t="str">
            <v>No</v>
          </cell>
          <cell r="CJ203">
            <v>34</v>
          </cell>
          <cell r="CL203">
            <v>34</v>
          </cell>
          <cell r="CM203">
            <v>34</v>
          </cell>
          <cell r="CN203">
            <v>34</v>
          </cell>
          <cell r="CO203" t="str">
            <v>No</v>
          </cell>
          <cell r="CP203">
            <v>44571</v>
          </cell>
          <cell r="CQ203" t="str">
            <v>Yes</v>
          </cell>
          <cell r="CR203" t="str">
            <v>02/02/2022</v>
          </cell>
          <cell r="DI203" t="str">
            <v>Yes</v>
          </cell>
          <cell r="DJ203" t="str">
            <v>Complete</v>
          </cell>
          <cell r="EB203">
            <v>21</v>
          </cell>
          <cell r="EC203" t="str">
            <v>No</v>
          </cell>
          <cell r="EE203" t="str">
            <v>Yes</v>
          </cell>
          <cell r="EF203" t="str">
            <v>Yes</v>
          </cell>
          <cell r="EG203" t="str">
            <v>Yes</v>
          </cell>
          <cell r="EH203" t="str">
            <v>No</v>
          </cell>
          <cell r="EI203" t="str">
            <v>Yes</v>
          </cell>
          <cell r="EJ203" t="str">
            <v>No</v>
          </cell>
          <cell r="EL203">
            <v>108</v>
          </cell>
          <cell r="EM203" t="str">
            <v>No</v>
          </cell>
          <cell r="EN203" t="str">
            <v>No</v>
          </cell>
          <cell r="EO203" t="str">
            <v>No</v>
          </cell>
          <cell r="EP203" t="str">
            <v>No</v>
          </cell>
          <cell r="EQ203" t="str">
            <v>Yes</v>
          </cell>
          <cell r="ER203" t="str">
            <v>No</v>
          </cell>
        </row>
        <row r="204">
          <cell r="A204">
            <v>977222</v>
          </cell>
          <cell r="B204" t="str">
            <v>Huff, Frederick</v>
          </cell>
          <cell r="C204" t="str">
            <v>1029 E. Baltimore St</v>
          </cell>
          <cell r="D204" t="str">
            <v>Baltimore</v>
          </cell>
          <cell r="E204" t="str">
            <v>MD</v>
          </cell>
          <cell r="F204" t="str">
            <v>21202</v>
          </cell>
          <cell r="G204" t="str">
            <v>United States of America</v>
          </cell>
          <cell r="H204" t="str">
            <v>Word of Mouth</v>
          </cell>
          <cell r="J204" t="str">
            <v>(443)602-0130</v>
          </cell>
          <cell r="L204" t="str">
            <v>Single</v>
          </cell>
          <cell r="M204" t="str">
            <v>No</v>
          </cell>
          <cell r="N204" t="str">
            <v>No</v>
          </cell>
          <cell r="O204" t="str">
            <v>6/28/22</v>
          </cell>
          <cell r="P204" t="str">
            <v>Warehouse</v>
          </cell>
          <cell r="R204" t="str">
            <v>No</v>
          </cell>
          <cell r="S204" t="str">
            <v>No</v>
          </cell>
          <cell r="T204" t="str">
            <v>Male</v>
          </cell>
          <cell r="U204" t="str">
            <v>White</v>
          </cell>
          <cell r="V204" t="str">
            <v>06/29/2022</v>
          </cell>
          <cell r="W204" t="str">
            <v>(410)215-7964</v>
          </cell>
          <cell r="X204" t="str">
            <v>220-94-1069</v>
          </cell>
          <cell r="Y204" t="str">
            <v>10/18/1971</v>
          </cell>
          <cell r="Z204" t="str">
            <v>freddiejh71@gmail.com</v>
          </cell>
          <cell r="AA204" t="str">
            <v>Yes</v>
          </cell>
          <cell r="AB204">
            <v>0</v>
          </cell>
          <cell r="AC204">
            <v>15</v>
          </cell>
          <cell r="AD204" t="str">
            <v>SNAP/Food Stamp</v>
          </cell>
          <cell r="AF204" t="str">
            <v>&gt; 1 year</v>
          </cell>
          <cell r="AG204" t="str">
            <v>No</v>
          </cell>
          <cell r="AH204" t="str">
            <v>Extremely Low Income</v>
          </cell>
          <cell r="AI204">
            <v>0</v>
          </cell>
          <cell r="AJ204" t="str">
            <v>No</v>
          </cell>
          <cell r="AK204" t="str">
            <v>High School Diploma/GED</v>
          </cell>
          <cell r="AL204" t="str">
            <v>No</v>
          </cell>
          <cell r="AM204" t="str">
            <v>No</v>
          </cell>
          <cell r="AN204" t="str">
            <v>Yes</v>
          </cell>
          <cell r="AP204" t="str">
            <v>No</v>
          </cell>
          <cell r="AQ204" t="str">
            <v>MTDL</v>
          </cell>
          <cell r="AR204" t="str">
            <v xml:space="preserve"> CDBG</v>
          </cell>
          <cell r="AS204" t="str">
            <v>MTDL</v>
          </cell>
          <cell r="AT204" t="str">
            <v>United States</v>
          </cell>
          <cell r="AU204">
            <v>40</v>
          </cell>
          <cell r="AV204" t="str">
            <v>Health</v>
          </cell>
          <cell r="AZ204">
            <v>44741</v>
          </cell>
          <cell r="BA204" t="str">
            <v>MTDL</v>
          </cell>
          <cell r="BB204" t="str">
            <v>RB</v>
          </cell>
          <cell r="BC204">
            <v>6</v>
          </cell>
          <cell r="BD204" t="str">
            <v>Quarter 4</v>
          </cell>
          <cell r="BE204">
            <v>2022</v>
          </cell>
          <cell r="BF204">
            <v>2022</v>
          </cell>
          <cell r="CI204" t="str">
            <v>No</v>
          </cell>
          <cell r="CO204" t="str">
            <v>No</v>
          </cell>
          <cell r="CP204"/>
          <cell r="EB204">
            <v>50</v>
          </cell>
          <cell r="EC204" t="str">
            <v>Yes</v>
          </cell>
          <cell r="ED204" t="str">
            <v>CDBG</v>
          </cell>
          <cell r="EE204" t="str">
            <v>No</v>
          </cell>
          <cell r="EF204" t="str">
            <v>No</v>
          </cell>
          <cell r="EG204" t="str">
            <v>No</v>
          </cell>
          <cell r="EH204" t="str">
            <v>Yes</v>
          </cell>
          <cell r="EI204" t="str">
            <v>No</v>
          </cell>
          <cell r="EJ204" t="str">
            <v>Yes</v>
          </cell>
          <cell r="EM204" t="str">
            <v>No</v>
          </cell>
          <cell r="EN204" t="str">
            <v>No</v>
          </cell>
          <cell r="EO204" t="str">
            <v>No</v>
          </cell>
          <cell r="EP204" t="str">
            <v>No</v>
          </cell>
          <cell r="EQ204" t="str">
            <v>No</v>
          </cell>
          <cell r="ER204" t="str">
            <v>No</v>
          </cell>
        </row>
        <row r="205">
          <cell r="A205">
            <v>977219</v>
          </cell>
          <cell r="B205" t="str">
            <v>Hurt Jr., Garland</v>
          </cell>
          <cell r="C205" t="str">
            <v>1229 Valley Street</v>
          </cell>
          <cell r="D205" t="str">
            <v>Baltimore</v>
          </cell>
          <cell r="E205" t="str">
            <v>MD</v>
          </cell>
          <cell r="F205" t="str">
            <v>21202</v>
          </cell>
          <cell r="G205" t="str">
            <v>United States of America</v>
          </cell>
          <cell r="H205" t="str">
            <v>MOED Youth Services</v>
          </cell>
          <cell r="J205" t="str">
            <v>(410)301-4649</v>
          </cell>
          <cell r="L205" t="str">
            <v>Single</v>
          </cell>
          <cell r="M205" t="str">
            <v>Yes</v>
          </cell>
          <cell r="N205" t="str">
            <v>No</v>
          </cell>
          <cell r="O205" t="str">
            <v>6/28/22</v>
          </cell>
          <cell r="P205" t="str">
            <v>Driver</v>
          </cell>
          <cell r="R205" t="str">
            <v>No</v>
          </cell>
          <cell r="S205" t="str">
            <v>No</v>
          </cell>
          <cell r="T205" t="str">
            <v>Male</v>
          </cell>
          <cell r="U205" t="str">
            <v>Black/African American</v>
          </cell>
          <cell r="V205" t="str">
            <v>06/28/2022</v>
          </cell>
          <cell r="X205" t="str">
            <v>215-59-1289</v>
          </cell>
          <cell r="Y205" t="str">
            <v>10/19/2000</v>
          </cell>
          <cell r="Z205" t="str">
            <v>garlandhurt15@icloud.com</v>
          </cell>
          <cell r="AA205" t="str">
            <v>No</v>
          </cell>
          <cell r="AB205">
            <v>0</v>
          </cell>
          <cell r="AC205">
            <v>18</v>
          </cell>
          <cell r="AF205" t="str">
            <v>&lt;1 month</v>
          </cell>
          <cell r="AG205" t="str">
            <v>No</v>
          </cell>
          <cell r="AH205" t="str">
            <v>Extremely Low Income</v>
          </cell>
          <cell r="AI205">
            <v>0</v>
          </cell>
          <cell r="AJ205" t="str">
            <v>No</v>
          </cell>
          <cell r="AK205" t="str">
            <v>High School Diploma/GED</v>
          </cell>
          <cell r="AL205" t="str">
            <v>No</v>
          </cell>
          <cell r="AM205" t="str">
            <v>No</v>
          </cell>
          <cell r="AN205" t="str">
            <v>No</v>
          </cell>
          <cell r="AP205" t="str">
            <v>No</v>
          </cell>
          <cell r="AQ205" t="str">
            <v>CTC</v>
          </cell>
          <cell r="AR205" t="str">
            <v xml:space="preserve"> CDBG</v>
          </cell>
          <cell r="AS205" t="str">
            <v>CTC</v>
          </cell>
          <cell r="AT205" t="str">
            <v>United States</v>
          </cell>
          <cell r="AU205">
            <v>40</v>
          </cell>
          <cell r="AV205" t="str">
            <v>Employment History, Resume</v>
          </cell>
          <cell r="AZ205">
            <v>44740</v>
          </cell>
          <cell r="BA205" t="str">
            <v>CTC</v>
          </cell>
          <cell r="BB205" t="str">
            <v>MS</v>
          </cell>
          <cell r="BC205">
            <v>6</v>
          </cell>
          <cell r="BD205" t="str">
            <v>Quarter 4</v>
          </cell>
          <cell r="BE205">
            <v>2022</v>
          </cell>
          <cell r="BF205">
            <v>2022</v>
          </cell>
          <cell r="CI205" t="str">
            <v>No</v>
          </cell>
          <cell r="CO205" t="str">
            <v>No</v>
          </cell>
          <cell r="CP205"/>
          <cell r="EB205">
            <v>21</v>
          </cell>
          <cell r="EC205" t="str">
            <v>Yes</v>
          </cell>
          <cell r="ED205" t="str">
            <v>CDBG</v>
          </cell>
          <cell r="EE205" t="str">
            <v>No</v>
          </cell>
          <cell r="EF205" t="str">
            <v>No</v>
          </cell>
          <cell r="EG205" t="str">
            <v>No</v>
          </cell>
          <cell r="EH205" t="str">
            <v>Yes</v>
          </cell>
          <cell r="EI205" t="str">
            <v>No</v>
          </cell>
          <cell r="EJ205" t="str">
            <v>Yes</v>
          </cell>
          <cell r="EM205" t="str">
            <v>No</v>
          </cell>
          <cell r="EN205" t="str">
            <v>No</v>
          </cell>
          <cell r="EO205" t="str">
            <v>No</v>
          </cell>
          <cell r="EP205" t="str">
            <v>No</v>
          </cell>
          <cell r="EQ205" t="str">
            <v>No</v>
          </cell>
          <cell r="ER205" t="str">
            <v>No</v>
          </cell>
        </row>
        <row r="206">
          <cell r="A206">
            <v>977152</v>
          </cell>
          <cell r="B206" t="str">
            <v>Hurtt, Stefan</v>
          </cell>
          <cell r="C206" t="str">
            <v>2322 Callow Ave #2</v>
          </cell>
          <cell r="D206" t="str">
            <v>Baltimore</v>
          </cell>
          <cell r="E206" t="str">
            <v>MD</v>
          </cell>
          <cell r="F206" t="str">
            <v>21217</v>
          </cell>
          <cell r="G206" t="str">
            <v>United States of America</v>
          </cell>
          <cell r="H206" t="str">
            <v>MND Graduate/Xavier Wilkens</v>
          </cell>
          <cell r="J206" t="str">
            <v>(443)685-8135</v>
          </cell>
          <cell r="L206" t="str">
            <v>Single</v>
          </cell>
          <cell r="M206" t="str">
            <v>Yes</v>
          </cell>
          <cell r="N206" t="str">
            <v>Yes</v>
          </cell>
          <cell r="O206" t="str">
            <v>5/24/2022</v>
          </cell>
          <cell r="P206" t="str">
            <v>Port Jobs</v>
          </cell>
          <cell r="R206" t="str">
            <v>No</v>
          </cell>
          <cell r="S206" t="str">
            <v>No</v>
          </cell>
          <cell r="T206" t="str">
            <v>Male</v>
          </cell>
          <cell r="U206" t="str">
            <v>Black/African American</v>
          </cell>
          <cell r="V206" t="str">
            <v>05/26/2022</v>
          </cell>
          <cell r="W206" t="str">
            <v>(443)355-8213</v>
          </cell>
          <cell r="X206" t="str">
            <v>214-21-9212</v>
          </cell>
          <cell r="Y206" t="str">
            <v>07/10/1986</v>
          </cell>
          <cell r="Z206" t="str">
            <v>stefanhurtt@yahoo.com</v>
          </cell>
          <cell r="AA206" t="str">
            <v>No</v>
          </cell>
          <cell r="AB206">
            <v>0</v>
          </cell>
          <cell r="AC206">
            <v>13.5</v>
          </cell>
          <cell r="AD206" t="str">
            <v>Social Security, SNAP/Food Stamp</v>
          </cell>
          <cell r="AF206" t="str">
            <v>&gt; 1 year</v>
          </cell>
          <cell r="AG206" t="str">
            <v>No</v>
          </cell>
          <cell r="AH206" t="str">
            <v>Extremely Low Income</v>
          </cell>
          <cell r="AI206">
            <v>1049</v>
          </cell>
          <cell r="AJ206" t="str">
            <v>Yes</v>
          </cell>
          <cell r="AK206" t="str">
            <v>Some College</v>
          </cell>
          <cell r="AL206" t="str">
            <v>Current TTW Holder</v>
          </cell>
          <cell r="AM206" t="str">
            <v>No</v>
          </cell>
          <cell r="AN206" t="str">
            <v>No</v>
          </cell>
          <cell r="AP206" t="str">
            <v>Yes</v>
          </cell>
          <cell r="AQ206" t="str">
            <v>MTDL</v>
          </cell>
          <cell r="AR206" t="str">
            <v xml:space="preserve"> CDBG; SNAP; EARN</v>
          </cell>
          <cell r="AS206" t="str">
            <v>MTDL</v>
          </cell>
          <cell r="AT206" t="str">
            <v>United States</v>
          </cell>
          <cell r="AU206">
            <v>40</v>
          </cell>
          <cell r="AV206" t="str">
            <v>Disability</v>
          </cell>
          <cell r="AZ206">
            <v>44707</v>
          </cell>
          <cell r="BA206" t="str">
            <v>MTDL</v>
          </cell>
          <cell r="BB206" t="str">
            <v>RB</v>
          </cell>
          <cell r="BC206">
            <v>5</v>
          </cell>
          <cell r="BD206" t="str">
            <v>Quarter 4</v>
          </cell>
          <cell r="BE206">
            <v>2022</v>
          </cell>
          <cell r="BF206">
            <v>2022</v>
          </cell>
          <cell r="CI206" t="str">
            <v>No</v>
          </cell>
          <cell r="CO206" t="str">
            <v>No</v>
          </cell>
          <cell r="CP206">
            <v>44712</v>
          </cell>
          <cell r="DJ206" t="str">
            <v>Complete</v>
          </cell>
          <cell r="DL206" t="str">
            <v>05-2022</v>
          </cell>
          <cell r="DM206">
            <v>5</v>
          </cell>
          <cell r="DR206" t="str">
            <v>E</v>
          </cell>
          <cell r="DZ206" t="str">
            <v>480007462</v>
          </cell>
          <cell r="EA206" t="str">
            <v>IG0514-15-698</v>
          </cell>
          <cell r="EB206">
            <v>35</v>
          </cell>
          <cell r="EC206" t="str">
            <v>Yes</v>
          </cell>
          <cell r="ED206" t="str">
            <v>CDBG</v>
          </cell>
          <cell r="EE206" t="str">
            <v>Yes</v>
          </cell>
          <cell r="EF206" t="str">
            <v>No</v>
          </cell>
          <cell r="EG206" t="str">
            <v>Yes</v>
          </cell>
          <cell r="EH206" t="str">
            <v>No</v>
          </cell>
          <cell r="EI206" t="str">
            <v>No</v>
          </cell>
          <cell r="EJ206" t="str">
            <v>Yes</v>
          </cell>
          <cell r="EM206" t="str">
            <v>Yes</v>
          </cell>
          <cell r="EN206" t="str">
            <v>No</v>
          </cell>
          <cell r="EO206" t="str">
            <v>No</v>
          </cell>
          <cell r="EP206" t="str">
            <v>No</v>
          </cell>
          <cell r="EQ206" t="str">
            <v>No</v>
          </cell>
          <cell r="ER206" t="str">
            <v>No</v>
          </cell>
        </row>
        <row r="207">
          <cell r="A207">
            <v>976680</v>
          </cell>
          <cell r="B207" t="str">
            <v>Ingle, Justin</v>
          </cell>
          <cell r="C207" t="str">
            <v>61111 Carter Ave</v>
          </cell>
          <cell r="D207" t="str">
            <v>Baltimore</v>
          </cell>
          <cell r="E207" t="str">
            <v>MD</v>
          </cell>
          <cell r="F207" t="str">
            <v>21214</v>
          </cell>
          <cell r="G207" t="str">
            <v>United States of America</v>
          </cell>
          <cell r="H207" t="str">
            <v>MND Client/Graduate</v>
          </cell>
          <cell r="J207" t="str">
            <v>443-509-1736</v>
          </cell>
          <cell r="L207" t="str">
            <v>Single</v>
          </cell>
          <cell r="M207" t="str">
            <v>No</v>
          </cell>
          <cell r="N207" t="str">
            <v>No</v>
          </cell>
          <cell r="P207" t="str">
            <v>Warehouse</v>
          </cell>
          <cell r="R207" t="str">
            <v>Yes</v>
          </cell>
          <cell r="S207" t="str">
            <v>Not Hispanic or Latino</v>
          </cell>
          <cell r="T207" t="str">
            <v>Male</v>
          </cell>
          <cell r="U207" t="str">
            <v>Black/African American</v>
          </cell>
          <cell r="V207" t="str">
            <v>07/09/2021</v>
          </cell>
          <cell r="X207" t="str">
            <v>XXX-XX-XXXX</v>
          </cell>
          <cell r="Y207" t="str">
            <v>04/13/2001</v>
          </cell>
          <cell r="Z207" t="str">
            <v>jsijr2001@gmail.com</v>
          </cell>
          <cell r="AA207" t="str">
            <v>No</v>
          </cell>
          <cell r="AB207">
            <v>0</v>
          </cell>
          <cell r="AC207">
            <v>0</v>
          </cell>
          <cell r="AF207" t="str">
            <v>&lt;1 month</v>
          </cell>
          <cell r="AG207" t="str">
            <v>No</v>
          </cell>
          <cell r="AH207" t="str">
            <v>Extremely Low Income</v>
          </cell>
          <cell r="AI207">
            <v>0</v>
          </cell>
          <cell r="AJ207" t="str">
            <v>No</v>
          </cell>
          <cell r="AK207" t="str">
            <v>High School Diploma/GED</v>
          </cell>
          <cell r="AL207" t="str">
            <v>No</v>
          </cell>
          <cell r="AN207" t="str">
            <v>No</v>
          </cell>
          <cell r="AQ207" t="str">
            <v>MTDL</v>
          </cell>
          <cell r="AR207" t="str">
            <v>Grads2Careers; CDBG; EARN</v>
          </cell>
          <cell r="AS207" t="str">
            <v>MTDL</v>
          </cell>
          <cell r="AT207" t="str">
            <v>United States</v>
          </cell>
          <cell r="AU207">
            <v>40</v>
          </cell>
          <cell r="AW207"/>
          <cell r="AZ207">
            <v>44386</v>
          </cell>
          <cell r="BA207" t="str">
            <v>MTDL</v>
          </cell>
          <cell r="BB207" t="str">
            <v>ML</v>
          </cell>
          <cell r="BC207">
            <v>7</v>
          </cell>
          <cell r="BD207" t="str">
            <v>Quarter 1</v>
          </cell>
          <cell r="BE207">
            <v>2021</v>
          </cell>
          <cell r="BF207">
            <v>2022</v>
          </cell>
          <cell r="CI207" t="str">
            <v>No</v>
          </cell>
          <cell r="CO207" t="str">
            <v>No</v>
          </cell>
          <cell r="CP207">
            <v>44390</v>
          </cell>
          <cell r="CQ207" t="str">
            <v>Yes</v>
          </cell>
          <cell r="CR207" t="str">
            <v>08/27/2021</v>
          </cell>
          <cell r="DI207" t="str">
            <v>Yes</v>
          </cell>
          <cell r="EA207" t="str">
            <v>IG0514-15-651</v>
          </cell>
          <cell r="EB207">
            <v>21</v>
          </cell>
          <cell r="EC207" t="str">
            <v>Yes</v>
          </cell>
          <cell r="ED207" t="str">
            <v>CDBG</v>
          </cell>
          <cell r="EE207" t="str">
            <v>Yes</v>
          </cell>
          <cell r="EF207" t="str">
            <v>No</v>
          </cell>
          <cell r="EG207" t="str">
            <v>Yes</v>
          </cell>
          <cell r="EH207" t="str">
            <v>No</v>
          </cell>
          <cell r="EI207" t="str">
            <v>No</v>
          </cell>
          <cell r="EJ207" t="str">
            <v>Yes</v>
          </cell>
          <cell r="EM207" t="str">
            <v>Yes</v>
          </cell>
          <cell r="EN207" t="str">
            <v>No</v>
          </cell>
          <cell r="EO207" t="str">
            <v>No</v>
          </cell>
          <cell r="EP207" t="str">
            <v>No</v>
          </cell>
          <cell r="EQ207" t="str">
            <v>No</v>
          </cell>
          <cell r="ER207" t="str">
            <v>No</v>
          </cell>
        </row>
        <row r="208">
          <cell r="A208">
            <v>977182</v>
          </cell>
          <cell r="B208" t="str">
            <v>Jacks, Travis B.</v>
          </cell>
          <cell r="C208" t="str">
            <v>1617 Saint Paul St Apt 2</v>
          </cell>
          <cell r="D208" t="str">
            <v>Baltimore</v>
          </cell>
          <cell r="E208" t="str">
            <v>MD</v>
          </cell>
          <cell r="F208" t="str">
            <v>21202</v>
          </cell>
          <cell r="G208" t="str">
            <v>United States of America</v>
          </cell>
          <cell r="H208" t="str">
            <v>Instagram</v>
          </cell>
          <cell r="J208" t="str">
            <v>443-570-7804</v>
          </cell>
          <cell r="L208" t="str">
            <v>Single Living with Partner</v>
          </cell>
          <cell r="M208" t="str">
            <v>Yes</v>
          </cell>
          <cell r="N208" t="str">
            <v>Yes</v>
          </cell>
          <cell r="O208" t="str">
            <v>6/2/2022</v>
          </cell>
          <cell r="P208" t="str">
            <v>Coach Bus</v>
          </cell>
          <cell r="R208" t="str">
            <v>No</v>
          </cell>
          <cell r="S208" t="str">
            <v>No</v>
          </cell>
          <cell r="T208" t="str">
            <v>Male</v>
          </cell>
          <cell r="U208" t="str">
            <v>Black/African American</v>
          </cell>
          <cell r="V208" t="str">
            <v>06/02/2022</v>
          </cell>
          <cell r="X208" t="str">
            <v>220-41-3129</v>
          </cell>
          <cell r="Y208" t="str">
            <v>07/13/1994</v>
          </cell>
          <cell r="Z208" t="str">
            <v>tbj1394@gmail.com</v>
          </cell>
          <cell r="AA208" t="str">
            <v>No</v>
          </cell>
          <cell r="AB208">
            <v>0</v>
          </cell>
          <cell r="AC208">
            <v>15.5</v>
          </cell>
          <cell r="AD208" t="str">
            <v>Salary/Wages</v>
          </cell>
          <cell r="AF208" t="str">
            <v>Still Working</v>
          </cell>
          <cell r="AG208" t="str">
            <v>No</v>
          </cell>
          <cell r="AH208" t="str">
            <v>Extremely Low Income</v>
          </cell>
          <cell r="AI208">
            <v>2600</v>
          </cell>
          <cell r="AJ208" t="str">
            <v>No</v>
          </cell>
          <cell r="AK208" t="str">
            <v>High School Diploma/GED</v>
          </cell>
          <cell r="AL208" t="str">
            <v>No</v>
          </cell>
          <cell r="AM208" t="str">
            <v>No</v>
          </cell>
          <cell r="AN208" t="str">
            <v>No</v>
          </cell>
          <cell r="AP208" t="str">
            <v>No</v>
          </cell>
          <cell r="AQ208" t="str">
            <v>CTC</v>
          </cell>
          <cell r="AR208" t="str">
            <v xml:space="preserve"> CDBG</v>
          </cell>
          <cell r="AS208" t="str">
            <v>CTC</v>
          </cell>
          <cell r="AT208" t="str">
            <v>United States</v>
          </cell>
          <cell r="AU208">
            <v>50</v>
          </cell>
          <cell r="AV208" t="str">
            <v>Resume</v>
          </cell>
          <cell r="AW208"/>
          <cell r="AZ208">
            <v>44714</v>
          </cell>
          <cell r="BA208" t="str">
            <v>CTC</v>
          </cell>
          <cell r="BB208" t="str">
            <v>MS</v>
          </cell>
          <cell r="BC208">
            <v>6</v>
          </cell>
          <cell r="BD208" t="str">
            <v>Quarter 4</v>
          </cell>
          <cell r="BE208">
            <v>2022</v>
          </cell>
          <cell r="BF208">
            <v>2022</v>
          </cell>
          <cell r="CI208" t="str">
            <v>Yes</v>
          </cell>
          <cell r="CO208" t="str">
            <v>No</v>
          </cell>
          <cell r="CP208"/>
          <cell r="EB208">
            <v>27</v>
          </cell>
          <cell r="EC208" t="str">
            <v>Yes</v>
          </cell>
          <cell r="ED208" t="str">
            <v>CDBG</v>
          </cell>
          <cell r="EE208" t="str">
            <v>No</v>
          </cell>
          <cell r="EF208" t="str">
            <v>No</v>
          </cell>
          <cell r="EG208" t="str">
            <v>No</v>
          </cell>
          <cell r="EH208" t="str">
            <v>Yes</v>
          </cell>
          <cell r="EI208" t="str">
            <v>Yes</v>
          </cell>
          <cell r="EJ208" t="str">
            <v>No</v>
          </cell>
          <cell r="EM208" t="str">
            <v>No</v>
          </cell>
          <cell r="EN208" t="str">
            <v>No</v>
          </cell>
          <cell r="EO208" t="str">
            <v>No</v>
          </cell>
          <cell r="EP208" t="str">
            <v>No</v>
          </cell>
          <cell r="EQ208" t="str">
            <v>No</v>
          </cell>
          <cell r="ER208" t="str">
            <v>No</v>
          </cell>
        </row>
        <row r="209">
          <cell r="A209">
            <v>976855</v>
          </cell>
          <cell r="B209" t="str">
            <v>Jackson, April</v>
          </cell>
          <cell r="C209" t="str">
            <v>701 S. Charles St</v>
          </cell>
          <cell r="D209" t="str">
            <v>Baltimore</v>
          </cell>
          <cell r="E209" t="str">
            <v>MD</v>
          </cell>
          <cell r="F209" t="str">
            <v>21230</v>
          </cell>
          <cell r="G209" t="str">
            <v>United States of America</v>
          </cell>
          <cell r="H209" t="str">
            <v>MND Client/Simone McKay</v>
          </cell>
          <cell r="J209" t="str">
            <v>(240)316-8430</v>
          </cell>
          <cell r="L209" t="str">
            <v>Single</v>
          </cell>
          <cell r="M209" t="str">
            <v>Yes</v>
          </cell>
          <cell r="N209" t="str">
            <v>No</v>
          </cell>
          <cell r="O209" t="str">
            <v>10/7/2021</v>
          </cell>
          <cell r="P209" t="str">
            <v>Clerical/Admin/Customer Service</v>
          </cell>
          <cell r="R209" t="str">
            <v>Yes</v>
          </cell>
          <cell r="S209" t="str">
            <v>No</v>
          </cell>
          <cell r="T209" t="str">
            <v>Female</v>
          </cell>
          <cell r="U209" t="str">
            <v>Black/African American</v>
          </cell>
          <cell r="V209" t="str">
            <v>10/07/2021</v>
          </cell>
          <cell r="W209" t="str">
            <v>(410)802-0491</v>
          </cell>
          <cell r="X209" t="str">
            <v>290-74-5476</v>
          </cell>
          <cell r="Y209" t="str">
            <v>03/16/1979</v>
          </cell>
          <cell r="Z209" t="str">
            <v>ajackson0316@gmail.com</v>
          </cell>
          <cell r="AA209" t="str">
            <v>Yes</v>
          </cell>
          <cell r="AB209">
            <v>0</v>
          </cell>
          <cell r="AC209">
            <v>12.5</v>
          </cell>
          <cell r="AD209" t="str">
            <v>Social Security, SNAP/Food Stamp</v>
          </cell>
          <cell r="AF209" t="str">
            <v>&gt; 1 year</v>
          </cell>
          <cell r="AG209" t="str">
            <v>No</v>
          </cell>
          <cell r="AH209" t="str">
            <v>Extremely Low Income</v>
          </cell>
          <cell r="AI209">
            <v>1036</v>
          </cell>
          <cell r="AJ209" t="str">
            <v>No</v>
          </cell>
          <cell r="AK209" t="str">
            <v>High School Diploma/GED</v>
          </cell>
          <cell r="AL209" t="str">
            <v>No</v>
          </cell>
          <cell r="AM209" t="str">
            <v>No</v>
          </cell>
          <cell r="AN209" t="str">
            <v>No</v>
          </cell>
          <cell r="AP209" t="str">
            <v>No</v>
          </cell>
          <cell r="AR209" t="str">
            <v xml:space="preserve"> CDBG; SNAP</v>
          </cell>
          <cell r="AS209" t="str">
            <v>OOO</v>
          </cell>
          <cell r="AT209" t="str">
            <v>United States</v>
          </cell>
          <cell r="AU209">
            <v>40</v>
          </cell>
          <cell r="AV209" t="str">
            <v>Homeless</v>
          </cell>
          <cell r="AZ209">
            <v>44476</v>
          </cell>
          <cell r="BB209" t="str">
            <v>RB</v>
          </cell>
          <cell r="BC209">
            <v>10</v>
          </cell>
          <cell r="BD209" t="str">
            <v>Quarter 2</v>
          </cell>
          <cell r="BE209">
            <v>2021</v>
          </cell>
          <cell r="BF209">
            <v>2022</v>
          </cell>
          <cell r="CI209" t="str">
            <v>No</v>
          </cell>
          <cell r="CO209" t="str">
            <v>No</v>
          </cell>
          <cell r="CP209"/>
          <cell r="DK209" t="str">
            <v>Yes</v>
          </cell>
          <cell r="DL209" t="str">
            <v>10-2021</v>
          </cell>
          <cell r="DM209">
            <v>10</v>
          </cell>
          <cell r="DW209" t="str">
            <v>E</v>
          </cell>
          <cell r="DZ209" t="str">
            <v>3317828</v>
          </cell>
          <cell r="EB209">
            <v>43</v>
          </cell>
          <cell r="EC209" t="str">
            <v>Yes</v>
          </cell>
          <cell r="ED209" t="str">
            <v>CDBG</v>
          </cell>
          <cell r="EE209" t="str">
            <v>No</v>
          </cell>
          <cell r="EF209" t="str">
            <v>No</v>
          </cell>
          <cell r="EG209" t="str">
            <v>No</v>
          </cell>
          <cell r="EH209" t="str">
            <v>No</v>
          </cell>
          <cell r="EI209" t="str">
            <v>No</v>
          </cell>
          <cell r="EJ209" t="str">
            <v>No</v>
          </cell>
          <cell r="EM209" t="str">
            <v>No</v>
          </cell>
          <cell r="EN209" t="str">
            <v>No</v>
          </cell>
          <cell r="EO209" t="str">
            <v>No</v>
          </cell>
          <cell r="EP209" t="str">
            <v>No</v>
          </cell>
          <cell r="EQ209" t="str">
            <v>No</v>
          </cell>
          <cell r="ER209" t="str">
            <v>No</v>
          </cell>
        </row>
        <row r="210">
          <cell r="A210">
            <v>977074</v>
          </cell>
          <cell r="B210" t="str">
            <v>Jackson, Keith</v>
          </cell>
          <cell r="C210" t="str">
            <v>923 Olmstead Rd</v>
          </cell>
          <cell r="D210" t="str">
            <v>Baltimore</v>
          </cell>
          <cell r="E210" t="str">
            <v>Md</v>
          </cell>
          <cell r="F210" t="str">
            <v>21208</v>
          </cell>
          <cell r="G210" t="str">
            <v>United States of America</v>
          </cell>
          <cell r="H210" t="str">
            <v>Ms. Scott from 7x7</v>
          </cell>
          <cell r="J210" t="str">
            <v>410 921 5411</v>
          </cell>
          <cell r="L210" t="str">
            <v>Single</v>
          </cell>
          <cell r="M210" t="str">
            <v>Yes</v>
          </cell>
          <cell r="N210" t="str">
            <v>Yes</v>
          </cell>
          <cell r="O210" t="str">
            <v>3/31/2022</v>
          </cell>
          <cell r="P210" t="str">
            <v>Warehouse</v>
          </cell>
          <cell r="R210" t="str">
            <v>No</v>
          </cell>
          <cell r="S210" t="str">
            <v>No</v>
          </cell>
          <cell r="T210" t="str">
            <v>Male</v>
          </cell>
          <cell r="U210" t="str">
            <v>Black/African American</v>
          </cell>
          <cell r="V210" t="str">
            <v>03/31/2022</v>
          </cell>
          <cell r="X210" t="str">
            <v>214 82 3605</v>
          </cell>
          <cell r="Y210" t="str">
            <v>04/09/1966</v>
          </cell>
          <cell r="Z210" t="str">
            <v>kj3387507@mail.com</v>
          </cell>
          <cell r="AA210" t="str">
            <v>No</v>
          </cell>
          <cell r="AB210">
            <v>0</v>
          </cell>
          <cell r="AC210">
            <v>13.75</v>
          </cell>
          <cell r="AD210" t="str">
            <v>SNAP/Food Stamp</v>
          </cell>
          <cell r="AF210" t="str">
            <v>7-12 months</v>
          </cell>
          <cell r="AG210" t="str">
            <v>No</v>
          </cell>
          <cell r="AH210" t="str">
            <v>Extremely Low Income</v>
          </cell>
          <cell r="AI210">
            <v>320</v>
          </cell>
          <cell r="AJ210" t="str">
            <v>Yes</v>
          </cell>
          <cell r="AK210" t="str">
            <v>High School Diploma/GED</v>
          </cell>
          <cell r="AL210" t="str">
            <v>No</v>
          </cell>
          <cell r="AM210" t="str">
            <v>Yes</v>
          </cell>
          <cell r="AN210" t="str">
            <v>No</v>
          </cell>
          <cell r="AP210" t="str">
            <v>No</v>
          </cell>
          <cell r="AQ210" t="str">
            <v>MTDL</v>
          </cell>
          <cell r="AR210" t="str">
            <v xml:space="preserve"> SNAP</v>
          </cell>
          <cell r="AS210" t="str">
            <v>MTDL</v>
          </cell>
          <cell r="AT210" t="str">
            <v>United States</v>
          </cell>
          <cell r="AU210">
            <v>40</v>
          </cell>
          <cell r="AV210" t="str">
            <v>Education, Resume</v>
          </cell>
          <cell r="AZ210">
            <v>44651</v>
          </cell>
          <cell r="BA210" t="str">
            <v>MTDL</v>
          </cell>
          <cell r="BB210" t="str">
            <v>CH</v>
          </cell>
          <cell r="BC210">
            <v>3</v>
          </cell>
          <cell r="BD210" t="str">
            <v>Quarter 3</v>
          </cell>
          <cell r="BE210">
            <v>2022</v>
          </cell>
          <cell r="BF210">
            <v>2022</v>
          </cell>
          <cell r="CI210" t="str">
            <v>No</v>
          </cell>
          <cell r="CO210" t="str">
            <v>No</v>
          </cell>
          <cell r="CP210">
            <v>44655</v>
          </cell>
          <cell r="CQ210" t="str">
            <v>Yes</v>
          </cell>
          <cell r="CR210" t="str">
            <v>04/22/2022</v>
          </cell>
          <cell r="DI210" t="str">
            <v>Yes</v>
          </cell>
          <cell r="DJ210" t="str">
            <v>Complete</v>
          </cell>
          <cell r="DL210" t="str">
            <v>04-2022</v>
          </cell>
          <cell r="DM210">
            <v>4</v>
          </cell>
          <cell r="DQ210" t="str">
            <v>E</v>
          </cell>
          <cell r="DZ210" t="str">
            <v>490006970</v>
          </cell>
          <cell r="EB210">
            <v>56</v>
          </cell>
          <cell r="EC210" t="str">
            <v>No</v>
          </cell>
          <cell r="EE210" t="str">
            <v>Yes</v>
          </cell>
          <cell r="EF210" t="str">
            <v>No</v>
          </cell>
          <cell r="EG210" t="str">
            <v>Yes</v>
          </cell>
          <cell r="EH210" t="str">
            <v>No</v>
          </cell>
          <cell r="EI210" t="str">
            <v>No</v>
          </cell>
          <cell r="EJ210" t="str">
            <v>Yes</v>
          </cell>
          <cell r="EM210" t="str">
            <v>Yes</v>
          </cell>
          <cell r="EN210" t="str">
            <v>No</v>
          </cell>
          <cell r="EO210" t="str">
            <v>No</v>
          </cell>
          <cell r="EP210" t="str">
            <v>No</v>
          </cell>
          <cell r="EQ210" t="str">
            <v>No</v>
          </cell>
          <cell r="ER210" t="str">
            <v>No</v>
          </cell>
        </row>
        <row r="211">
          <cell r="A211">
            <v>977100</v>
          </cell>
          <cell r="B211" t="str">
            <v>Jacobs, Marvin</v>
          </cell>
          <cell r="C211" t="str">
            <v>5920 Franklin Ave Apt 2B</v>
          </cell>
          <cell r="D211" t="str">
            <v>Baltimore</v>
          </cell>
          <cell r="E211" t="str">
            <v>MD</v>
          </cell>
          <cell r="F211" t="str">
            <v>21207</v>
          </cell>
          <cell r="G211" t="str">
            <v>United States of America</v>
          </cell>
          <cell r="H211" t="str">
            <v>Word of Mouth</v>
          </cell>
          <cell r="J211" t="str">
            <v>443-400-1345</v>
          </cell>
          <cell r="L211" t="str">
            <v>Married</v>
          </cell>
          <cell r="M211" t="str">
            <v>Yes</v>
          </cell>
          <cell r="N211" t="str">
            <v>Yes</v>
          </cell>
          <cell r="O211" t="str">
            <v>4/22/2022</v>
          </cell>
          <cell r="P211" t="str">
            <v>MTA</v>
          </cell>
          <cell r="R211" t="str">
            <v>No</v>
          </cell>
          <cell r="S211" t="str">
            <v>No</v>
          </cell>
          <cell r="T211" t="str">
            <v>Male</v>
          </cell>
          <cell r="U211" t="str">
            <v>Black/African American</v>
          </cell>
          <cell r="V211" t="str">
            <v>04/22/2022</v>
          </cell>
          <cell r="X211" t="str">
            <v>215-88-0578</v>
          </cell>
          <cell r="Y211" t="str">
            <v>02/04/1962</v>
          </cell>
          <cell r="Z211" t="str">
            <v>marvinjacobs321@gmail.com</v>
          </cell>
          <cell r="AA211" t="str">
            <v>No</v>
          </cell>
          <cell r="AB211">
            <v>0</v>
          </cell>
          <cell r="AC211">
            <v>18</v>
          </cell>
          <cell r="AD211" t="str">
            <v>Salary/Wages</v>
          </cell>
          <cell r="AF211" t="str">
            <v>Still Working</v>
          </cell>
          <cell r="AG211" t="str">
            <v>Yes</v>
          </cell>
          <cell r="AH211" t="str">
            <v>Extremely Low Income</v>
          </cell>
          <cell r="AI211">
            <v>3000</v>
          </cell>
          <cell r="AJ211" t="str">
            <v>Yes</v>
          </cell>
          <cell r="AK211" t="str">
            <v>High School Diploma/GED</v>
          </cell>
          <cell r="AL211" t="str">
            <v>No</v>
          </cell>
          <cell r="AM211" t="str">
            <v>Yes</v>
          </cell>
          <cell r="AN211" t="str">
            <v>No</v>
          </cell>
          <cell r="AP211" t="str">
            <v>Yes</v>
          </cell>
          <cell r="AQ211" t="str">
            <v>CTC</v>
          </cell>
          <cell r="AR211" t="str">
            <v xml:space="preserve"> CDBG; EARN</v>
          </cell>
          <cell r="AS211" t="str">
            <v>CTC</v>
          </cell>
          <cell r="AT211" t="str">
            <v>United States</v>
          </cell>
          <cell r="AU211">
            <v>40</v>
          </cell>
          <cell r="AV211" t="str">
            <v>Resume</v>
          </cell>
          <cell r="AZ211">
            <v>44673</v>
          </cell>
          <cell r="BA211" t="str">
            <v>CTC</v>
          </cell>
          <cell r="BB211" t="str">
            <v>SH</v>
          </cell>
          <cell r="BC211">
            <v>4</v>
          </cell>
          <cell r="BD211" t="str">
            <v>Quarter 4</v>
          </cell>
          <cell r="BE211">
            <v>2022</v>
          </cell>
          <cell r="BF211">
            <v>2022</v>
          </cell>
          <cell r="CI211" t="str">
            <v>Yes</v>
          </cell>
          <cell r="CO211" t="str">
            <v>No</v>
          </cell>
          <cell r="CP211">
            <v>44683</v>
          </cell>
          <cell r="DJ211" t="str">
            <v>Complete</v>
          </cell>
          <cell r="EA211" t="str">
            <v>IG0514-15-699</v>
          </cell>
          <cell r="EB211">
            <v>60</v>
          </cell>
          <cell r="EC211" t="str">
            <v>Yes</v>
          </cell>
          <cell r="ED211" t="str">
            <v>CDBG</v>
          </cell>
          <cell r="EE211" t="str">
            <v>Yes</v>
          </cell>
          <cell r="EF211" t="str">
            <v>No</v>
          </cell>
          <cell r="EG211" t="str">
            <v>Yes</v>
          </cell>
          <cell r="EH211" t="str">
            <v>No</v>
          </cell>
          <cell r="EI211" t="str">
            <v>Yes</v>
          </cell>
          <cell r="EJ211" t="str">
            <v>No</v>
          </cell>
          <cell r="EM211" t="str">
            <v>Yes</v>
          </cell>
          <cell r="EN211" t="str">
            <v>No</v>
          </cell>
          <cell r="EO211" t="str">
            <v>No</v>
          </cell>
          <cell r="EP211" t="str">
            <v>No</v>
          </cell>
          <cell r="EQ211" t="str">
            <v>No</v>
          </cell>
          <cell r="ER211" t="str">
            <v>No</v>
          </cell>
        </row>
        <row r="212">
          <cell r="A212">
            <v>976826</v>
          </cell>
          <cell r="B212" t="str">
            <v>Jaishi, Manlal</v>
          </cell>
          <cell r="C212" t="str">
            <v>4415 Laplata Avenue</v>
          </cell>
          <cell r="D212" t="str">
            <v>Baltimore</v>
          </cell>
          <cell r="E212" t="str">
            <v>MD</v>
          </cell>
          <cell r="F212" t="str">
            <v>21211</v>
          </cell>
          <cell r="G212" t="str">
            <v>United States of America</v>
          </cell>
          <cell r="H212" t="str">
            <v>Facebook</v>
          </cell>
          <cell r="J212" t="str">
            <v>443-858-1787</v>
          </cell>
          <cell r="L212" t="str">
            <v>Married</v>
          </cell>
          <cell r="M212" t="str">
            <v>Yes</v>
          </cell>
          <cell r="N212" t="str">
            <v>Yes</v>
          </cell>
          <cell r="O212" t="str">
            <v>9/28/2021</v>
          </cell>
          <cell r="P212" t="str">
            <v>CDL B Driver</v>
          </cell>
          <cell r="R212" t="str">
            <v>No</v>
          </cell>
          <cell r="S212" t="str">
            <v>No</v>
          </cell>
          <cell r="T212" t="str">
            <v>Male</v>
          </cell>
          <cell r="U212" t="str">
            <v>Other Multi-Racial Category</v>
          </cell>
          <cell r="V212" t="str">
            <v>09/28/2021</v>
          </cell>
          <cell r="W212" t="str">
            <v>443-563-6210</v>
          </cell>
          <cell r="X212" t="str">
            <v>XXX-XX-7516</v>
          </cell>
          <cell r="Y212" t="str">
            <v>05/13/1994</v>
          </cell>
          <cell r="Z212" t="str">
            <v>jaishiredco5@gmail.com</v>
          </cell>
          <cell r="AA212" t="str">
            <v>No</v>
          </cell>
          <cell r="AB212">
            <v>0</v>
          </cell>
          <cell r="AC212">
            <v>13</v>
          </cell>
          <cell r="AD212" t="str">
            <v>Salary/Wages, Other Sources</v>
          </cell>
          <cell r="AF212" t="str">
            <v>Still Working</v>
          </cell>
          <cell r="AG212" t="str">
            <v>No</v>
          </cell>
          <cell r="AH212" t="str">
            <v>Low Income</v>
          </cell>
          <cell r="AI212">
            <v>3150</v>
          </cell>
          <cell r="AJ212" t="str">
            <v>No</v>
          </cell>
          <cell r="AK212" t="str">
            <v>High School Diploma/GED</v>
          </cell>
          <cell r="AL212" t="str">
            <v>No</v>
          </cell>
          <cell r="AM212" t="str">
            <v>No</v>
          </cell>
          <cell r="AN212" t="str">
            <v>No</v>
          </cell>
          <cell r="AQ212" t="str">
            <v>CTC</v>
          </cell>
          <cell r="AR212" t="str">
            <v xml:space="preserve"> CDBG; EARN</v>
          </cell>
          <cell r="AS212" t="str">
            <v>CTC</v>
          </cell>
          <cell r="AT212" t="str">
            <v>United States</v>
          </cell>
          <cell r="AU212">
            <v>40</v>
          </cell>
          <cell r="AV212" t="str">
            <v>Communication Skills</v>
          </cell>
          <cell r="AZ212">
            <v>44467</v>
          </cell>
          <cell r="BA212" t="str">
            <v>CTC</v>
          </cell>
          <cell r="BB212" t="str">
            <v>SH</v>
          </cell>
          <cell r="BC212">
            <v>9</v>
          </cell>
          <cell r="BD212" t="str">
            <v>Quarter 1</v>
          </cell>
          <cell r="BE212">
            <v>2021</v>
          </cell>
          <cell r="BF212">
            <v>2022</v>
          </cell>
          <cell r="CI212" t="str">
            <v>Yes</v>
          </cell>
          <cell r="CO212" t="str">
            <v>No</v>
          </cell>
          <cell r="CP212">
            <v>44501</v>
          </cell>
          <cell r="CU212" t="str">
            <v>Yes</v>
          </cell>
          <cell r="CV212" t="str">
            <v>12/23/2021</v>
          </cell>
          <cell r="DI212" t="str">
            <v>Yes</v>
          </cell>
          <cell r="DJ212" t="str">
            <v>Complete</v>
          </cell>
          <cell r="EA212" t="str">
            <v>IG0514-15-677</v>
          </cell>
          <cell r="EB212">
            <v>28</v>
          </cell>
          <cell r="EC212" t="str">
            <v>Yes</v>
          </cell>
          <cell r="ED212" t="str">
            <v>CDBG</v>
          </cell>
          <cell r="EE212" t="str">
            <v>Yes</v>
          </cell>
          <cell r="EF212" t="str">
            <v>No</v>
          </cell>
          <cell r="EG212" t="str">
            <v>Yes</v>
          </cell>
          <cell r="EH212" t="str">
            <v>No</v>
          </cell>
          <cell r="EI212" t="str">
            <v>Yes</v>
          </cell>
          <cell r="EJ212" t="str">
            <v>No</v>
          </cell>
          <cell r="EM212" t="str">
            <v>Yes</v>
          </cell>
          <cell r="EN212" t="str">
            <v>No</v>
          </cell>
          <cell r="EO212" t="str">
            <v>No</v>
          </cell>
          <cell r="EP212" t="str">
            <v>No</v>
          </cell>
          <cell r="EQ212" t="str">
            <v>No</v>
          </cell>
          <cell r="ER212" t="str">
            <v>No</v>
          </cell>
        </row>
        <row r="213">
          <cell r="A213">
            <v>977125</v>
          </cell>
          <cell r="B213" t="str">
            <v>James, Indira Demarcus.</v>
          </cell>
          <cell r="C213" t="str">
            <v>912 Edmonson Ave</v>
          </cell>
          <cell r="D213" t="str">
            <v>Baltimore</v>
          </cell>
          <cell r="E213" t="str">
            <v>MARYLAND</v>
          </cell>
          <cell r="F213" t="str">
            <v>21223</v>
          </cell>
          <cell r="G213" t="str">
            <v>United States of America</v>
          </cell>
          <cell r="H213" t="str">
            <v>Word of Mouth</v>
          </cell>
          <cell r="J213" t="str">
            <v>443 406 8264</v>
          </cell>
          <cell r="L213" t="str">
            <v>Single</v>
          </cell>
          <cell r="M213" t="str">
            <v>No</v>
          </cell>
          <cell r="N213" t="str">
            <v>No</v>
          </cell>
          <cell r="O213" t="str">
            <v>5/16/2022</v>
          </cell>
          <cell r="P213" t="str">
            <v>Warehousing</v>
          </cell>
          <cell r="R213" t="str">
            <v>No</v>
          </cell>
          <cell r="S213" t="str">
            <v>No</v>
          </cell>
          <cell r="T213" t="str">
            <v>Other</v>
          </cell>
          <cell r="U213" t="str">
            <v>Black/African American</v>
          </cell>
          <cell r="V213" t="str">
            <v>05/16/2022</v>
          </cell>
          <cell r="X213" t="str">
            <v>214 57 3541</v>
          </cell>
          <cell r="Y213" t="str">
            <v>12/30/1999</v>
          </cell>
          <cell r="Z213" t="str">
            <v>jamesindira940@gmail.com</v>
          </cell>
          <cell r="AA213" t="str">
            <v>No</v>
          </cell>
          <cell r="AB213">
            <v>0</v>
          </cell>
          <cell r="AC213">
            <v>15</v>
          </cell>
          <cell r="AD213" t="str">
            <v>Other Sources</v>
          </cell>
          <cell r="AF213" t="str">
            <v>7-12 months</v>
          </cell>
          <cell r="AG213" t="str">
            <v>No</v>
          </cell>
          <cell r="AH213" t="str">
            <v>Extremely Low Income</v>
          </cell>
          <cell r="AI213">
            <v>0</v>
          </cell>
          <cell r="AJ213" t="str">
            <v>No</v>
          </cell>
          <cell r="AK213" t="str">
            <v>High School Diploma/GED</v>
          </cell>
          <cell r="AL213" t="str">
            <v>No</v>
          </cell>
          <cell r="AM213" t="str">
            <v>No</v>
          </cell>
          <cell r="AN213" t="str">
            <v>Yes</v>
          </cell>
          <cell r="AP213" t="str">
            <v>No</v>
          </cell>
          <cell r="AQ213" t="str">
            <v>MTDL</v>
          </cell>
          <cell r="AR213" t="str">
            <v>WIOA; CDBG</v>
          </cell>
          <cell r="AS213" t="str">
            <v>MTDL</v>
          </cell>
          <cell r="AT213" t="str">
            <v>United States</v>
          </cell>
          <cell r="AU213">
            <v>40</v>
          </cell>
          <cell r="AZ213">
            <v>44697</v>
          </cell>
          <cell r="BA213" t="str">
            <v>MTDL</v>
          </cell>
          <cell r="BB213" t="str">
            <v>CH</v>
          </cell>
          <cell r="BC213">
            <v>5</v>
          </cell>
          <cell r="BD213" t="str">
            <v>Quarter 4</v>
          </cell>
          <cell r="BE213">
            <v>2022</v>
          </cell>
          <cell r="BF213">
            <v>2022</v>
          </cell>
          <cell r="CI213" t="str">
            <v>No</v>
          </cell>
          <cell r="CO213" t="str">
            <v>No</v>
          </cell>
          <cell r="CP213">
            <v>44712</v>
          </cell>
          <cell r="EB213">
            <v>22</v>
          </cell>
          <cell r="EC213" t="str">
            <v>Yes</v>
          </cell>
          <cell r="ED213" t="str">
            <v>CDBG</v>
          </cell>
          <cell r="EE213" t="str">
            <v>No</v>
          </cell>
          <cell r="EF213" t="str">
            <v>No</v>
          </cell>
          <cell r="EG213" t="str">
            <v>Yes</v>
          </cell>
          <cell r="EH213" t="str">
            <v>No</v>
          </cell>
          <cell r="EI213" t="str">
            <v>No</v>
          </cell>
          <cell r="EJ213" t="str">
            <v>Yes</v>
          </cell>
          <cell r="EM213" t="str">
            <v>No</v>
          </cell>
          <cell r="EN213" t="str">
            <v>No</v>
          </cell>
          <cell r="EO213" t="str">
            <v>No</v>
          </cell>
          <cell r="EP213" t="str">
            <v>No</v>
          </cell>
          <cell r="EQ213" t="str">
            <v>No</v>
          </cell>
          <cell r="ER213" t="str">
            <v>No</v>
          </cell>
        </row>
        <row r="214">
          <cell r="A214">
            <v>976104</v>
          </cell>
          <cell r="B214" t="str">
            <v>Jasper, Mark R.</v>
          </cell>
          <cell r="C214" t="str">
            <v>708 Linnard Street</v>
          </cell>
          <cell r="D214" t="str">
            <v>Baltimore</v>
          </cell>
          <cell r="E214" t="str">
            <v>MARYLAND</v>
          </cell>
          <cell r="F214" t="str">
            <v>21229</v>
          </cell>
          <cell r="G214" t="str">
            <v>United States of America</v>
          </cell>
          <cell r="H214" t="str">
            <v>Community Partner Referral</v>
          </cell>
          <cell r="J214" t="str">
            <v>443-635-3828</v>
          </cell>
          <cell r="K214" t="str">
            <v>Yes</v>
          </cell>
          <cell r="O214" t="str">
            <v>Employed</v>
          </cell>
          <cell r="Q214" t="str">
            <v>Single, Non Elderly</v>
          </cell>
          <cell r="R214" t="str">
            <v>No</v>
          </cell>
          <cell r="S214" t="str">
            <v>Not Hispanic or Latino</v>
          </cell>
          <cell r="T214" t="str">
            <v>Male</v>
          </cell>
          <cell r="U214" t="str">
            <v>Black or African American</v>
          </cell>
          <cell r="V214" t="str">
            <v>02/10/2020</v>
          </cell>
          <cell r="Y214" t="str">
            <v>09/20/1964</v>
          </cell>
          <cell r="Z214" t="str">
            <v>jakesvintage1925@gmail.com</v>
          </cell>
          <cell r="AA214" t="str">
            <v>No</v>
          </cell>
          <cell r="AB214">
            <v>0</v>
          </cell>
          <cell r="AC214">
            <v>0</v>
          </cell>
          <cell r="AI214">
            <v>0</v>
          </cell>
          <cell r="AM214" t="str">
            <v>No</v>
          </cell>
          <cell r="AN214" t="str">
            <v>No</v>
          </cell>
          <cell r="AO214" t="str">
            <v>No</v>
          </cell>
          <cell r="AQ214" t="str">
            <v>MTDL</v>
          </cell>
          <cell r="AR214" t="str">
            <v xml:space="preserve"> EARN</v>
          </cell>
          <cell r="AS214" t="str">
            <v>MTDL</v>
          </cell>
          <cell r="AU214">
            <v>0</v>
          </cell>
          <cell r="AW214">
            <v>44547.638888888891</v>
          </cell>
          <cell r="AX214" t="str">
            <v>CTC</v>
          </cell>
          <cell r="AY214" t="str">
            <v>Yes</v>
          </cell>
          <cell r="AZ214">
            <v>44547</v>
          </cell>
          <cell r="BA214" t="str">
            <v>CTC</v>
          </cell>
          <cell r="BB214" t="str">
            <v>SH</v>
          </cell>
          <cell r="BC214">
            <v>12</v>
          </cell>
          <cell r="BD214" t="str">
            <v>Quarter 2</v>
          </cell>
          <cell r="BE214">
            <v>2021</v>
          </cell>
          <cell r="BF214">
            <v>2022</v>
          </cell>
          <cell r="CF214" t="str">
            <v>09/07/2021</v>
          </cell>
          <cell r="CG214" t="str">
            <v>Job Retained</v>
          </cell>
          <cell r="CH214" t="str">
            <v>09/07/2021</v>
          </cell>
          <cell r="CI214" t="str">
            <v>No</v>
          </cell>
          <cell r="CO214" t="str">
            <v>No</v>
          </cell>
          <cell r="CP214">
            <v>44571</v>
          </cell>
          <cell r="DE214" t="str">
            <v>Yes</v>
          </cell>
          <cell r="DF214" t="str">
            <v>02/16/2022</v>
          </cell>
          <cell r="DI214" t="str">
            <v>Yes</v>
          </cell>
          <cell r="DJ214" t="str">
            <v>Complete</v>
          </cell>
          <cell r="DK214" t="str">
            <v>Yes</v>
          </cell>
          <cell r="EA214" t="str">
            <v>IG0514-15-541</v>
          </cell>
          <cell r="EB214">
            <v>57</v>
          </cell>
          <cell r="EC214" t="str">
            <v>Yes</v>
          </cell>
          <cell r="EE214" t="str">
            <v>Yes</v>
          </cell>
          <cell r="EF214" t="str">
            <v>No</v>
          </cell>
          <cell r="EG214" t="str">
            <v>Yes</v>
          </cell>
          <cell r="EH214" t="str">
            <v>No</v>
          </cell>
          <cell r="EI214" t="str">
            <v>No</v>
          </cell>
          <cell r="EJ214" t="str">
            <v>No</v>
          </cell>
          <cell r="EM214" t="str">
            <v>No</v>
          </cell>
          <cell r="EN214" t="str">
            <v>No</v>
          </cell>
          <cell r="EO214" t="str">
            <v>No</v>
          </cell>
          <cell r="EP214" t="str">
            <v>No</v>
          </cell>
          <cell r="EQ214" t="str">
            <v>No</v>
          </cell>
          <cell r="ER214" t="str">
            <v>No</v>
          </cell>
        </row>
        <row r="215">
          <cell r="A215">
            <v>976885</v>
          </cell>
          <cell r="B215" t="str">
            <v>Javaris, Moses</v>
          </cell>
          <cell r="C215" t="str">
            <v>5808 Plumer Ave</v>
          </cell>
          <cell r="D215" t="str">
            <v>Baltimore</v>
          </cell>
          <cell r="E215" t="str">
            <v>MD</v>
          </cell>
          <cell r="F215" t="str">
            <v>21206</v>
          </cell>
          <cell r="G215" t="str">
            <v>United States of America</v>
          </cell>
          <cell r="H215" t="str">
            <v>Word of Mouth</v>
          </cell>
          <cell r="J215" t="str">
            <v>(410)982-9238</v>
          </cell>
          <cell r="L215" t="str">
            <v>Single</v>
          </cell>
          <cell r="M215" t="str">
            <v>Yes</v>
          </cell>
          <cell r="N215" t="str">
            <v>Yes</v>
          </cell>
          <cell r="P215" t="str">
            <v>CDL/MTA</v>
          </cell>
          <cell r="R215" t="str">
            <v>No</v>
          </cell>
          <cell r="S215" t="str">
            <v>No</v>
          </cell>
          <cell r="T215" t="str">
            <v>Male</v>
          </cell>
          <cell r="U215" t="str">
            <v>Black/African American</v>
          </cell>
          <cell r="V215" t="str">
            <v>11/16/2021</v>
          </cell>
          <cell r="W215" t="str">
            <v>(443)629-1568</v>
          </cell>
          <cell r="X215" t="str">
            <v>217-13-1428</v>
          </cell>
          <cell r="Y215" t="str">
            <v>12/18/1986</v>
          </cell>
          <cell r="Z215" t="str">
            <v>javarismoses@gmail.com</v>
          </cell>
          <cell r="AA215" t="str">
            <v>No</v>
          </cell>
          <cell r="AB215">
            <v>0</v>
          </cell>
          <cell r="AC215">
            <v>0</v>
          </cell>
          <cell r="AD215" t="str">
            <v>SNAP/Food Stamp</v>
          </cell>
          <cell r="AF215" t="str">
            <v>Still Working</v>
          </cell>
          <cell r="AG215" t="str">
            <v>No</v>
          </cell>
          <cell r="AH215" t="str">
            <v>Extremely Low Income</v>
          </cell>
          <cell r="AI215">
            <v>1000</v>
          </cell>
          <cell r="AJ215" t="str">
            <v>No</v>
          </cell>
          <cell r="AK215" t="str">
            <v>High School Diploma/GED</v>
          </cell>
          <cell r="AL215" t="str">
            <v>No</v>
          </cell>
          <cell r="AM215" t="str">
            <v>No</v>
          </cell>
          <cell r="AN215" t="str">
            <v>No</v>
          </cell>
          <cell r="AP215" t="str">
            <v>No</v>
          </cell>
          <cell r="AQ215" t="str">
            <v>CTC</v>
          </cell>
          <cell r="AR215" t="str">
            <v>MOED Opioid; CDBG</v>
          </cell>
          <cell r="AS215" t="str">
            <v>CTC</v>
          </cell>
          <cell r="AT215" t="str">
            <v>United States</v>
          </cell>
          <cell r="AU215">
            <v>40</v>
          </cell>
          <cell r="AZ215">
            <v>44516</v>
          </cell>
          <cell r="BA215" t="str">
            <v>CTC</v>
          </cell>
          <cell r="BB215" t="str">
            <v>SH</v>
          </cell>
          <cell r="BC215">
            <v>11</v>
          </cell>
          <cell r="BD215" t="str">
            <v>Quarter 2</v>
          </cell>
          <cell r="BE215">
            <v>2021</v>
          </cell>
          <cell r="BF215">
            <v>2022</v>
          </cell>
          <cell r="CI215" t="str">
            <v>Yes</v>
          </cell>
          <cell r="CO215" t="str">
            <v>No</v>
          </cell>
          <cell r="CP215">
            <v>44627</v>
          </cell>
          <cell r="CU215" t="str">
            <v>Yes</v>
          </cell>
          <cell r="CV215" t="str">
            <v>03/20/2022</v>
          </cell>
          <cell r="DI215" t="str">
            <v>Yes</v>
          </cell>
          <cell r="DJ215" t="str">
            <v>Complete</v>
          </cell>
          <cell r="EB215">
            <v>35</v>
          </cell>
          <cell r="EC215" t="str">
            <v>Yes</v>
          </cell>
          <cell r="ED215" t="str">
            <v>CDBG</v>
          </cell>
          <cell r="EE215" t="str">
            <v>Yes</v>
          </cell>
          <cell r="EF215" t="str">
            <v>No</v>
          </cell>
          <cell r="EG215" t="str">
            <v>Yes</v>
          </cell>
          <cell r="EH215" t="str">
            <v>No</v>
          </cell>
          <cell r="EI215" t="str">
            <v>Yes</v>
          </cell>
          <cell r="EJ215" t="str">
            <v>No</v>
          </cell>
          <cell r="EM215" t="str">
            <v>Yes</v>
          </cell>
          <cell r="EN215" t="str">
            <v>No</v>
          </cell>
          <cell r="EO215" t="str">
            <v>No</v>
          </cell>
          <cell r="EP215" t="str">
            <v>No</v>
          </cell>
          <cell r="EQ215" t="str">
            <v>No</v>
          </cell>
          <cell r="ER215" t="str">
            <v>No</v>
          </cell>
        </row>
        <row r="216">
          <cell r="A216">
            <v>976917</v>
          </cell>
          <cell r="B216" t="str">
            <v>Jenifer, Aliya</v>
          </cell>
          <cell r="C216" t="str">
            <v>903 Nottingham #3A</v>
          </cell>
          <cell r="D216" t="str">
            <v>Baltimore</v>
          </cell>
          <cell r="E216" t="str">
            <v>MD</v>
          </cell>
          <cell r="F216" t="str">
            <v>21229</v>
          </cell>
          <cell r="G216" t="str">
            <v>United States of America</v>
          </cell>
          <cell r="H216" t="str">
            <v>Word of Mouth</v>
          </cell>
          <cell r="J216" t="str">
            <v>(443)766-6311</v>
          </cell>
          <cell r="L216" t="str">
            <v>Single</v>
          </cell>
          <cell r="M216" t="str">
            <v>Yes</v>
          </cell>
          <cell r="N216" t="str">
            <v>Yes</v>
          </cell>
          <cell r="O216" t="str">
            <v>12/17/2021</v>
          </cell>
          <cell r="P216" t="str">
            <v>Clerical/Admin</v>
          </cell>
          <cell r="R216" t="str">
            <v>Yes</v>
          </cell>
          <cell r="S216" t="str">
            <v>No</v>
          </cell>
          <cell r="T216" t="str">
            <v>Female</v>
          </cell>
          <cell r="U216" t="str">
            <v>Black/African American</v>
          </cell>
          <cell r="V216" t="str">
            <v>12/17/2021</v>
          </cell>
          <cell r="W216" t="str">
            <v>(443)996-3770</v>
          </cell>
          <cell r="X216" t="str">
            <v>220-59-4134</v>
          </cell>
          <cell r="Y216" t="str">
            <v>01/07/2001</v>
          </cell>
          <cell r="Z216" t="str">
            <v>aliyajenifer2001@gmail.com</v>
          </cell>
          <cell r="AA216" t="str">
            <v>No</v>
          </cell>
          <cell r="AB216">
            <v>0</v>
          </cell>
          <cell r="AC216">
            <v>18</v>
          </cell>
          <cell r="AD216" t="str">
            <v>Salary/Wages</v>
          </cell>
          <cell r="AF216" t="str">
            <v>Still Working</v>
          </cell>
          <cell r="AG216" t="str">
            <v>No</v>
          </cell>
          <cell r="AH216" t="str">
            <v>Low Income</v>
          </cell>
          <cell r="AI216">
            <v>2160</v>
          </cell>
          <cell r="AJ216" t="str">
            <v>No</v>
          </cell>
          <cell r="AK216" t="str">
            <v>Some College</v>
          </cell>
          <cell r="AL216" t="str">
            <v>No</v>
          </cell>
          <cell r="AM216" t="str">
            <v>No</v>
          </cell>
          <cell r="AN216" t="str">
            <v>No</v>
          </cell>
          <cell r="AP216" t="str">
            <v>No</v>
          </cell>
          <cell r="AQ216" t="str">
            <v>OOO</v>
          </cell>
          <cell r="AR216" t="str">
            <v xml:space="preserve"> CDBG</v>
          </cell>
          <cell r="AS216" t="str">
            <v>OOO</v>
          </cell>
          <cell r="AT216" t="str">
            <v>United States</v>
          </cell>
          <cell r="AU216">
            <v>30</v>
          </cell>
          <cell r="AZ216">
            <v>44547</v>
          </cell>
          <cell r="BA216" t="str">
            <v>OOO</v>
          </cell>
          <cell r="BB216" t="str">
            <v>RB</v>
          </cell>
          <cell r="BC216">
            <v>12</v>
          </cell>
          <cell r="BD216" t="str">
            <v>Quarter 2</v>
          </cell>
          <cell r="BE216">
            <v>2021</v>
          </cell>
          <cell r="BF216">
            <v>2022</v>
          </cell>
          <cell r="CI216" t="str">
            <v>Yes</v>
          </cell>
          <cell r="CO216" t="str">
            <v>No</v>
          </cell>
          <cell r="CP216"/>
          <cell r="EB216">
            <v>21</v>
          </cell>
          <cell r="EC216" t="str">
            <v>Yes</v>
          </cell>
          <cell r="ED216" t="str">
            <v>CDBG</v>
          </cell>
          <cell r="EE216" t="str">
            <v>No</v>
          </cell>
          <cell r="EF216" t="str">
            <v>No</v>
          </cell>
          <cell r="EG216" t="str">
            <v>Yes</v>
          </cell>
          <cell r="EH216" t="str">
            <v>No</v>
          </cell>
          <cell r="EI216" t="str">
            <v>Yes</v>
          </cell>
          <cell r="EJ216" t="str">
            <v>No</v>
          </cell>
          <cell r="EM216" t="str">
            <v>No</v>
          </cell>
          <cell r="EN216" t="str">
            <v>No</v>
          </cell>
          <cell r="EO216" t="str">
            <v>No</v>
          </cell>
          <cell r="EP216" t="str">
            <v>No</v>
          </cell>
          <cell r="EQ216" t="str">
            <v>No</v>
          </cell>
          <cell r="ER216" t="str">
            <v>No</v>
          </cell>
        </row>
        <row r="217">
          <cell r="A217">
            <v>977067</v>
          </cell>
          <cell r="B217" t="str">
            <v>Jenkins, Jay</v>
          </cell>
          <cell r="C217" t="str">
            <v>3927 Ridgewood Avenue</v>
          </cell>
          <cell r="D217" t="str">
            <v>Baltimore</v>
          </cell>
          <cell r="E217" t="str">
            <v>MD</v>
          </cell>
          <cell r="F217" t="str">
            <v>21215</v>
          </cell>
          <cell r="G217" t="str">
            <v>United States of America</v>
          </cell>
          <cell r="H217" t="str">
            <v>Baltimore Cares Program</v>
          </cell>
          <cell r="J217" t="str">
            <v>(667)335-3605</v>
          </cell>
          <cell r="L217" t="str">
            <v>Single</v>
          </cell>
          <cell r="M217" t="str">
            <v>No</v>
          </cell>
          <cell r="N217" t="str">
            <v>No</v>
          </cell>
          <cell r="O217" t="str">
            <v>3/22/2022</v>
          </cell>
          <cell r="P217" t="str">
            <v>Warehousing</v>
          </cell>
          <cell r="R217" t="str">
            <v>No</v>
          </cell>
          <cell r="S217" t="str">
            <v>No</v>
          </cell>
          <cell r="T217" t="str">
            <v>Male</v>
          </cell>
          <cell r="U217" t="str">
            <v>Black/African American</v>
          </cell>
          <cell r="V217" t="str">
            <v>04/01/2022</v>
          </cell>
          <cell r="X217" t="str">
            <v>217-90-4550</v>
          </cell>
          <cell r="Y217" t="str">
            <v>04/15/1977</v>
          </cell>
          <cell r="Z217" t="str">
            <v>jay412808@gmail.com</v>
          </cell>
          <cell r="AA217" t="str">
            <v>No</v>
          </cell>
          <cell r="AB217">
            <v>0</v>
          </cell>
          <cell r="AC217">
            <v>0</v>
          </cell>
          <cell r="AF217" t="str">
            <v>&gt; 1 year</v>
          </cell>
          <cell r="AG217" t="str">
            <v>No</v>
          </cell>
          <cell r="AI217">
            <v>0</v>
          </cell>
          <cell r="AJ217" t="str">
            <v>Yes</v>
          </cell>
          <cell r="AK217" t="str">
            <v>High School Diploma/GED</v>
          </cell>
          <cell r="AL217" t="str">
            <v>No</v>
          </cell>
          <cell r="AM217" t="str">
            <v>Yes</v>
          </cell>
          <cell r="AN217" t="str">
            <v>No</v>
          </cell>
          <cell r="AQ217" t="str">
            <v>MTDL</v>
          </cell>
          <cell r="AR217" t="str">
            <v xml:space="preserve"> SNAP; EARN</v>
          </cell>
          <cell r="AS217" t="str">
            <v>MTDL</v>
          </cell>
          <cell r="AT217" t="str">
            <v>United States</v>
          </cell>
          <cell r="AU217">
            <v>0</v>
          </cell>
          <cell r="AZ217">
            <v>44652</v>
          </cell>
          <cell r="BA217" t="str">
            <v>MTDL</v>
          </cell>
          <cell r="BB217" t="str">
            <v>RB</v>
          </cell>
          <cell r="BC217">
            <v>4</v>
          </cell>
          <cell r="BD217" t="str">
            <v>Quarter 4</v>
          </cell>
          <cell r="BE217">
            <v>2022</v>
          </cell>
          <cell r="BF217">
            <v>2022</v>
          </cell>
          <cell r="CI217" t="str">
            <v>No</v>
          </cell>
          <cell r="CO217" t="str">
            <v>No</v>
          </cell>
          <cell r="CP217">
            <v>44655</v>
          </cell>
          <cell r="CQ217" t="str">
            <v>Yes</v>
          </cell>
          <cell r="CR217" t="str">
            <v>04/22/2022</v>
          </cell>
          <cell r="DI217" t="str">
            <v>Yes</v>
          </cell>
          <cell r="DJ217" t="str">
            <v>Complete</v>
          </cell>
          <cell r="DL217" t="str">
            <v>04-2022</v>
          </cell>
          <cell r="DM217">
            <v>4</v>
          </cell>
          <cell r="DQ217" t="str">
            <v>E</v>
          </cell>
          <cell r="DZ217" t="str">
            <v>432016097</v>
          </cell>
          <cell r="EA217" t="str">
            <v>IG0514-15-700</v>
          </cell>
          <cell r="EB217">
            <v>45</v>
          </cell>
          <cell r="EC217" t="str">
            <v>Yes</v>
          </cell>
          <cell r="EE217" t="str">
            <v>Yes</v>
          </cell>
          <cell r="EF217" t="str">
            <v>No</v>
          </cell>
          <cell r="EG217" t="str">
            <v>Yes</v>
          </cell>
          <cell r="EH217" t="str">
            <v>No</v>
          </cell>
          <cell r="EI217" t="str">
            <v>No</v>
          </cell>
          <cell r="EJ217" t="str">
            <v>Yes</v>
          </cell>
          <cell r="EM217" t="str">
            <v>Yes</v>
          </cell>
          <cell r="EN217" t="str">
            <v>No</v>
          </cell>
          <cell r="EO217" t="str">
            <v>No</v>
          </cell>
          <cell r="EP217" t="str">
            <v>No</v>
          </cell>
          <cell r="EQ217" t="str">
            <v>No</v>
          </cell>
          <cell r="ER217" t="str">
            <v>No</v>
          </cell>
        </row>
        <row r="218">
          <cell r="A218">
            <v>977031</v>
          </cell>
          <cell r="B218" t="str">
            <v>Jenkins, Syliva</v>
          </cell>
          <cell r="C218" t="str">
            <v>1812 Rutland Avenue</v>
          </cell>
          <cell r="D218" t="str">
            <v>Baltimore</v>
          </cell>
          <cell r="E218" t="str">
            <v>MD</v>
          </cell>
          <cell r="F218" t="str">
            <v>21213</v>
          </cell>
          <cell r="G218" t="str">
            <v>United States of America</v>
          </cell>
          <cell r="H218" t="str">
            <v>Word of Mouth</v>
          </cell>
          <cell r="J218" t="str">
            <v>410-240-1744</v>
          </cell>
          <cell r="L218" t="str">
            <v>Single</v>
          </cell>
          <cell r="M218" t="str">
            <v>Yes</v>
          </cell>
          <cell r="N218" t="str">
            <v>Yes</v>
          </cell>
          <cell r="O218" t="str">
            <v>3/15/2022</v>
          </cell>
          <cell r="P218" t="str">
            <v>Bus Operator</v>
          </cell>
          <cell r="R218" t="str">
            <v>Yes</v>
          </cell>
          <cell r="S218" t="str">
            <v>No</v>
          </cell>
          <cell r="T218" t="str">
            <v>Female</v>
          </cell>
          <cell r="U218" t="str">
            <v>Black/African American, Black/African American and White</v>
          </cell>
          <cell r="V218" t="str">
            <v>03/15/2022</v>
          </cell>
          <cell r="X218" t="str">
            <v>218-86-7353</v>
          </cell>
          <cell r="Y218" t="str">
            <v>04/13/1971</v>
          </cell>
          <cell r="Z218" t="str">
            <v>lordesaddison@gmail.com</v>
          </cell>
          <cell r="AA218" t="str">
            <v>No</v>
          </cell>
          <cell r="AB218">
            <v>0</v>
          </cell>
          <cell r="AC218">
            <v>0</v>
          </cell>
          <cell r="AD218" t="str">
            <v>SNAP/Food Stamp</v>
          </cell>
          <cell r="AF218" t="str">
            <v>&gt; 1 year</v>
          </cell>
          <cell r="AG218" t="str">
            <v>No</v>
          </cell>
          <cell r="AH218" t="str">
            <v>Extremely Low Income</v>
          </cell>
          <cell r="AI218">
            <v>0</v>
          </cell>
          <cell r="AJ218" t="str">
            <v>No</v>
          </cell>
          <cell r="AK218" t="str">
            <v>Some College</v>
          </cell>
          <cell r="AL218" t="str">
            <v>No</v>
          </cell>
          <cell r="AM218" t="str">
            <v>No</v>
          </cell>
          <cell r="AN218" t="str">
            <v>No</v>
          </cell>
          <cell r="AP218" t="str">
            <v>No</v>
          </cell>
          <cell r="AQ218" t="str">
            <v>CTC</v>
          </cell>
          <cell r="AR218" t="str">
            <v xml:space="preserve"> CDBG; SNAP</v>
          </cell>
          <cell r="AS218" t="str">
            <v>CTC</v>
          </cell>
          <cell r="AT218" t="str">
            <v>United States</v>
          </cell>
          <cell r="AU218">
            <v>25</v>
          </cell>
          <cell r="AV218" t="str">
            <v>Resume</v>
          </cell>
          <cell r="AZ218">
            <v>44635</v>
          </cell>
          <cell r="BA218" t="str">
            <v>CTC</v>
          </cell>
          <cell r="BB218" t="str">
            <v>SH</v>
          </cell>
          <cell r="BC218">
            <v>3</v>
          </cell>
          <cell r="BD218" t="str">
            <v>Quarter 3</v>
          </cell>
          <cell r="BE218">
            <v>2022</v>
          </cell>
          <cell r="BF218">
            <v>2022</v>
          </cell>
          <cell r="CI218" t="str">
            <v>No</v>
          </cell>
          <cell r="CO218" t="str">
            <v>No</v>
          </cell>
          <cell r="CP218">
            <v>44683</v>
          </cell>
          <cell r="DJ218" t="str">
            <v>Complete</v>
          </cell>
          <cell r="DL218" t="str">
            <v>05-2022</v>
          </cell>
          <cell r="DM218">
            <v>5</v>
          </cell>
          <cell r="DR218" t="str">
            <v>E</v>
          </cell>
          <cell r="DZ218" t="str">
            <v>468020640</v>
          </cell>
          <cell r="EB218">
            <v>51</v>
          </cell>
          <cell r="EC218" t="str">
            <v>Yes</v>
          </cell>
          <cell r="ED218" t="str">
            <v>CDBG</v>
          </cell>
          <cell r="EE218" t="str">
            <v>Yes</v>
          </cell>
          <cell r="EF218" t="str">
            <v>No</v>
          </cell>
          <cell r="EG218" t="str">
            <v>Yes</v>
          </cell>
          <cell r="EH218" t="str">
            <v>No</v>
          </cell>
          <cell r="EI218" t="str">
            <v>No</v>
          </cell>
          <cell r="EJ218" t="str">
            <v>Yes</v>
          </cell>
          <cell r="EM218" t="str">
            <v>Yes</v>
          </cell>
          <cell r="EN218" t="str">
            <v>No</v>
          </cell>
          <cell r="EO218" t="str">
            <v>No</v>
          </cell>
          <cell r="EP218" t="str">
            <v>No</v>
          </cell>
          <cell r="EQ218" t="str">
            <v>No</v>
          </cell>
          <cell r="ER218" t="str">
            <v>No</v>
          </cell>
        </row>
        <row r="219">
          <cell r="A219">
            <v>977220</v>
          </cell>
          <cell r="B219" t="str">
            <v>Jennings, Sherice E..</v>
          </cell>
          <cell r="C219" t="str">
            <v>205 Slitting Mill Place</v>
          </cell>
          <cell r="D219" t="str">
            <v>Baltimore</v>
          </cell>
          <cell r="E219" t="str">
            <v>MD</v>
          </cell>
          <cell r="F219" t="str">
            <v>21228</v>
          </cell>
          <cell r="G219" t="str">
            <v>United States of America</v>
          </cell>
          <cell r="H219" t="str">
            <v>Word of Mouth</v>
          </cell>
          <cell r="J219" t="str">
            <v>(443)355-3832</v>
          </cell>
          <cell r="L219" t="str">
            <v>Single</v>
          </cell>
          <cell r="M219" t="str">
            <v>Yes</v>
          </cell>
          <cell r="N219" t="str">
            <v>No</v>
          </cell>
          <cell r="O219" t="str">
            <v>6/29/22</v>
          </cell>
          <cell r="P219" t="str">
            <v>MTA</v>
          </cell>
          <cell r="R219" t="str">
            <v>Yes</v>
          </cell>
          <cell r="S219" t="str">
            <v>No</v>
          </cell>
          <cell r="T219" t="str">
            <v>Female</v>
          </cell>
          <cell r="U219" t="str">
            <v>Black/African American</v>
          </cell>
          <cell r="V219" t="str">
            <v>06/29/2022</v>
          </cell>
          <cell r="X219" t="str">
            <v>217-98-7208</v>
          </cell>
          <cell r="Y219" t="str">
            <v>04/03/1982</v>
          </cell>
          <cell r="Z219" t="str">
            <v>cutiedale5@gmail.com</v>
          </cell>
          <cell r="AA219" t="str">
            <v>No</v>
          </cell>
          <cell r="AB219">
            <v>0</v>
          </cell>
          <cell r="AC219">
            <v>14.5</v>
          </cell>
          <cell r="AD219" t="str">
            <v>Salary/Wages</v>
          </cell>
          <cell r="AF219" t="str">
            <v>&lt;1 month</v>
          </cell>
          <cell r="AG219" t="str">
            <v>No</v>
          </cell>
          <cell r="AH219" t="str">
            <v>Extremely Low Income</v>
          </cell>
          <cell r="AI219">
            <v>1200</v>
          </cell>
          <cell r="AJ219" t="str">
            <v>No</v>
          </cell>
          <cell r="AK219" t="str">
            <v>High School Diploma/GED</v>
          </cell>
          <cell r="AL219" t="str">
            <v>No</v>
          </cell>
          <cell r="AM219" t="str">
            <v>No</v>
          </cell>
          <cell r="AN219" t="str">
            <v>No</v>
          </cell>
          <cell r="AP219" t="str">
            <v>No</v>
          </cell>
          <cell r="AQ219" t="str">
            <v>CTC</v>
          </cell>
          <cell r="AS219" t="str">
            <v>CTC</v>
          </cell>
          <cell r="AT219" t="str">
            <v>United States</v>
          </cell>
          <cell r="AU219">
            <v>36</v>
          </cell>
          <cell r="AV219" t="str">
            <v>Childcare, Resume</v>
          </cell>
          <cell r="AZ219">
            <v>44741</v>
          </cell>
          <cell r="BA219" t="str">
            <v>CTC</v>
          </cell>
          <cell r="BB219" t="str">
            <v>MS</v>
          </cell>
          <cell r="BC219">
            <v>6</v>
          </cell>
          <cell r="BD219" t="str">
            <v>Quarter 4</v>
          </cell>
          <cell r="BE219">
            <v>2022</v>
          </cell>
          <cell r="BF219">
            <v>2022</v>
          </cell>
          <cell r="CI219" t="str">
            <v>No</v>
          </cell>
          <cell r="CO219" t="str">
            <v>No</v>
          </cell>
          <cell r="EB219">
            <v>40</v>
          </cell>
          <cell r="EC219" t="str">
            <v>No</v>
          </cell>
          <cell r="EE219" t="str">
            <v>No</v>
          </cell>
          <cell r="EF219" t="str">
            <v>No</v>
          </cell>
          <cell r="EG219" t="str">
            <v>No</v>
          </cell>
          <cell r="EH219" t="str">
            <v>Yes</v>
          </cell>
          <cell r="EI219" t="str">
            <v>No</v>
          </cell>
          <cell r="EJ219" t="str">
            <v>Yes</v>
          </cell>
          <cell r="EM219" t="str">
            <v>No</v>
          </cell>
          <cell r="EN219" t="str">
            <v>No</v>
          </cell>
          <cell r="EO219" t="str">
            <v>No</v>
          </cell>
          <cell r="EP219" t="str">
            <v>No</v>
          </cell>
          <cell r="EQ219" t="str">
            <v>No</v>
          </cell>
          <cell r="ER219" t="str">
            <v>No</v>
          </cell>
        </row>
        <row r="220">
          <cell r="A220">
            <v>976957</v>
          </cell>
          <cell r="B220" t="str">
            <v>Johnson , Tikia</v>
          </cell>
          <cell r="C220" t="str">
            <v>1405 Hadwick Dr</v>
          </cell>
          <cell r="D220" t="str">
            <v>Baltimore</v>
          </cell>
          <cell r="E220" t="str">
            <v>MD</v>
          </cell>
          <cell r="F220" t="str">
            <v>21221</v>
          </cell>
          <cell r="G220" t="str">
            <v>United States of America</v>
          </cell>
          <cell r="H220" t="str">
            <v>Word of Mouth</v>
          </cell>
          <cell r="J220" t="str">
            <v>410-622-9334</v>
          </cell>
          <cell r="L220" t="str">
            <v>Single</v>
          </cell>
          <cell r="M220" t="str">
            <v>Yes</v>
          </cell>
          <cell r="N220" t="str">
            <v>No</v>
          </cell>
          <cell r="P220" t="str">
            <v>Warehouse</v>
          </cell>
          <cell r="R220" t="str">
            <v>Yes</v>
          </cell>
          <cell r="S220" t="str">
            <v>No</v>
          </cell>
          <cell r="T220" t="str">
            <v>Female</v>
          </cell>
          <cell r="U220" t="str">
            <v>Black/African American</v>
          </cell>
          <cell r="V220" t="str">
            <v>01/24/2022</v>
          </cell>
          <cell r="X220" t="str">
            <v>219576894</v>
          </cell>
          <cell r="Y220" t="str">
            <v>06/23/2000</v>
          </cell>
          <cell r="Z220" t="str">
            <v>Babyonachase@gmail.com</v>
          </cell>
          <cell r="AA220" t="str">
            <v>No</v>
          </cell>
          <cell r="AB220">
            <v>0</v>
          </cell>
          <cell r="AC220">
            <v>0</v>
          </cell>
          <cell r="AD220" t="str">
            <v>SNAP/Food Stamp</v>
          </cell>
          <cell r="AG220" t="str">
            <v>No</v>
          </cell>
          <cell r="AH220" t="str">
            <v>Extremely Low Income</v>
          </cell>
          <cell r="AI220">
            <v>0</v>
          </cell>
          <cell r="AJ220" t="str">
            <v>No</v>
          </cell>
          <cell r="AK220" t="str">
            <v>High School Diploma/GED</v>
          </cell>
          <cell r="AL220" t="str">
            <v>No</v>
          </cell>
          <cell r="AM220" t="str">
            <v>No</v>
          </cell>
          <cell r="AN220" t="str">
            <v>No</v>
          </cell>
          <cell r="AP220" t="str">
            <v>Yes</v>
          </cell>
          <cell r="AR220" t="str">
            <v>Grads2Careers II</v>
          </cell>
          <cell r="AS220" t="str">
            <v>MTDL</v>
          </cell>
          <cell r="AU220">
            <v>0</v>
          </cell>
          <cell r="AZ220">
            <v>44585</v>
          </cell>
          <cell r="BB220" t="str">
            <v>ML</v>
          </cell>
          <cell r="BC220">
            <v>1</v>
          </cell>
          <cell r="BD220" t="str">
            <v>Quarter 3</v>
          </cell>
          <cell r="BE220">
            <v>2022</v>
          </cell>
          <cell r="BF220">
            <v>2022</v>
          </cell>
          <cell r="CI220" t="str">
            <v>No</v>
          </cell>
          <cell r="CO220" t="str">
            <v>No</v>
          </cell>
          <cell r="DK220" t="str">
            <v>Yes</v>
          </cell>
          <cell r="EB220">
            <v>22</v>
          </cell>
          <cell r="EC220" t="str">
            <v>No</v>
          </cell>
          <cell r="EE220" t="str">
            <v>No</v>
          </cell>
          <cell r="EF220" t="str">
            <v>No</v>
          </cell>
          <cell r="EG220" t="str">
            <v>No</v>
          </cell>
          <cell r="EH220" t="str">
            <v>No</v>
          </cell>
          <cell r="EI220" t="str">
            <v>No</v>
          </cell>
          <cell r="EJ220" t="str">
            <v>No</v>
          </cell>
          <cell r="EM220" t="str">
            <v>No</v>
          </cell>
          <cell r="EN220" t="str">
            <v>No</v>
          </cell>
          <cell r="EO220" t="str">
            <v>No</v>
          </cell>
          <cell r="EP220" t="str">
            <v>No</v>
          </cell>
          <cell r="EQ220" t="str">
            <v>No</v>
          </cell>
          <cell r="ER220" t="str">
            <v>No</v>
          </cell>
        </row>
        <row r="221">
          <cell r="A221">
            <v>976832</v>
          </cell>
          <cell r="B221" t="str">
            <v>Johnson III, Johnny E.</v>
          </cell>
          <cell r="C221" t="str">
            <v>6002 Eunice Ave</v>
          </cell>
          <cell r="D221" t="str">
            <v>Baltimore</v>
          </cell>
          <cell r="E221" t="str">
            <v>MD</v>
          </cell>
          <cell r="F221" t="str">
            <v>21214</v>
          </cell>
          <cell r="G221" t="str">
            <v>United States of America</v>
          </cell>
          <cell r="H221" t="str">
            <v>Word of Mouth</v>
          </cell>
          <cell r="J221" t="str">
            <v>410-900-8924</v>
          </cell>
          <cell r="L221" t="str">
            <v>Single</v>
          </cell>
          <cell r="M221" t="str">
            <v>Yes</v>
          </cell>
          <cell r="N221" t="str">
            <v>Yes</v>
          </cell>
          <cell r="P221" t="str">
            <v>Warehouse</v>
          </cell>
          <cell r="R221" t="str">
            <v>No</v>
          </cell>
          <cell r="S221" t="str">
            <v>No</v>
          </cell>
          <cell r="T221" t="str">
            <v>Male</v>
          </cell>
          <cell r="U221" t="str">
            <v>Black/African American</v>
          </cell>
          <cell r="V221" t="str">
            <v>09/29/2021</v>
          </cell>
          <cell r="X221" t="str">
            <v>216375820</v>
          </cell>
          <cell r="Y221" t="str">
            <v>11/18/1992</v>
          </cell>
          <cell r="Z221" t="str">
            <v>johnnyjohnson11992@gmail.com</v>
          </cell>
          <cell r="AA221" t="str">
            <v>No</v>
          </cell>
          <cell r="AB221">
            <v>0</v>
          </cell>
          <cell r="AC221">
            <v>0</v>
          </cell>
          <cell r="AD221" t="str">
            <v>SNAP/Food Stamp</v>
          </cell>
          <cell r="AG221" t="str">
            <v>No</v>
          </cell>
          <cell r="AH221" t="str">
            <v>Extremely Low Income</v>
          </cell>
          <cell r="AI221">
            <v>0</v>
          </cell>
          <cell r="AJ221" t="str">
            <v>No</v>
          </cell>
          <cell r="AK221" t="str">
            <v>High School Diploma/GED</v>
          </cell>
          <cell r="AL221" t="str">
            <v>No</v>
          </cell>
          <cell r="AM221" t="str">
            <v>No</v>
          </cell>
          <cell r="AN221" t="str">
            <v>No</v>
          </cell>
          <cell r="AQ221" t="str">
            <v>MTDL</v>
          </cell>
          <cell r="AR221" t="str">
            <v xml:space="preserve"> CDBG; EARN</v>
          </cell>
          <cell r="AS221" t="str">
            <v>MTDL</v>
          </cell>
          <cell r="AT221" t="str">
            <v>United States</v>
          </cell>
          <cell r="AU221">
            <v>0</v>
          </cell>
          <cell r="AZ221">
            <v>44468</v>
          </cell>
          <cell r="BA221" t="str">
            <v>MTDL</v>
          </cell>
          <cell r="BB221" t="str">
            <v>ML</v>
          </cell>
          <cell r="BC221">
            <v>9</v>
          </cell>
          <cell r="BD221" t="str">
            <v>Quarter 1</v>
          </cell>
          <cell r="BE221">
            <v>2021</v>
          </cell>
          <cell r="BF221">
            <v>2022</v>
          </cell>
          <cell r="CI221" t="str">
            <v>No</v>
          </cell>
          <cell r="CO221" t="str">
            <v>No</v>
          </cell>
          <cell r="CP221">
            <v>44473</v>
          </cell>
          <cell r="CQ221" t="str">
            <v>Yes</v>
          </cell>
          <cell r="CR221" t="str">
            <v>11/05/2021</v>
          </cell>
          <cell r="DI221" t="str">
            <v>Yes</v>
          </cell>
          <cell r="DJ221" t="str">
            <v>Complete</v>
          </cell>
          <cell r="EA221" t="str">
            <v>IG0514-15-652</v>
          </cell>
          <cell r="EB221">
            <v>29</v>
          </cell>
          <cell r="EC221" t="str">
            <v>Yes</v>
          </cell>
          <cell r="ED221" t="str">
            <v>CDBG</v>
          </cell>
          <cell r="EE221" t="str">
            <v>Yes</v>
          </cell>
          <cell r="EF221" t="str">
            <v>No</v>
          </cell>
          <cell r="EG221" t="str">
            <v>Yes</v>
          </cell>
          <cell r="EH221" t="str">
            <v>No</v>
          </cell>
          <cell r="EI221" t="str">
            <v>No</v>
          </cell>
          <cell r="EJ221" t="str">
            <v>Yes</v>
          </cell>
          <cell r="EM221" t="str">
            <v>Yes</v>
          </cell>
          <cell r="EN221" t="str">
            <v>No</v>
          </cell>
          <cell r="EO221" t="str">
            <v>No</v>
          </cell>
          <cell r="EP221" t="str">
            <v>No</v>
          </cell>
          <cell r="EQ221" t="str">
            <v>No</v>
          </cell>
          <cell r="ER221" t="str">
            <v>No</v>
          </cell>
        </row>
        <row r="222">
          <cell r="A222">
            <v>977177</v>
          </cell>
          <cell r="B222" t="str">
            <v>Johnson Jr., James J.</v>
          </cell>
          <cell r="C222" t="str">
            <v>1240 North Gay Street</v>
          </cell>
          <cell r="D222" t="str">
            <v>Baltimore</v>
          </cell>
          <cell r="E222" t="str">
            <v>MD</v>
          </cell>
          <cell r="F222" t="str">
            <v>21213</v>
          </cell>
          <cell r="G222" t="str">
            <v>United States of America</v>
          </cell>
          <cell r="H222" t="str">
            <v>Word of Mouth</v>
          </cell>
          <cell r="J222" t="str">
            <v>(410)292-8333</v>
          </cell>
          <cell r="L222" t="str">
            <v>Divorced/Separated</v>
          </cell>
          <cell r="M222" t="str">
            <v>Yes</v>
          </cell>
          <cell r="N222" t="str">
            <v>Yes</v>
          </cell>
          <cell r="O222" t="str">
            <v>5/18/2022</v>
          </cell>
          <cell r="P222" t="str">
            <v>Unsure</v>
          </cell>
          <cell r="R222" t="str">
            <v>No</v>
          </cell>
          <cell r="S222" t="str">
            <v>No</v>
          </cell>
          <cell r="T222" t="str">
            <v>Male</v>
          </cell>
          <cell r="U222" t="str">
            <v>Black/African American</v>
          </cell>
          <cell r="V222" t="str">
            <v>05/18/2022</v>
          </cell>
          <cell r="X222" t="str">
            <v>220-86-1761</v>
          </cell>
          <cell r="Y222" t="str">
            <v>07/12/1968</v>
          </cell>
          <cell r="AA222" t="str">
            <v>No</v>
          </cell>
          <cell r="AB222">
            <v>0</v>
          </cell>
          <cell r="AC222">
            <v>21</v>
          </cell>
          <cell r="AD222" t="str">
            <v>Salary/Wages</v>
          </cell>
          <cell r="AF222" t="str">
            <v>Still Working</v>
          </cell>
          <cell r="AG222" t="str">
            <v>No</v>
          </cell>
          <cell r="AH222" t="str">
            <v>Extremely Low Income</v>
          </cell>
          <cell r="AI222">
            <v>2500</v>
          </cell>
          <cell r="AJ222" t="str">
            <v>Yes</v>
          </cell>
          <cell r="AK222" t="str">
            <v>High School Diploma/GED</v>
          </cell>
          <cell r="AL222" t="str">
            <v>No</v>
          </cell>
          <cell r="AM222" t="str">
            <v>Yes</v>
          </cell>
          <cell r="AN222" t="str">
            <v>No</v>
          </cell>
          <cell r="AP222" t="str">
            <v>No</v>
          </cell>
          <cell r="AQ222" t="str">
            <v>CTC</v>
          </cell>
          <cell r="AR222" t="str">
            <v xml:space="preserve"> CDBG</v>
          </cell>
          <cell r="AS222" t="str">
            <v>CTC</v>
          </cell>
          <cell r="AT222" t="str">
            <v>United States</v>
          </cell>
          <cell r="AU222">
            <v>40</v>
          </cell>
          <cell r="AV222" t="str">
            <v>Resume</v>
          </cell>
          <cell r="AZ222">
            <v>44699</v>
          </cell>
          <cell r="BA222" t="str">
            <v>CTC</v>
          </cell>
          <cell r="BB222" t="str">
            <v>MS</v>
          </cell>
          <cell r="BC222">
            <v>5</v>
          </cell>
          <cell r="BD222" t="str">
            <v>Quarter 4</v>
          </cell>
          <cell r="BE222">
            <v>2022</v>
          </cell>
          <cell r="BF222">
            <v>2022</v>
          </cell>
          <cell r="CI222" t="str">
            <v>Yes</v>
          </cell>
          <cell r="CO222" t="str">
            <v>No</v>
          </cell>
          <cell r="CP222"/>
          <cell r="EB222">
            <v>53</v>
          </cell>
          <cell r="EC222" t="str">
            <v>Yes</v>
          </cell>
          <cell r="ED222" t="str">
            <v>CDBG</v>
          </cell>
          <cell r="EE222" t="str">
            <v>No</v>
          </cell>
          <cell r="EF222" t="str">
            <v>No</v>
          </cell>
          <cell r="EG222" t="str">
            <v>No</v>
          </cell>
          <cell r="EH222" t="str">
            <v>Yes</v>
          </cell>
          <cell r="EI222" t="str">
            <v>Yes</v>
          </cell>
          <cell r="EJ222" t="str">
            <v>No</v>
          </cell>
          <cell r="EM222" t="str">
            <v>No</v>
          </cell>
          <cell r="EN222" t="str">
            <v>No</v>
          </cell>
          <cell r="EO222" t="str">
            <v>No</v>
          </cell>
          <cell r="EP222" t="str">
            <v>No</v>
          </cell>
          <cell r="EQ222" t="str">
            <v>No</v>
          </cell>
          <cell r="ER222" t="str">
            <v>No</v>
          </cell>
        </row>
        <row r="223">
          <cell r="A223">
            <v>977131</v>
          </cell>
          <cell r="B223" t="str">
            <v>Johnson Jr., James J. (ND)</v>
          </cell>
          <cell r="C223" t="str">
            <v>1240 North Gay Street</v>
          </cell>
          <cell r="D223" t="str">
            <v>Baltimore</v>
          </cell>
          <cell r="E223" t="str">
            <v>MD</v>
          </cell>
          <cell r="F223" t="str">
            <v>21213</v>
          </cell>
          <cell r="G223" t="str">
            <v>United States of America</v>
          </cell>
          <cell r="H223" t="str">
            <v>Word of Mouth</v>
          </cell>
          <cell r="J223" t="str">
            <v>(410)292-8333</v>
          </cell>
          <cell r="L223" t="str">
            <v>Divorced/Separated</v>
          </cell>
          <cell r="M223" t="str">
            <v>Yes</v>
          </cell>
          <cell r="N223" t="str">
            <v>Yes</v>
          </cell>
          <cell r="O223" t="str">
            <v>5/18/2022</v>
          </cell>
          <cell r="P223" t="str">
            <v>Unsure</v>
          </cell>
          <cell r="R223" t="str">
            <v>No</v>
          </cell>
          <cell r="S223" t="str">
            <v>No</v>
          </cell>
          <cell r="T223" t="str">
            <v>Male</v>
          </cell>
          <cell r="U223" t="str">
            <v>Black/African American</v>
          </cell>
          <cell r="V223" t="str">
            <v>05/18/2022</v>
          </cell>
          <cell r="X223" t="str">
            <v>220-86-1761</v>
          </cell>
          <cell r="Y223" t="str">
            <v>07/12/1968</v>
          </cell>
          <cell r="AA223" t="str">
            <v>No</v>
          </cell>
          <cell r="AB223">
            <v>0</v>
          </cell>
          <cell r="AC223">
            <v>21</v>
          </cell>
          <cell r="AD223" t="str">
            <v>Salary/Wages</v>
          </cell>
          <cell r="AF223" t="str">
            <v>Still Working</v>
          </cell>
          <cell r="AG223" t="str">
            <v>No</v>
          </cell>
          <cell r="AH223" t="str">
            <v>Extremely Low Income</v>
          </cell>
          <cell r="AI223">
            <v>2500</v>
          </cell>
          <cell r="AJ223" t="str">
            <v>Yes</v>
          </cell>
          <cell r="AK223" t="str">
            <v>High School Diploma/GED</v>
          </cell>
          <cell r="AL223" t="str">
            <v>No</v>
          </cell>
          <cell r="AM223" t="str">
            <v>Yes</v>
          </cell>
          <cell r="AN223" t="str">
            <v>No</v>
          </cell>
          <cell r="AP223" t="str">
            <v>No</v>
          </cell>
          <cell r="AQ223" t="str">
            <v>CTC</v>
          </cell>
          <cell r="AR223" t="str">
            <v xml:space="preserve"> CDBG</v>
          </cell>
          <cell r="AS223" t="str">
            <v>CTC</v>
          </cell>
          <cell r="AT223" t="str">
            <v>United States</v>
          </cell>
          <cell r="AU223">
            <v>40</v>
          </cell>
          <cell r="AV223" t="str">
            <v>Resume</v>
          </cell>
          <cell r="AZ223">
            <v>44699</v>
          </cell>
          <cell r="BA223" t="str">
            <v>CTC</v>
          </cell>
          <cell r="BB223" t="str">
            <v>MS</v>
          </cell>
          <cell r="BC223">
            <v>5</v>
          </cell>
          <cell r="BD223" t="str">
            <v>Quarter 4</v>
          </cell>
          <cell r="BE223">
            <v>2022</v>
          </cell>
          <cell r="BF223">
            <v>2022</v>
          </cell>
          <cell r="CI223" t="str">
            <v>Yes</v>
          </cell>
          <cell r="CO223" t="str">
            <v>No</v>
          </cell>
          <cell r="CP223"/>
          <cell r="EB223">
            <v>53</v>
          </cell>
          <cell r="EC223" t="str">
            <v>Yes</v>
          </cell>
          <cell r="ED223" t="str">
            <v>CDBG</v>
          </cell>
          <cell r="EE223" t="str">
            <v>No</v>
          </cell>
          <cell r="EF223" t="str">
            <v>No</v>
          </cell>
          <cell r="EG223" t="str">
            <v>No</v>
          </cell>
          <cell r="EH223" t="str">
            <v>Yes</v>
          </cell>
          <cell r="EI223" t="str">
            <v>Yes</v>
          </cell>
          <cell r="EJ223" t="str">
            <v>No</v>
          </cell>
          <cell r="EM223" t="str">
            <v>No</v>
          </cell>
          <cell r="EN223" t="str">
            <v>No</v>
          </cell>
          <cell r="EO223" t="str">
            <v>No</v>
          </cell>
          <cell r="EP223" t="str">
            <v>No</v>
          </cell>
          <cell r="EQ223" t="str">
            <v>No</v>
          </cell>
          <cell r="ER223" t="str">
            <v>No</v>
          </cell>
        </row>
        <row r="224">
          <cell r="A224">
            <v>977071</v>
          </cell>
          <cell r="B224" t="str">
            <v>Johnson, Aaron</v>
          </cell>
          <cell r="C224" t="str">
            <v>102 N. Port St</v>
          </cell>
          <cell r="D224" t="str">
            <v>Baltimore</v>
          </cell>
          <cell r="E224" t="str">
            <v>MD</v>
          </cell>
          <cell r="F224" t="str">
            <v>21224</v>
          </cell>
          <cell r="G224" t="str">
            <v>United States of America</v>
          </cell>
          <cell r="H224" t="str">
            <v>Balt County Child Support Office</v>
          </cell>
          <cell r="J224" t="str">
            <v>(443)855-7564</v>
          </cell>
          <cell r="L224" t="str">
            <v>Divorced/Separated</v>
          </cell>
          <cell r="M224" t="str">
            <v>Yes</v>
          </cell>
          <cell r="N224" t="str">
            <v>No</v>
          </cell>
          <cell r="O224" t="str">
            <v>4/4/2022</v>
          </cell>
          <cell r="P224" t="str">
            <v>CDL positions</v>
          </cell>
          <cell r="R224" t="str">
            <v>No</v>
          </cell>
          <cell r="S224" t="str">
            <v>No</v>
          </cell>
          <cell r="T224" t="str">
            <v>Male</v>
          </cell>
          <cell r="U224" t="str">
            <v>Black/African American and White</v>
          </cell>
          <cell r="V224" t="str">
            <v>04/04/2022</v>
          </cell>
          <cell r="X224" t="str">
            <v>3836-80-5767</v>
          </cell>
          <cell r="Y224" t="str">
            <v>06/26/1969</v>
          </cell>
          <cell r="Z224" t="str">
            <v>aaron.johnson061969@gmail.com</v>
          </cell>
          <cell r="AA224" t="str">
            <v>No</v>
          </cell>
          <cell r="AB224">
            <v>0</v>
          </cell>
          <cell r="AC224">
            <v>18.149999999999999</v>
          </cell>
          <cell r="AF224" t="str">
            <v>&lt;1 month</v>
          </cell>
          <cell r="AG224" t="str">
            <v>No</v>
          </cell>
          <cell r="AH224" t="str">
            <v>Extremely Low Income</v>
          </cell>
          <cell r="AI224">
            <v>0</v>
          </cell>
          <cell r="AJ224" t="str">
            <v>Yes</v>
          </cell>
          <cell r="AK224" t="str">
            <v>Some College</v>
          </cell>
          <cell r="AL224" t="str">
            <v>No</v>
          </cell>
          <cell r="AM224" t="str">
            <v>No</v>
          </cell>
          <cell r="AN224" t="str">
            <v>No</v>
          </cell>
          <cell r="AP224" t="str">
            <v>No</v>
          </cell>
          <cell r="AQ224" t="str">
            <v>CTC</v>
          </cell>
          <cell r="AR224" t="str">
            <v>Train Up; CDBG</v>
          </cell>
          <cell r="AS224" t="str">
            <v>CTC</v>
          </cell>
          <cell r="AT224" t="str">
            <v>United States</v>
          </cell>
          <cell r="AU224">
            <v>40</v>
          </cell>
          <cell r="AZ224">
            <v>44655</v>
          </cell>
          <cell r="BA224" t="str">
            <v>CTC</v>
          </cell>
          <cell r="BB224" t="str">
            <v>MS</v>
          </cell>
          <cell r="BC224">
            <v>4</v>
          </cell>
          <cell r="BD224" t="str">
            <v>Quarter 4</v>
          </cell>
          <cell r="BE224">
            <v>2022</v>
          </cell>
          <cell r="BF224">
            <v>2022</v>
          </cell>
          <cell r="CI224" t="str">
            <v>No</v>
          </cell>
          <cell r="CO224" t="str">
            <v>No</v>
          </cell>
          <cell r="CP224">
            <v>44683</v>
          </cell>
          <cell r="DE224" t="str">
            <v>Yes</v>
          </cell>
          <cell r="DF224" t="str">
            <v>05/24/2022</v>
          </cell>
          <cell r="DI224" t="str">
            <v>Yes</v>
          </cell>
          <cell r="DJ224" t="str">
            <v>Complete</v>
          </cell>
          <cell r="EB224">
            <v>53</v>
          </cell>
          <cell r="EC224" t="str">
            <v>Yes</v>
          </cell>
          <cell r="ED224" t="str">
            <v>CDBG</v>
          </cell>
          <cell r="EE224" t="str">
            <v>Yes</v>
          </cell>
          <cell r="EF224" t="str">
            <v>No</v>
          </cell>
          <cell r="EG224" t="str">
            <v>Yes</v>
          </cell>
          <cell r="EH224" t="str">
            <v>No</v>
          </cell>
          <cell r="EI224" t="str">
            <v>No</v>
          </cell>
          <cell r="EJ224" t="str">
            <v>Yes</v>
          </cell>
          <cell r="EM224" t="str">
            <v>Yes</v>
          </cell>
          <cell r="EN224" t="str">
            <v>No</v>
          </cell>
          <cell r="EO224" t="str">
            <v>No</v>
          </cell>
          <cell r="EP224" t="str">
            <v>No</v>
          </cell>
          <cell r="EQ224" t="str">
            <v>No</v>
          </cell>
          <cell r="ER224" t="str">
            <v>No</v>
          </cell>
        </row>
        <row r="225">
          <cell r="A225">
            <v>976867</v>
          </cell>
          <cell r="B225" t="str">
            <v>Johnson, Anthon</v>
          </cell>
          <cell r="C225" t="str">
            <v>7404 Park Drive</v>
          </cell>
          <cell r="D225" t="str">
            <v>Parkville</v>
          </cell>
          <cell r="E225" t="str">
            <v>MD</v>
          </cell>
          <cell r="F225" t="str">
            <v>21234</v>
          </cell>
          <cell r="G225" t="str">
            <v>United States of America</v>
          </cell>
          <cell r="H225" t="str">
            <v>Word of Mouth</v>
          </cell>
          <cell r="J225" t="str">
            <v>443-590-6775</v>
          </cell>
          <cell r="L225" t="str">
            <v>Single</v>
          </cell>
          <cell r="M225" t="str">
            <v>Yes</v>
          </cell>
          <cell r="N225" t="str">
            <v>Yes</v>
          </cell>
          <cell r="O225" t="str">
            <v>10/28/2021</v>
          </cell>
          <cell r="P225" t="str">
            <v>Hospitality/Distribution Center</v>
          </cell>
          <cell r="R225" t="str">
            <v>No</v>
          </cell>
          <cell r="S225" t="str">
            <v>No</v>
          </cell>
          <cell r="T225" t="str">
            <v>Male</v>
          </cell>
          <cell r="V225" t="str">
            <v>10/28/2021</v>
          </cell>
          <cell r="W225" t="str">
            <v>443-690-2451  (Girl Friend)</v>
          </cell>
          <cell r="X225" t="str">
            <v>215-78-9557</v>
          </cell>
          <cell r="Y225" t="str">
            <v>03/12/1967</v>
          </cell>
          <cell r="Z225" t="str">
            <v>tonyvet.19@gmail.com</v>
          </cell>
          <cell r="AA225" t="str">
            <v>No</v>
          </cell>
          <cell r="AB225">
            <v>0</v>
          </cell>
          <cell r="AC225">
            <v>14</v>
          </cell>
          <cell r="AF225" t="str">
            <v>&lt;1 month</v>
          </cell>
          <cell r="AG225" t="str">
            <v>No</v>
          </cell>
          <cell r="AI225">
            <v>0</v>
          </cell>
          <cell r="AJ225" t="str">
            <v>Yes</v>
          </cell>
          <cell r="AK225" t="str">
            <v>Some Highschool</v>
          </cell>
          <cell r="AL225" t="str">
            <v>No</v>
          </cell>
          <cell r="AM225" t="str">
            <v>No</v>
          </cell>
          <cell r="AN225" t="str">
            <v>No</v>
          </cell>
          <cell r="AP225" t="str">
            <v>No</v>
          </cell>
          <cell r="AS225" t="str">
            <v>CF</v>
          </cell>
          <cell r="AT225" t="str">
            <v>United States</v>
          </cell>
          <cell r="AU225">
            <v>40</v>
          </cell>
          <cell r="AV225" t="str">
            <v>Lack Job Search/Application Skills</v>
          </cell>
          <cell r="AZ225">
            <v>44497</v>
          </cell>
          <cell r="BB225" t="str">
            <v>RV</v>
          </cell>
          <cell r="BC225">
            <v>10</v>
          </cell>
          <cell r="BD225" t="str">
            <v>Quarter 2</v>
          </cell>
          <cell r="BE225">
            <v>2021</v>
          </cell>
          <cell r="BF225">
            <v>2022</v>
          </cell>
          <cell r="CI225" t="str">
            <v>No</v>
          </cell>
          <cell r="CO225" t="str">
            <v>No</v>
          </cell>
          <cell r="CP225"/>
          <cell r="DK225" t="str">
            <v>Yes</v>
          </cell>
          <cell r="EB225">
            <v>55</v>
          </cell>
          <cell r="EC225" t="str">
            <v>No</v>
          </cell>
          <cell r="EE225" t="str">
            <v>No</v>
          </cell>
          <cell r="EF225" t="str">
            <v>No</v>
          </cell>
          <cell r="EG225" t="str">
            <v>No</v>
          </cell>
          <cell r="EH225" t="str">
            <v>No</v>
          </cell>
          <cell r="EI225" t="str">
            <v>No</v>
          </cell>
          <cell r="EJ225" t="str">
            <v>No</v>
          </cell>
          <cell r="EM225" t="str">
            <v>No</v>
          </cell>
          <cell r="EN225" t="str">
            <v>No</v>
          </cell>
          <cell r="EO225" t="str">
            <v>No</v>
          </cell>
          <cell r="EP225" t="str">
            <v>No</v>
          </cell>
          <cell r="EQ225" t="str">
            <v>No</v>
          </cell>
          <cell r="ER225" t="str">
            <v>No</v>
          </cell>
        </row>
        <row r="226">
          <cell r="A226">
            <v>976736</v>
          </cell>
          <cell r="B226" t="str">
            <v>Johnson, Antoine</v>
          </cell>
          <cell r="C226" t="str">
            <v>32 Doray Court,</v>
          </cell>
          <cell r="D226" t="str">
            <v>Baltimore</v>
          </cell>
          <cell r="E226" t="str">
            <v>MD</v>
          </cell>
          <cell r="F226" t="str">
            <v>21244</v>
          </cell>
          <cell r="G226" t="str">
            <v>United States of America</v>
          </cell>
          <cell r="H226" t="str">
            <v>Internet Search</v>
          </cell>
          <cell r="J226" t="str">
            <v>443-766-6729</v>
          </cell>
          <cell r="L226" t="str">
            <v>Single</v>
          </cell>
          <cell r="M226" t="str">
            <v>Yes</v>
          </cell>
          <cell r="N226" t="str">
            <v>Yes</v>
          </cell>
          <cell r="P226" t="str">
            <v>Distribution/Logistics/Forklift</v>
          </cell>
          <cell r="S226" t="str">
            <v>Not Hispanic or Latino</v>
          </cell>
          <cell r="T226" t="str">
            <v>Male</v>
          </cell>
          <cell r="V226" t="str">
            <v>07/27/2021</v>
          </cell>
          <cell r="X226" t="str">
            <v>219-35-9681</v>
          </cell>
          <cell r="Y226" t="str">
            <v>05/29/1992</v>
          </cell>
          <cell r="Z226" t="str">
            <v>antoinejr24@icloud.com</v>
          </cell>
          <cell r="AA226" t="str">
            <v>No</v>
          </cell>
          <cell r="AB226">
            <v>1</v>
          </cell>
          <cell r="AC226">
            <v>0</v>
          </cell>
          <cell r="AD226" t="str">
            <v>Salary/Wages</v>
          </cell>
          <cell r="AF226" t="str">
            <v>Still Working</v>
          </cell>
          <cell r="AG226" t="str">
            <v>No</v>
          </cell>
          <cell r="AI226">
            <v>2000</v>
          </cell>
          <cell r="AJ226" t="str">
            <v>Yes</v>
          </cell>
          <cell r="AK226" t="str">
            <v>AA</v>
          </cell>
          <cell r="AL226" t="str">
            <v>No</v>
          </cell>
          <cell r="AM226" t="str">
            <v>No</v>
          </cell>
          <cell r="AN226" t="str">
            <v>No</v>
          </cell>
          <cell r="AT226" t="str">
            <v>United States</v>
          </cell>
          <cell r="AU226">
            <v>55</v>
          </cell>
          <cell r="AZ226">
            <v>44404</v>
          </cell>
          <cell r="BB226" t="str">
            <v>RV</v>
          </cell>
          <cell r="BC226">
            <v>7</v>
          </cell>
          <cell r="BD226" t="str">
            <v>Quarter 1</v>
          </cell>
          <cell r="BE226">
            <v>2021</v>
          </cell>
          <cell r="BF226">
            <v>2022</v>
          </cell>
          <cell r="CI226" t="str">
            <v>Yes</v>
          </cell>
          <cell r="CO226" t="str">
            <v>No</v>
          </cell>
          <cell r="CP226"/>
          <cell r="DK226" t="str">
            <v>Yes</v>
          </cell>
          <cell r="EB226">
            <v>30</v>
          </cell>
          <cell r="EC226" t="str">
            <v>No</v>
          </cell>
          <cell r="EE226" t="str">
            <v>No</v>
          </cell>
          <cell r="EF226" t="str">
            <v>No</v>
          </cell>
          <cell r="EG226" t="str">
            <v>No</v>
          </cell>
          <cell r="EH226" t="str">
            <v>No</v>
          </cell>
          <cell r="EI226" t="str">
            <v>Yes</v>
          </cell>
          <cell r="EJ226" t="str">
            <v>No</v>
          </cell>
          <cell r="EM226" t="str">
            <v>No</v>
          </cell>
          <cell r="EN226" t="str">
            <v>No</v>
          </cell>
          <cell r="EO226" t="str">
            <v>No</v>
          </cell>
          <cell r="EP226" t="str">
            <v>No</v>
          </cell>
          <cell r="EQ226" t="str">
            <v>No</v>
          </cell>
          <cell r="ER226" t="str">
            <v>No</v>
          </cell>
        </row>
        <row r="227">
          <cell r="A227">
            <v>976884</v>
          </cell>
          <cell r="B227" t="str">
            <v>Johnson, Antonio</v>
          </cell>
          <cell r="C227" t="str">
            <v>817 N. Chaplegate Ln</v>
          </cell>
          <cell r="D227" t="str">
            <v>Baltimore</v>
          </cell>
          <cell r="E227" t="str">
            <v>MD</v>
          </cell>
          <cell r="F227" t="str">
            <v>21229</v>
          </cell>
          <cell r="G227" t="str">
            <v>United States of America</v>
          </cell>
          <cell r="H227" t="str">
            <v>Word of Mouth</v>
          </cell>
          <cell r="J227" t="str">
            <v>b'(725)735-0381\r'</v>
          </cell>
          <cell r="L227" t="str">
            <v>Single</v>
          </cell>
          <cell r="M227" t="str">
            <v>Yes</v>
          </cell>
          <cell r="N227" t="str">
            <v>No</v>
          </cell>
          <cell r="O227" t="str">
            <v>11/16/2021</v>
          </cell>
          <cell r="P227" t="str">
            <v>CDL/Dump Trucks/Buses</v>
          </cell>
          <cell r="R227" t="str">
            <v>No</v>
          </cell>
          <cell r="S227" t="str">
            <v>No</v>
          </cell>
          <cell r="T227" t="str">
            <v>Male</v>
          </cell>
          <cell r="U227" t="str">
            <v>Black/African American and White</v>
          </cell>
          <cell r="V227" t="str">
            <v>11/16/2021</v>
          </cell>
          <cell r="X227" t="str">
            <v>212-86-3337</v>
          </cell>
          <cell r="Y227" t="str">
            <v>03/11/1969</v>
          </cell>
          <cell r="Z227" t="str">
            <v>3blckcat@gmail.com</v>
          </cell>
          <cell r="AA227" t="str">
            <v>No</v>
          </cell>
          <cell r="AB227">
            <v>0</v>
          </cell>
          <cell r="AC227">
            <v>15.9</v>
          </cell>
          <cell r="AF227" t="str">
            <v>Still Working</v>
          </cell>
          <cell r="AG227" t="str">
            <v>No</v>
          </cell>
          <cell r="AH227" t="str">
            <v>Low Income</v>
          </cell>
          <cell r="AI227">
            <v>2544</v>
          </cell>
          <cell r="AJ227" t="str">
            <v>Yes</v>
          </cell>
          <cell r="AK227" t="str">
            <v>High School Diploma/GED</v>
          </cell>
          <cell r="AL227" t="str">
            <v>No</v>
          </cell>
          <cell r="AM227" t="str">
            <v>No</v>
          </cell>
          <cell r="AN227" t="str">
            <v>No</v>
          </cell>
          <cell r="AP227" t="str">
            <v>No</v>
          </cell>
          <cell r="AR227" t="str">
            <v xml:space="preserve"> CDBG</v>
          </cell>
          <cell r="AS227" t="str">
            <v>CTC</v>
          </cell>
          <cell r="AT227" t="str">
            <v>United States</v>
          </cell>
          <cell r="AU227">
            <v>40</v>
          </cell>
          <cell r="AZ227">
            <v>44516</v>
          </cell>
          <cell r="BB227" t="str">
            <v>SH</v>
          </cell>
          <cell r="BC227">
            <v>11</v>
          </cell>
          <cell r="BD227" t="str">
            <v>Quarter 2</v>
          </cell>
          <cell r="BE227">
            <v>2021</v>
          </cell>
          <cell r="BF227">
            <v>2022</v>
          </cell>
          <cell r="CI227" t="str">
            <v>Yes</v>
          </cell>
          <cell r="CO227" t="str">
            <v>No</v>
          </cell>
          <cell r="CP227"/>
          <cell r="DK227" t="str">
            <v>Yes</v>
          </cell>
          <cell r="EB227">
            <v>53</v>
          </cell>
          <cell r="EC227" t="str">
            <v>Yes</v>
          </cell>
          <cell r="ED227" t="str">
            <v>CDBG</v>
          </cell>
          <cell r="EE227" t="str">
            <v>No</v>
          </cell>
          <cell r="EF227" t="str">
            <v>No</v>
          </cell>
          <cell r="EG227" t="str">
            <v>No</v>
          </cell>
          <cell r="EH227" t="str">
            <v>No</v>
          </cell>
          <cell r="EI227" t="str">
            <v>Yes</v>
          </cell>
          <cell r="EJ227" t="str">
            <v>No</v>
          </cell>
          <cell r="EM227" t="str">
            <v>No</v>
          </cell>
          <cell r="EN227" t="str">
            <v>No</v>
          </cell>
          <cell r="EO227" t="str">
            <v>No</v>
          </cell>
          <cell r="EP227" t="str">
            <v>No</v>
          </cell>
          <cell r="EQ227" t="str">
            <v>No</v>
          </cell>
          <cell r="ER227" t="str">
            <v>No</v>
          </cell>
        </row>
        <row r="228">
          <cell r="A228">
            <v>976731</v>
          </cell>
          <cell r="B228" t="str">
            <v>Johnson, Chattney</v>
          </cell>
          <cell r="C228" t="str">
            <v>4372 Nicholas Ave</v>
          </cell>
          <cell r="D228" t="str">
            <v>Baltimore,</v>
          </cell>
          <cell r="E228" t="str">
            <v>Md</v>
          </cell>
          <cell r="F228" t="str">
            <v>21206</v>
          </cell>
          <cell r="G228" t="str">
            <v>United States of America</v>
          </cell>
          <cell r="H228" t="str">
            <v>Word of Mouth</v>
          </cell>
          <cell r="J228" t="str">
            <v>443 371 2323</v>
          </cell>
          <cell r="L228" t="str">
            <v>Single</v>
          </cell>
          <cell r="M228" t="str">
            <v>No</v>
          </cell>
          <cell r="N228" t="str">
            <v>No</v>
          </cell>
          <cell r="P228" t="str">
            <v>warehouse</v>
          </cell>
          <cell r="S228" t="str">
            <v>Not Hispanic or Latino</v>
          </cell>
          <cell r="T228" t="str">
            <v>Male</v>
          </cell>
          <cell r="U228" t="str">
            <v>Black/African American</v>
          </cell>
          <cell r="V228" t="str">
            <v>07/20/2021</v>
          </cell>
          <cell r="X228" t="str">
            <v>219 47 0599</v>
          </cell>
          <cell r="Y228" t="str">
            <v>08/18/1996</v>
          </cell>
          <cell r="Z228" t="str">
            <v>chattneyj96@Icloud.com</v>
          </cell>
          <cell r="AA228" t="str">
            <v>No</v>
          </cell>
          <cell r="AB228">
            <v>0</v>
          </cell>
          <cell r="AC228">
            <v>0</v>
          </cell>
          <cell r="AF228" t="str">
            <v>&gt; 1 year</v>
          </cell>
          <cell r="AG228" t="str">
            <v>No</v>
          </cell>
          <cell r="AH228" t="str">
            <v>Extremely Low Income</v>
          </cell>
          <cell r="AI228">
            <v>0</v>
          </cell>
          <cell r="AJ228" t="str">
            <v>Yes</v>
          </cell>
          <cell r="AK228" t="str">
            <v>High School Diploma/GED</v>
          </cell>
          <cell r="AL228" t="str">
            <v>No</v>
          </cell>
          <cell r="AM228" t="str">
            <v>Yes</v>
          </cell>
          <cell r="AN228" t="str">
            <v>No</v>
          </cell>
          <cell r="AR228" t="str">
            <v xml:space="preserve"> CDBG; SNAP</v>
          </cell>
          <cell r="AT228" t="str">
            <v>United States</v>
          </cell>
          <cell r="AU228">
            <v>25</v>
          </cell>
          <cell r="AZ228">
            <v>44397</v>
          </cell>
          <cell r="BB228" t="str">
            <v>CH</v>
          </cell>
          <cell r="BC228">
            <v>7</v>
          </cell>
          <cell r="BD228" t="str">
            <v>Quarter 1</v>
          </cell>
          <cell r="BE228">
            <v>2021</v>
          </cell>
          <cell r="BF228">
            <v>2022</v>
          </cell>
          <cell r="CI228" t="str">
            <v>No</v>
          </cell>
          <cell r="CO228" t="str">
            <v>No</v>
          </cell>
          <cell r="DL228" t="str">
            <v>07-2021</v>
          </cell>
          <cell r="DM228">
            <v>7</v>
          </cell>
          <cell r="DT228" t="str">
            <v>E</v>
          </cell>
          <cell r="DZ228" t="str">
            <v>470007255</v>
          </cell>
          <cell r="EB228">
            <v>25</v>
          </cell>
          <cell r="EC228" t="str">
            <v>Yes</v>
          </cell>
          <cell r="ED228" t="str">
            <v>CDBG</v>
          </cell>
          <cell r="EE228" t="str">
            <v>No</v>
          </cell>
          <cell r="EF228" t="str">
            <v>No</v>
          </cell>
          <cell r="EG228" t="str">
            <v>No</v>
          </cell>
          <cell r="EH228" t="str">
            <v>No</v>
          </cell>
          <cell r="EI228" t="str">
            <v>No</v>
          </cell>
          <cell r="EJ228" t="str">
            <v>No</v>
          </cell>
          <cell r="EM228" t="str">
            <v>No</v>
          </cell>
          <cell r="EN228" t="str">
            <v>No</v>
          </cell>
          <cell r="EO228" t="str">
            <v>No</v>
          </cell>
          <cell r="EP228" t="str">
            <v>No</v>
          </cell>
          <cell r="EQ228" t="str">
            <v>No</v>
          </cell>
          <cell r="ER228" t="str">
            <v>No</v>
          </cell>
        </row>
        <row r="229">
          <cell r="A229">
            <v>977066</v>
          </cell>
          <cell r="B229" t="str">
            <v>Johnson, Darius</v>
          </cell>
          <cell r="C229" t="str">
            <v>2414 Marbourne #3B</v>
          </cell>
          <cell r="D229" t="str">
            <v>Baltimore</v>
          </cell>
          <cell r="E229" t="str">
            <v>MD</v>
          </cell>
          <cell r="F229" t="str">
            <v>21230</v>
          </cell>
          <cell r="G229" t="str">
            <v>United States of America</v>
          </cell>
          <cell r="H229" t="str">
            <v>Word of Mouth</v>
          </cell>
          <cell r="J229" t="str">
            <v>(410)210-7878</v>
          </cell>
          <cell r="L229" t="str">
            <v>Single</v>
          </cell>
          <cell r="M229" t="str">
            <v>No</v>
          </cell>
          <cell r="N229" t="str">
            <v>No</v>
          </cell>
          <cell r="O229" t="str">
            <v>4/1/2022</v>
          </cell>
          <cell r="P229" t="str">
            <v>Forklift Operator</v>
          </cell>
          <cell r="R229" t="str">
            <v>No</v>
          </cell>
          <cell r="S229" t="str">
            <v>No</v>
          </cell>
          <cell r="T229" t="str">
            <v>Male</v>
          </cell>
          <cell r="U229" t="str">
            <v>Black/African American</v>
          </cell>
          <cell r="V229" t="str">
            <v>04/01/2022</v>
          </cell>
          <cell r="W229" t="str">
            <v>(443)629-3469</v>
          </cell>
          <cell r="X229" t="str">
            <v>219-47-9444</v>
          </cell>
          <cell r="Y229" t="str">
            <v>09/30/1996</v>
          </cell>
          <cell r="Z229" t="str">
            <v>darius96johnson@gmail.com</v>
          </cell>
          <cell r="AA229" t="str">
            <v>No</v>
          </cell>
          <cell r="AB229">
            <v>0</v>
          </cell>
          <cell r="AC229">
            <v>15</v>
          </cell>
          <cell r="AD229" t="str">
            <v>SNAP/Food Stamp</v>
          </cell>
          <cell r="AF229" t="str">
            <v>&lt;1 month</v>
          </cell>
          <cell r="AH229" t="str">
            <v>Extremely Low Income</v>
          </cell>
          <cell r="AI229">
            <v>0</v>
          </cell>
          <cell r="AJ229" t="str">
            <v>No</v>
          </cell>
          <cell r="AK229" t="str">
            <v>Some College</v>
          </cell>
          <cell r="AL229" t="str">
            <v>No</v>
          </cell>
          <cell r="AM229" t="str">
            <v>No</v>
          </cell>
          <cell r="AN229" t="str">
            <v>No</v>
          </cell>
          <cell r="AP229" t="str">
            <v>Yes</v>
          </cell>
          <cell r="AR229" t="str">
            <v xml:space="preserve"> CDBG</v>
          </cell>
          <cell r="AS229" t="str">
            <v>MTDL</v>
          </cell>
          <cell r="AT229" t="str">
            <v>United States</v>
          </cell>
          <cell r="AU229">
            <v>40</v>
          </cell>
          <cell r="AZ229">
            <v>44652</v>
          </cell>
          <cell r="BB229" t="str">
            <v>RB</v>
          </cell>
          <cell r="BC229">
            <v>4</v>
          </cell>
          <cell r="BD229" t="str">
            <v>Quarter 4</v>
          </cell>
          <cell r="BE229">
            <v>2022</v>
          </cell>
          <cell r="BF229">
            <v>2022</v>
          </cell>
          <cell r="CI229" t="str">
            <v>No</v>
          </cell>
          <cell r="CO229" t="str">
            <v>No</v>
          </cell>
          <cell r="DK229" t="str">
            <v>Yes</v>
          </cell>
          <cell r="EB229">
            <v>25</v>
          </cell>
          <cell r="EC229" t="str">
            <v>Yes</v>
          </cell>
          <cell r="ED229" t="str">
            <v>CDBG</v>
          </cell>
          <cell r="EE229" t="str">
            <v>No</v>
          </cell>
          <cell r="EF229" t="str">
            <v>No</v>
          </cell>
          <cell r="EG229" t="str">
            <v>No</v>
          </cell>
          <cell r="EH229" t="str">
            <v>No</v>
          </cell>
          <cell r="EI229" t="str">
            <v>No</v>
          </cell>
          <cell r="EJ229" t="str">
            <v>No</v>
          </cell>
          <cell r="EM229" t="str">
            <v>No</v>
          </cell>
          <cell r="EN229" t="str">
            <v>No</v>
          </cell>
          <cell r="EO229" t="str">
            <v>No</v>
          </cell>
          <cell r="EP229" t="str">
            <v>No</v>
          </cell>
          <cell r="EQ229" t="str">
            <v>No</v>
          </cell>
          <cell r="ER229" t="str">
            <v>No</v>
          </cell>
        </row>
        <row r="230">
          <cell r="A230">
            <v>976857</v>
          </cell>
          <cell r="B230" t="str">
            <v>Johnson, Devon L.</v>
          </cell>
          <cell r="C230" t="str">
            <v>843 West Lexington Street</v>
          </cell>
          <cell r="D230" t="str">
            <v>Baltimore</v>
          </cell>
          <cell r="E230" t="str">
            <v>MD</v>
          </cell>
          <cell r="F230" t="str">
            <v>21201</v>
          </cell>
          <cell r="G230" t="str">
            <v>United States of America</v>
          </cell>
          <cell r="H230" t="str">
            <v>Facebook</v>
          </cell>
          <cell r="J230" t="str">
            <v>410-900-7157</v>
          </cell>
          <cell r="L230" t="str">
            <v>Single</v>
          </cell>
          <cell r="M230" t="str">
            <v>No</v>
          </cell>
          <cell r="N230" t="str">
            <v>Yes</v>
          </cell>
          <cell r="O230" t="str">
            <v>10/18/2021</v>
          </cell>
          <cell r="P230" t="str">
            <v>CDL Bus Operator</v>
          </cell>
          <cell r="R230" t="str">
            <v>No</v>
          </cell>
          <cell r="S230" t="str">
            <v>No</v>
          </cell>
          <cell r="T230" t="str">
            <v>Male</v>
          </cell>
          <cell r="U230" t="str">
            <v>Black/African American</v>
          </cell>
          <cell r="V230" t="str">
            <v>10/18/2021</v>
          </cell>
          <cell r="X230" t="str">
            <v>218-33-2682</v>
          </cell>
          <cell r="Y230" t="str">
            <v>10/12/1991</v>
          </cell>
          <cell r="Z230" t="str">
            <v>devonjohnson72@yahoo.com</v>
          </cell>
          <cell r="AA230" t="str">
            <v>No</v>
          </cell>
          <cell r="AB230">
            <v>0</v>
          </cell>
          <cell r="AC230">
            <v>16</v>
          </cell>
          <cell r="AD230" t="str">
            <v>Salary/Wages, SNAP/Food Stamp</v>
          </cell>
          <cell r="AF230" t="str">
            <v>Still Working</v>
          </cell>
          <cell r="AG230" t="str">
            <v>No</v>
          </cell>
          <cell r="AH230" t="str">
            <v>Extremely Low Income</v>
          </cell>
          <cell r="AI230">
            <v>2000</v>
          </cell>
          <cell r="AJ230" t="str">
            <v>No</v>
          </cell>
          <cell r="AK230" t="str">
            <v>Some College</v>
          </cell>
          <cell r="AL230" t="str">
            <v>No</v>
          </cell>
          <cell r="AM230" t="str">
            <v>No</v>
          </cell>
          <cell r="AN230" t="str">
            <v>No</v>
          </cell>
          <cell r="AP230" t="str">
            <v>No</v>
          </cell>
          <cell r="AQ230" t="str">
            <v>CTC</v>
          </cell>
          <cell r="AR230" t="str">
            <v xml:space="preserve"> CDBG; SNAP; EARN</v>
          </cell>
          <cell r="AS230" t="str">
            <v>CTC</v>
          </cell>
          <cell r="AT230" t="str">
            <v>United States</v>
          </cell>
          <cell r="AU230">
            <v>40</v>
          </cell>
          <cell r="AZ230">
            <v>44487</v>
          </cell>
          <cell r="BA230" t="str">
            <v>CTC</v>
          </cell>
          <cell r="BB230" t="str">
            <v>SH</v>
          </cell>
          <cell r="BC230">
            <v>10</v>
          </cell>
          <cell r="BD230" t="str">
            <v>Quarter 2</v>
          </cell>
          <cell r="BE230">
            <v>2021</v>
          </cell>
          <cell r="BF230">
            <v>2022</v>
          </cell>
          <cell r="CI230" t="str">
            <v>Yes</v>
          </cell>
          <cell r="CO230" t="str">
            <v>No</v>
          </cell>
          <cell r="CP230">
            <v>44501</v>
          </cell>
          <cell r="DE230" t="str">
            <v>Yes</v>
          </cell>
          <cell r="DF230" t="str">
            <v>12/16/2021</v>
          </cell>
          <cell r="DI230" t="str">
            <v>Yes</v>
          </cell>
          <cell r="DJ230" t="str">
            <v>Complete</v>
          </cell>
          <cell r="DL230" t="str">
            <v>11-2021</v>
          </cell>
          <cell r="DM230">
            <v>11</v>
          </cell>
          <cell r="DX230" t="str">
            <v>E</v>
          </cell>
          <cell r="DZ230" t="str">
            <v>417006507</v>
          </cell>
          <cell r="EA230" t="str">
            <v>IG0514-15-637</v>
          </cell>
          <cell r="EB230">
            <v>30</v>
          </cell>
          <cell r="EC230" t="str">
            <v>Yes</v>
          </cell>
          <cell r="ED230" t="str">
            <v>CDBG</v>
          </cell>
          <cell r="EE230" t="str">
            <v>Yes</v>
          </cell>
          <cell r="EF230" t="str">
            <v>No</v>
          </cell>
          <cell r="EG230" t="str">
            <v>Yes</v>
          </cell>
          <cell r="EH230" t="str">
            <v>No</v>
          </cell>
          <cell r="EI230" t="str">
            <v>Yes</v>
          </cell>
          <cell r="EJ230" t="str">
            <v>No</v>
          </cell>
          <cell r="EM230" t="str">
            <v>Yes</v>
          </cell>
          <cell r="EN230" t="str">
            <v>No</v>
          </cell>
          <cell r="EO230" t="str">
            <v>No</v>
          </cell>
          <cell r="EP230" t="str">
            <v>No</v>
          </cell>
          <cell r="EQ230" t="str">
            <v>No</v>
          </cell>
          <cell r="ER230" t="str">
            <v>No</v>
          </cell>
        </row>
        <row r="231">
          <cell r="A231">
            <v>976821</v>
          </cell>
          <cell r="B231" t="str">
            <v>Johnson, Donna</v>
          </cell>
          <cell r="C231" t="str">
            <v>529 N. Longwood St</v>
          </cell>
          <cell r="D231" t="str">
            <v>Baltimore</v>
          </cell>
          <cell r="E231" t="str">
            <v>MD</v>
          </cell>
          <cell r="F231" t="str">
            <v>21223</v>
          </cell>
          <cell r="G231" t="str">
            <v>United States of America</v>
          </cell>
          <cell r="H231" t="str">
            <v>MND Client/Graduate/Martin Johnson</v>
          </cell>
          <cell r="J231" t="str">
            <v>(443)791-9015</v>
          </cell>
          <cell r="L231" t="str">
            <v>Married</v>
          </cell>
          <cell r="M231" t="str">
            <v>Yes</v>
          </cell>
          <cell r="N231" t="str">
            <v>Yes</v>
          </cell>
          <cell r="P231" t="str">
            <v>Clerical/Admin</v>
          </cell>
          <cell r="R231" t="str">
            <v>Yes</v>
          </cell>
          <cell r="S231" t="str">
            <v>No</v>
          </cell>
          <cell r="T231" t="str">
            <v>Female</v>
          </cell>
          <cell r="U231" t="str">
            <v>Black/African American</v>
          </cell>
          <cell r="V231" t="str">
            <v>09/24/2021</v>
          </cell>
          <cell r="X231" t="str">
            <v>214-80-8610</v>
          </cell>
          <cell r="Y231" t="str">
            <v>01/27/1964</v>
          </cell>
          <cell r="Z231" t="str">
            <v>onlyapc@aol.com</v>
          </cell>
          <cell r="AA231" t="str">
            <v>No</v>
          </cell>
          <cell r="AB231">
            <v>0</v>
          </cell>
          <cell r="AC231">
            <v>0</v>
          </cell>
          <cell r="AD231" t="str">
            <v>SNAP/Food Stamp</v>
          </cell>
          <cell r="AF231" t="str">
            <v>&gt; 1 year</v>
          </cell>
          <cell r="AG231" t="str">
            <v>No</v>
          </cell>
          <cell r="AH231" t="str">
            <v>Extremely Low Income</v>
          </cell>
          <cell r="AI231">
            <v>0</v>
          </cell>
          <cell r="AJ231" t="str">
            <v>No</v>
          </cell>
          <cell r="AK231" t="str">
            <v>High School Diploma/GED</v>
          </cell>
          <cell r="AL231" t="str">
            <v>No</v>
          </cell>
          <cell r="AM231" t="str">
            <v>No</v>
          </cell>
          <cell r="AN231" t="str">
            <v>No</v>
          </cell>
          <cell r="AQ231" t="str">
            <v>OOO</v>
          </cell>
          <cell r="AR231" t="str">
            <v xml:space="preserve"> CDBG; SNAP</v>
          </cell>
          <cell r="AS231" t="str">
            <v>OOO</v>
          </cell>
          <cell r="AT231" t="str">
            <v>United States</v>
          </cell>
          <cell r="AU231">
            <v>0</v>
          </cell>
          <cell r="AZ231">
            <v>44463</v>
          </cell>
          <cell r="BA231" t="str">
            <v>OOO</v>
          </cell>
          <cell r="BB231" t="str">
            <v>RB</v>
          </cell>
          <cell r="BC231">
            <v>9</v>
          </cell>
          <cell r="BD231" t="str">
            <v>Quarter 1</v>
          </cell>
          <cell r="BE231">
            <v>2021</v>
          </cell>
          <cell r="BF231">
            <v>2022</v>
          </cell>
          <cell r="BG231" t="str">
            <v>12/14/2021</v>
          </cell>
          <cell r="BH231" t="str">
            <v>Initial Placement</v>
          </cell>
          <cell r="BI231" t="str">
            <v>UMMC</v>
          </cell>
          <cell r="BJ231" t="str">
            <v>Patient &amp; Family Care Liaison</v>
          </cell>
          <cell r="BL231">
            <v>40</v>
          </cell>
          <cell r="BM231" t="str">
            <v>Yes</v>
          </cell>
          <cell r="BN231" t="str">
            <v>Yes</v>
          </cell>
          <cell r="BO231" t="str">
            <v>No</v>
          </cell>
          <cell r="BP231" t="str">
            <v>Yes</v>
          </cell>
          <cell r="BQ231" t="str">
            <v>Yes</v>
          </cell>
          <cell r="BR231" t="str">
            <v>12/14/2021</v>
          </cell>
          <cell r="BS231" t="str">
            <v>Initial Placement</v>
          </cell>
          <cell r="BT231" t="str">
            <v>UMMC</v>
          </cell>
          <cell r="BU231" t="str">
            <v>Patient &amp; Family Care Liaison</v>
          </cell>
          <cell r="BW231">
            <v>40</v>
          </cell>
          <cell r="BX231" t="str">
            <v>Yes</v>
          </cell>
          <cell r="BY231" t="str">
            <v>Yes</v>
          </cell>
          <cell r="BZ231" t="str">
            <v>No</v>
          </cell>
          <cell r="CA231" t="str">
            <v>Yes</v>
          </cell>
          <cell r="CB231" t="str">
            <v>Yes</v>
          </cell>
          <cell r="CF231" t="str">
            <v>05/10/2022</v>
          </cell>
          <cell r="CG231" t="str">
            <v>Job Retained</v>
          </cell>
          <cell r="CH231" t="str">
            <v>05/10/2022</v>
          </cell>
          <cell r="CI231" t="str">
            <v>No</v>
          </cell>
          <cell r="CJ231">
            <v>147</v>
          </cell>
          <cell r="CL231">
            <v>147</v>
          </cell>
          <cell r="CM231">
            <v>147</v>
          </cell>
          <cell r="CN231">
            <v>147</v>
          </cell>
          <cell r="CO231" t="str">
            <v>Yes</v>
          </cell>
          <cell r="CP231"/>
          <cell r="DL231" t="str">
            <v>09-2021</v>
          </cell>
          <cell r="DM231">
            <v>9</v>
          </cell>
          <cell r="DV231" t="str">
            <v>E</v>
          </cell>
          <cell r="DZ231" t="str">
            <v>431013945</v>
          </cell>
          <cell r="EB231">
            <v>58</v>
          </cell>
          <cell r="EC231" t="str">
            <v>Yes</v>
          </cell>
          <cell r="ED231" t="str">
            <v>CDBG</v>
          </cell>
          <cell r="EE231" t="str">
            <v>Yes</v>
          </cell>
          <cell r="EF231" t="str">
            <v>Yes</v>
          </cell>
          <cell r="EG231" t="str">
            <v>Yes</v>
          </cell>
          <cell r="EH231" t="str">
            <v>No</v>
          </cell>
          <cell r="EI231" t="str">
            <v>Yes</v>
          </cell>
          <cell r="EJ231" t="str">
            <v>No</v>
          </cell>
          <cell r="EL231">
            <v>80</v>
          </cell>
          <cell r="EM231" t="str">
            <v>No</v>
          </cell>
          <cell r="EN231" t="str">
            <v>No</v>
          </cell>
          <cell r="EO231" t="str">
            <v>No</v>
          </cell>
          <cell r="EP231" t="str">
            <v>No</v>
          </cell>
          <cell r="EQ231" t="str">
            <v>Yes</v>
          </cell>
          <cell r="ER231" t="str">
            <v>No</v>
          </cell>
        </row>
        <row r="232">
          <cell r="A232">
            <v>977029</v>
          </cell>
          <cell r="B232" t="str">
            <v>Johnson, Jason N.</v>
          </cell>
          <cell r="C232" t="str">
            <v>5643 Kavon Avenue</v>
          </cell>
          <cell r="D232" t="str">
            <v>Baltimore</v>
          </cell>
          <cell r="E232" t="str">
            <v>MD</v>
          </cell>
          <cell r="F232" t="str">
            <v>21206</v>
          </cell>
          <cell r="G232" t="str">
            <v>United States of America</v>
          </cell>
          <cell r="H232" t="str">
            <v>Internet Search</v>
          </cell>
          <cell r="J232" t="str">
            <v>443-596--4732</v>
          </cell>
          <cell r="L232" t="str">
            <v>Divorced/Separated</v>
          </cell>
          <cell r="M232" t="str">
            <v>Yes</v>
          </cell>
          <cell r="N232" t="str">
            <v>No</v>
          </cell>
          <cell r="O232" t="str">
            <v>3/9/2022</v>
          </cell>
          <cell r="P232" t="str">
            <v>Bus Operator</v>
          </cell>
          <cell r="R232" t="str">
            <v>No</v>
          </cell>
          <cell r="S232" t="str">
            <v>No</v>
          </cell>
          <cell r="T232" t="str">
            <v>Male</v>
          </cell>
          <cell r="U232" t="str">
            <v>Black/African American</v>
          </cell>
          <cell r="V232" t="str">
            <v>03/09/2022</v>
          </cell>
          <cell r="X232" t="str">
            <v>7886</v>
          </cell>
          <cell r="Y232" t="str">
            <v>01/30/1983</v>
          </cell>
          <cell r="Z232" t="str">
            <v>jayjohnson1983@gmail.com</v>
          </cell>
          <cell r="AA232" t="str">
            <v>No</v>
          </cell>
          <cell r="AB232">
            <v>0</v>
          </cell>
          <cell r="AC232">
            <v>15.75</v>
          </cell>
          <cell r="AD232" t="str">
            <v>Salary/Wages</v>
          </cell>
          <cell r="AF232" t="str">
            <v>Still Working</v>
          </cell>
          <cell r="AG232" t="str">
            <v>No</v>
          </cell>
          <cell r="AH232" t="str">
            <v>Extremely Low Income</v>
          </cell>
          <cell r="AI232">
            <v>2400</v>
          </cell>
          <cell r="AJ232" t="str">
            <v>No</v>
          </cell>
          <cell r="AK232" t="str">
            <v>High School Diploma/GED</v>
          </cell>
          <cell r="AL232" t="str">
            <v>No</v>
          </cell>
          <cell r="AM232" t="str">
            <v>No</v>
          </cell>
          <cell r="AN232" t="str">
            <v>No</v>
          </cell>
          <cell r="AP232" t="str">
            <v>No</v>
          </cell>
          <cell r="AQ232" t="str">
            <v>CTC</v>
          </cell>
          <cell r="AR232" t="str">
            <v xml:space="preserve"> CDBG</v>
          </cell>
          <cell r="AS232" t="str">
            <v>CTC</v>
          </cell>
          <cell r="AT232" t="str">
            <v>United States</v>
          </cell>
          <cell r="AU232">
            <v>40</v>
          </cell>
          <cell r="AZ232">
            <v>44629</v>
          </cell>
          <cell r="BA232" t="str">
            <v>CTC</v>
          </cell>
          <cell r="BB232" t="str">
            <v>SH</v>
          </cell>
          <cell r="BC232">
            <v>3</v>
          </cell>
          <cell r="BD232" t="str">
            <v>Quarter 3</v>
          </cell>
          <cell r="BE232">
            <v>2022</v>
          </cell>
          <cell r="BF232">
            <v>2022</v>
          </cell>
          <cell r="CI232" t="str">
            <v>Yes</v>
          </cell>
          <cell r="CO232" t="str">
            <v>No</v>
          </cell>
          <cell r="CP232">
            <v>44683</v>
          </cell>
          <cell r="DJ232" t="str">
            <v>Complete</v>
          </cell>
          <cell r="EB232">
            <v>39</v>
          </cell>
          <cell r="EC232" t="str">
            <v>Yes</v>
          </cell>
          <cell r="ED232" t="str">
            <v>CDBG</v>
          </cell>
          <cell r="EE232" t="str">
            <v>Yes</v>
          </cell>
          <cell r="EF232" t="str">
            <v>No</v>
          </cell>
          <cell r="EG232" t="str">
            <v>Yes</v>
          </cell>
          <cell r="EH232" t="str">
            <v>No</v>
          </cell>
          <cell r="EI232" t="str">
            <v>Yes</v>
          </cell>
          <cell r="EJ232" t="str">
            <v>No</v>
          </cell>
          <cell r="EM232" t="str">
            <v>Yes</v>
          </cell>
          <cell r="EN232" t="str">
            <v>No</v>
          </cell>
          <cell r="EO232" t="str">
            <v>No</v>
          </cell>
          <cell r="EP232" t="str">
            <v>No</v>
          </cell>
          <cell r="EQ232" t="str">
            <v>No</v>
          </cell>
          <cell r="ER232" t="str">
            <v>No</v>
          </cell>
        </row>
        <row r="233">
          <cell r="A233">
            <v>977048</v>
          </cell>
          <cell r="B233" t="str">
            <v>Johnson, Jeremy</v>
          </cell>
          <cell r="C233" t="str">
            <v>622 Dumbarton Ave</v>
          </cell>
          <cell r="D233" t="str">
            <v>Baltimore</v>
          </cell>
          <cell r="E233" t="str">
            <v>MD</v>
          </cell>
          <cell r="F233" t="str">
            <v>21218</v>
          </cell>
          <cell r="G233" t="str">
            <v>United States of America</v>
          </cell>
          <cell r="H233" t="str">
            <v>Word of Mouth</v>
          </cell>
          <cell r="J233" t="str">
            <v>(443)851-3636</v>
          </cell>
          <cell r="L233" t="str">
            <v>Divorced/Separated</v>
          </cell>
          <cell r="M233" t="str">
            <v>Yes</v>
          </cell>
          <cell r="N233" t="str">
            <v>Yes</v>
          </cell>
          <cell r="O233" t="str">
            <v>03/30/202</v>
          </cell>
          <cell r="P233" t="str">
            <v>Driving Job</v>
          </cell>
          <cell r="R233" t="str">
            <v>No</v>
          </cell>
          <cell r="S233" t="str">
            <v>No</v>
          </cell>
          <cell r="T233" t="str">
            <v>Male</v>
          </cell>
          <cell r="U233" t="str">
            <v>Black/African American</v>
          </cell>
          <cell r="V233" t="str">
            <v>03/30/2022</v>
          </cell>
          <cell r="X233" t="str">
            <v>216-35-7127</v>
          </cell>
          <cell r="Y233" t="str">
            <v>03/17/1992</v>
          </cell>
          <cell r="Z233" t="str">
            <v>jeremyjohnson010@gmail.com</v>
          </cell>
          <cell r="AA233" t="str">
            <v>No</v>
          </cell>
          <cell r="AB233">
            <v>0</v>
          </cell>
          <cell r="AC233">
            <v>20</v>
          </cell>
          <cell r="AD233" t="str">
            <v>Salary/Wages</v>
          </cell>
          <cell r="AF233" t="str">
            <v>Still Working</v>
          </cell>
          <cell r="AG233" t="str">
            <v>No</v>
          </cell>
          <cell r="AH233" t="str">
            <v>Extremely Low Income</v>
          </cell>
          <cell r="AI233">
            <v>2500</v>
          </cell>
          <cell r="AJ233" t="str">
            <v>No</v>
          </cell>
          <cell r="AK233" t="str">
            <v>High School Diploma/GED</v>
          </cell>
          <cell r="AL233" t="str">
            <v>No</v>
          </cell>
          <cell r="AM233" t="str">
            <v>No</v>
          </cell>
          <cell r="AN233" t="str">
            <v>No</v>
          </cell>
          <cell r="AP233" t="str">
            <v>No</v>
          </cell>
          <cell r="AQ233" t="str">
            <v>CTC</v>
          </cell>
          <cell r="AR233" t="str">
            <v xml:space="preserve"> CDBG</v>
          </cell>
          <cell r="AS233" t="str">
            <v>CTC</v>
          </cell>
          <cell r="AT233" t="str">
            <v>United States</v>
          </cell>
          <cell r="AU233">
            <v>30</v>
          </cell>
          <cell r="AZ233">
            <v>44650</v>
          </cell>
          <cell r="BA233" t="str">
            <v>CTC</v>
          </cell>
          <cell r="BB233" t="str">
            <v>SH</v>
          </cell>
          <cell r="BC233">
            <v>3</v>
          </cell>
          <cell r="BD233" t="str">
            <v>Quarter 3</v>
          </cell>
          <cell r="BE233">
            <v>2022</v>
          </cell>
          <cell r="BF233">
            <v>2022</v>
          </cell>
          <cell r="CI233" t="str">
            <v>Yes</v>
          </cell>
          <cell r="CO233" t="str">
            <v>No</v>
          </cell>
          <cell r="CP233">
            <v>44683</v>
          </cell>
          <cell r="DJ233" t="str">
            <v>Complete</v>
          </cell>
          <cell r="EB233">
            <v>30</v>
          </cell>
          <cell r="EC233" t="str">
            <v>Yes</v>
          </cell>
          <cell r="ED233" t="str">
            <v>CDBG</v>
          </cell>
          <cell r="EE233" t="str">
            <v>Yes</v>
          </cell>
          <cell r="EF233" t="str">
            <v>No</v>
          </cell>
          <cell r="EG233" t="str">
            <v>Yes</v>
          </cell>
          <cell r="EH233" t="str">
            <v>No</v>
          </cell>
          <cell r="EI233" t="str">
            <v>Yes</v>
          </cell>
          <cell r="EJ233" t="str">
            <v>No</v>
          </cell>
          <cell r="EM233" t="str">
            <v>Yes</v>
          </cell>
          <cell r="EN233" t="str">
            <v>No</v>
          </cell>
          <cell r="EO233" t="str">
            <v>No</v>
          </cell>
          <cell r="EP233" t="str">
            <v>No</v>
          </cell>
          <cell r="EQ233" t="str">
            <v>No</v>
          </cell>
          <cell r="ER233" t="str">
            <v>No</v>
          </cell>
        </row>
        <row r="234">
          <cell r="A234">
            <v>977075</v>
          </cell>
          <cell r="B234" t="str">
            <v>Johnson, John</v>
          </cell>
          <cell r="C234" t="str">
            <v>3579 Dudley Ave</v>
          </cell>
          <cell r="D234" t="str">
            <v>Baltimore</v>
          </cell>
          <cell r="E234" t="str">
            <v>MD</v>
          </cell>
          <cell r="F234" t="str">
            <v>21213</v>
          </cell>
          <cell r="G234" t="str">
            <v>United States of America</v>
          </cell>
          <cell r="H234" t="str">
            <v>Word of Mouth</v>
          </cell>
          <cell r="J234" t="str">
            <v>(443)674-3882</v>
          </cell>
          <cell r="L234" t="str">
            <v>Single</v>
          </cell>
          <cell r="M234" t="str">
            <v>Yes</v>
          </cell>
          <cell r="N234" t="str">
            <v>No</v>
          </cell>
          <cell r="O234" t="str">
            <v>4/4/2022</v>
          </cell>
          <cell r="P234" t="str">
            <v>Port Jobs/Warehouse</v>
          </cell>
          <cell r="R234" t="str">
            <v>No</v>
          </cell>
          <cell r="S234" t="str">
            <v>No</v>
          </cell>
          <cell r="T234" t="str">
            <v>Male</v>
          </cell>
          <cell r="U234" t="str">
            <v>Black/African American</v>
          </cell>
          <cell r="V234" t="str">
            <v>04/05/2022</v>
          </cell>
          <cell r="X234" t="str">
            <v>213-86-5080</v>
          </cell>
          <cell r="Y234" t="str">
            <v>07/17/1970</v>
          </cell>
          <cell r="Z234" t="str">
            <v>basketball1770@gmail.com</v>
          </cell>
          <cell r="AA234" t="str">
            <v>No</v>
          </cell>
          <cell r="AB234">
            <v>0</v>
          </cell>
          <cell r="AC234">
            <v>11</v>
          </cell>
          <cell r="AD234" t="str">
            <v>SNAP/Food Stamp</v>
          </cell>
          <cell r="AF234" t="str">
            <v>&gt; 1 year</v>
          </cell>
          <cell r="AG234" t="str">
            <v>No</v>
          </cell>
          <cell r="AH234" t="str">
            <v>Extremely Low Income</v>
          </cell>
          <cell r="AI234">
            <v>0</v>
          </cell>
          <cell r="AJ234" t="str">
            <v>Yes</v>
          </cell>
          <cell r="AK234" t="str">
            <v>Some College</v>
          </cell>
          <cell r="AL234" t="str">
            <v>No</v>
          </cell>
          <cell r="AM234" t="str">
            <v>Yes</v>
          </cell>
          <cell r="AN234" t="str">
            <v>No</v>
          </cell>
          <cell r="AP234" t="str">
            <v>Yes</v>
          </cell>
          <cell r="AQ234" t="str">
            <v>MTDL</v>
          </cell>
          <cell r="AR234" t="str">
            <v xml:space="preserve"> CDBG; SNAP; EARN</v>
          </cell>
          <cell r="AS234" t="str">
            <v>MTDL</v>
          </cell>
          <cell r="AT234" t="str">
            <v>United States</v>
          </cell>
          <cell r="AU234">
            <v>40</v>
          </cell>
          <cell r="AZ234">
            <v>44656</v>
          </cell>
          <cell r="BA234" t="str">
            <v>MTDL</v>
          </cell>
          <cell r="BB234" t="str">
            <v>RB</v>
          </cell>
          <cell r="BC234">
            <v>4</v>
          </cell>
          <cell r="BD234" t="str">
            <v>Quarter 4</v>
          </cell>
          <cell r="BE234">
            <v>2022</v>
          </cell>
          <cell r="BF234">
            <v>2022</v>
          </cell>
          <cell r="CI234" t="str">
            <v>No</v>
          </cell>
          <cell r="CO234" t="str">
            <v>No</v>
          </cell>
          <cell r="CP234">
            <v>44655</v>
          </cell>
          <cell r="CQ234" t="str">
            <v>Yes</v>
          </cell>
          <cell r="CR234" t="str">
            <v>04/22/2022</v>
          </cell>
          <cell r="DI234" t="str">
            <v>Yes</v>
          </cell>
          <cell r="DJ234" t="str">
            <v>Complete</v>
          </cell>
          <cell r="DL234" t="str">
            <v>04-2022</v>
          </cell>
          <cell r="DM234">
            <v>4</v>
          </cell>
          <cell r="DQ234" t="str">
            <v>E</v>
          </cell>
          <cell r="DZ234" t="str">
            <v>465008402</v>
          </cell>
          <cell r="EA234" t="str">
            <v>IG0514-15-701</v>
          </cell>
          <cell r="EB234">
            <v>51</v>
          </cell>
          <cell r="EC234" t="str">
            <v>Yes</v>
          </cell>
          <cell r="ED234" t="str">
            <v>CDBG</v>
          </cell>
          <cell r="EE234" t="str">
            <v>Yes</v>
          </cell>
          <cell r="EF234" t="str">
            <v>No</v>
          </cell>
          <cell r="EG234" t="str">
            <v>Yes</v>
          </cell>
          <cell r="EH234" t="str">
            <v>No</v>
          </cell>
          <cell r="EI234" t="str">
            <v>No</v>
          </cell>
          <cell r="EJ234" t="str">
            <v>Yes</v>
          </cell>
          <cell r="EM234" t="str">
            <v>Yes</v>
          </cell>
          <cell r="EN234" t="str">
            <v>No</v>
          </cell>
          <cell r="EO234" t="str">
            <v>No</v>
          </cell>
          <cell r="EP234" t="str">
            <v>No</v>
          </cell>
          <cell r="EQ234" t="str">
            <v>No</v>
          </cell>
          <cell r="ER234" t="str">
            <v>No</v>
          </cell>
        </row>
        <row r="235">
          <cell r="A235">
            <v>977225</v>
          </cell>
          <cell r="B235" t="str">
            <v>Johnson, Michelle</v>
          </cell>
          <cell r="C235" t="str">
            <v>2206 Cloville Ave</v>
          </cell>
          <cell r="D235" t="str">
            <v>Baltimore</v>
          </cell>
          <cell r="E235" t="str">
            <v>MD</v>
          </cell>
          <cell r="F235" t="str">
            <v>21214</v>
          </cell>
          <cell r="G235" t="str">
            <v>United States of America</v>
          </cell>
          <cell r="H235" t="str">
            <v>Eastside Career Center</v>
          </cell>
          <cell r="J235" t="str">
            <v>(443)653-5412</v>
          </cell>
          <cell r="L235" t="str">
            <v>Married</v>
          </cell>
          <cell r="M235" t="str">
            <v>Yes</v>
          </cell>
          <cell r="N235" t="str">
            <v>Yes</v>
          </cell>
          <cell r="O235" t="str">
            <v>6/28/22</v>
          </cell>
          <cell r="P235" t="str">
            <v>Warehouse</v>
          </cell>
          <cell r="R235" t="str">
            <v>Yes</v>
          </cell>
          <cell r="S235" t="str">
            <v>No</v>
          </cell>
          <cell r="T235" t="str">
            <v>Female</v>
          </cell>
          <cell r="U235" t="str">
            <v>Black/African American</v>
          </cell>
          <cell r="V235" t="str">
            <v>06/29/2022</v>
          </cell>
          <cell r="X235" t="str">
            <v>215-82-5972</v>
          </cell>
          <cell r="Y235" t="str">
            <v>03/14/1962</v>
          </cell>
          <cell r="Z235" t="str">
            <v>michelleannette21@aol.com</v>
          </cell>
          <cell r="AA235" t="str">
            <v>No</v>
          </cell>
          <cell r="AB235">
            <v>0</v>
          </cell>
          <cell r="AC235">
            <v>38</v>
          </cell>
          <cell r="AF235" t="str">
            <v>&gt; 1 year</v>
          </cell>
          <cell r="AG235" t="str">
            <v>Yes</v>
          </cell>
          <cell r="AH235" t="str">
            <v>Extremely Low Income</v>
          </cell>
          <cell r="AI235">
            <v>207.1</v>
          </cell>
          <cell r="AJ235" t="str">
            <v>No</v>
          </cell>
          <cell r="AK235" t="str">
            <v>College Degree</v>
          </cell>
          <cell r="AL235" t="str">
            <v>No</v>
          </cell>
          <cell r="AM235" t="str">
            <v>No</v>
          </cell>
          <cell r="AN235" t="str">
            <v>No</v>
          </cell>
          <cell r="AP235" t="str">
            <v>Yes</v>
          </cell>
          <cell r="AQ235" t="str">
            <v>MTDL</v>
          </cell>
          <cell r="AR235" t="str">
            <v xml:space="preserve"> CDBG</v>
          </cell>
          <cell r="AS235" t="str">
            <v>MTDL</v>
          </cell>
          <cell r="AT235" t="str">
            <v>United States</v>
          </cell>
          <cell r="AU235">
            <v>40</v>
          </cell>
          <cell r="AZ235">
            <v>44741</v>
          </cell>
          <cell r="BA235" t="str">
            <v>MTDL</v>
          </cell>
          <cell r="BB235" t="str">
            <v>RB</v>
          </cell>
          <cell r="BC235">
            <v>6</v>
          </cell>
          <cell r="BD235" t="str">
            <v>Quarter 4</v>
          </cell>
          <cell r="BE235">
            <v>2022</v>
          </cell>
          <cell r="BF235">
            <v>2022</v>
          </cell>
          <cell r="CI235" t="str">
            <v>No</v>
          </cell>
          <cell r="CO235" t="str">
            <v>No</v>
          </cell>
          <cell r="CP235"/>
          <cell r="EB235">
            <v>60</v>
          </cell>
          <cell r="EC235" t="str">
            <v>Yes</v>
          </cell>
          <cell r="ED235" t="str">
            <v>CDBG</v>
          </cell>
          <cell r="EE235" t="str">
            <v>No</v>
          </cell>
          <cell r="EF235" t="str">
            <v>No</v>
          </cell>
          <cell r="EG235" t="str">
            <v>No</v>
          </cell>
          <cell r="EH235" t="str">
            <v>Yes</v>
          </cell>
          <cell r="EI235" t="str">
            <v>No</v>
          </cell>
          <cell r="EJ235" t="str">
            <v>Yes</v>
          </cell>
          <cell r="EM235" t="str">
            <v>No</v>
          </cell>
          <cell r="EN235" t="str">
            <v>No</v>
          </cell>
          <cell r="EO235" t="str">
            <v>No</v>
          </cell>
          <cell r="EP235" t="str">
            <v>No</v>
          </cell>
          <cell r="EQ235" t="str">
            <v>No</v>
          </cell>
          <cell r="ER235" t="str">
            <v>No</v>
          </cell>
        </row>
        <row r="236">
          <cell r="A236">
            <v>976988</v>
          </cell>
          <cell r="B236" t="str">
            <v>Johnson, Norman</v>
          </cell>
          <cell r="C236" t="str">
            <v>110 N. Stricker Street Apt # 1</v>
          </cell>
          <cell r="D236" t="str">
            <v>Baltimore</v>
          </cell>
          <cell r="E236" t="str">
            <v>MD</v>
          </cell>
          <cell r="F236" t="str">
            <v>21223</v>
          </cell>
          <cell r="G236" t="str">
            <v>United States of America</v>
          </cell>
          <cell r="H236" t="str">
            <v>Word of Mouth</v>
          </cell>
          <cell r="J236" t="str">
            <v>240-521-3261</v>
          </cell>
          <cell r="L236" t="str">
            <v>Single</v>
          </cell>
          <cell r="M236" t="str">
            <v>No</v>
          </cell>
          <cell r="N236" t="str">
            <v>No</v>
          </cell>
          <cell r="O236" t="str">
            <v>2/15/2022</v>
          </cell>
          <cell r="P236" t="str">
            <v>Warehouse/Forklift Operator</v>
          </cell>
          <cell r="R236" t="str">
            <v>No</v>
          </cell>
          <cell r="S236" t="str">
            <v>No</v>
          </cell>
          <cell r="T236" t="str">
            <v>Male</v>
          </cell>
          <cell r="U236" t="str">
            <v>Black/African American</v>
          </cell>
          <cell r="V236" t="str">
            <v>02/15/2022</v>
          </cell>
          <cell r="X236" t="str">
            <v>213-76-8928</v>
          </cell>
          <cell r="Y236" t="str">
            <v>09/02/1958</v>
          </cell>
          <cell r="Z236" t="str">
            <v>normanjohnson966@gmail.com</v>
          </cell>
          <cell r="AA236" t="str">
            <v>No</v>
          </cell>
          <cell r="AB236">
            <v>0</v>
          </cell>
          <cell r="AC236">
            <v>10</v>
          </cell>
          <cell r="AF236" t="str">
            <v>&gt; 1 year</v>
          </cell>
          <cell r="AG236" t="str">
            <v>No</v>
          </cell>
          <cell r="AH236" t="str">
            <v>Extremely Low Income</v>
          </cell>
          <cell r="AI236">
            <v>0</v>
          </cell>
          <cell r="AJ236" t="str">
            <v>Yes</v>
          </cell>
          <cell r="AK236" t="str">
            <v>High School Diploma/GED</v>
          </cell>
          <cell r="AL236" t="str">
            <v>No</v>
          </cell>
          <cell r="AM236" t="str">
            <v>No</v>
          </cell>
          <cell r="AN236" t="str">
            <v>No</v>
          </cell>
          <cell r="AP236" t="str">
            <v>No</v>
          </cell>
          <cell r="AR236" t="str">
            <v xml:space="preserve"> CDBG</v>
          </cell>
          <cell r="AS236" t="str">
            <v>MTDL</v>
          </cell>
          <cell r="AT236" t="str">
            <v>United States</v>
          </cell>
          <cell r="AU236">
            <v>40</v>
          </cell>
          <cell r="AZ236">
            <v>44607</v>
          </cell>
          <cell r="BB236" t="str">
            <v>RV</v>
          </cell>
          <cell r="BC236">
            <v>2</v>
          </cell>
          <cell r="BD236" t="str">
            <v>Quarter 3</v>
          </cell>
          <cell r="BE236">
            <v>2022</v>
          </cell>
          <cell r="BF236">
            <v>2022</v>
          </cell>
          <cell r="CI236" t="str">
            <v>No</v>
          </cell>
          <cell r="CO236" t="str">
            <v>No</v>
          </cell>
          <cell r="DK236" t="str">
            <v>Yes</v>
          </cell>
          <cell r="EB236">
            <v>63</v>
          </cell>
          <cell r="EC236" t="str">
            <v>Yes</v>
          </cell>
          <cell r="ED236" t="str">
            <v>CDBG</v>
          </cell>
          <cell r="EE236" t="str">
            <v>No</v>
          </cell>
          <cell r="EF236" t="str">
            <v>No</v>
          </cell>
          <cell r="EG236" t="str">
            <v>No</v>
          </cell>
          <cell r="EH236" t="str">
            <v>No</v>
          </cell>
          <cell r="EI236" t="str">
            <v>No</v>
          </cell>
          <cell r="EJ236" t="str">
            <v>No</v>
          </cell>
          <cell r="EM236" t="str">
            <v>No</v>
          </cell>
          <cell r="EN236" t="str">
            <v>No</v>
          </cell>
          <cell r="EO236" t="str">
            <v>No</v>
          </cell>
          <cell r="EP236" t="str">
            <v>No</v>
          </cell>
          <cell r="EQ236" t="str">
            <v>No</v>
          </cell>
          <cell r="ER236" t="str">
            <v>No</v>
          </cell>
        </row>
        <row r="237">
          <cell r="A237">
            <v>976977</v>
          </cell>
          <cell r="B237" t="str">
            <v>Johnson, Tamia</v>
          </cell>
          <cell r="C237" t="str">
            <v>2718 Ashland Ave</v>
          </cell>
          <cell r="D237" t="str">
            <v>Baltimore</v>
          </cell>
          <cell r="E237" t="str">
            <v>MD</v>
          </cell>
          <cell r="F237" t="str">
            <v>21205</v>
          </cell>
          <cell r="G237" t="str">
            <v>United States of America</v>
          </cell>
          <cell r="H237" t="str">
            <v>Word of Mouth</v>
          </cell>
          <cell r="J237" t="str">
            <v>(443)599-3655</v>
          </cell>
          <cell r="L237" t="str">
            <v>Single</v>
          </cell>
          <cell r="M237" t="str">
            <v>No</v>
          </cell>
          <cell r="N237" t="str">
            <v>No</v>
          </cell>
          <cell r="O237" t="str">
            <v>1/28/2022</v>
          </cell>
          <cell r="P237" t="str">
            <v>Housekeeping/food serv/cashier</v>
          </cell>
          <cell r="R237" t="str">
            <v>Yes</v>
          </cell>
          <cell r="S237" t="str">
            <v>No</v>
          </cell>
          <cell r="T237" t="str">
            <v>Female</v>
          </cell>
          <cell r="U237" t="str">
            <v>Black/African American</v>
          </cell>
          <cell r="V237" t="str">
            <v>02/07/2022</v>
          </cell>
          <cell r="W237" t="str">
            <v>(240)884-8814</v>
          </cell>
          <cell r="X237" t="str">
            <v>214-63-8847</v>
          </cell>
          <cell r="Y237" t="str">
            <v>01/29/2002</v>
          </cell>
          <cell r="Z237" t="str">
            <v>tamiajohnson033@gmail.com</v>
          </cell>
          <cell r="AA237" t="str">
            <v>No</v>
          </cell>
          <cell r="AB237">
            <v>0</v>
          </cell>
          <cell r="AC237">
            <v>10</v>
          </cell>
          <cell r="AF237" t="str">
            <v>&lt;1 month</v>
          </cell>
          <cell r="AG237" t="str">
            <v>No</v>
          </cell>
          <cell r="AH237" t="str">
            <v>Extremely Low Income</v>
          </cell>
          <cell r="AI237">
            <v>0</v>
          </cell>
          <cell r="AJ237" t="str">
            <v>No</v>
          </cell>
          <cell r="AK237" t="str">
            <v>High School Diploma/GED</v>
          </cell>
          <cell r="AL237" t="str">
            <v>No</v>
          </cell>
          <cell r="AM237" t="str">
            <v>No</v>
          </cell>
          <cell r="AN237" t="str">
            <v>No</v>
          </cell>
          <cell r="AP237" t="str">
            <v>No</v>
          </cell>
          <cell r="AQ237" t="str">
            <v>OOO</v>
          </cell>
          <cell r="AR237" t="str">
            <v xml:space="preserve"> CDBG</v>
          </cell>
          <cell r="AS237" t="str">
            <v>OOO</v>
          </cell>
          <cell r="AT237" t="str">
            <v>United States</v>
          </cell>
          <cell r="AU237">
            <v>25</v>
          </cell>
          <cell r="AZ237">
            <v>44599</v>
          </cell>
          <cell r="BA237" t="str">
            <v>OOO</v>
          </cell>
          <cell r="BB237" t="str">
            <v>RB</v>
          </cell>
          <cell r="BC237">
            <v>2</v>
          </cell>
          <cell r="BD237" t="str">
            <v>Quarter 3</v>
          </cell>
          <cell r="BE237">
            <v>2022</v>
          </cell>
          <cell r="BF237">
            <v>2022</v>
          </cell>
          <cell r="BG237" t="str">
            <v>04/18/2022</v>
          </cell>
          <cell r="BH237" t="str">
            <v>Initial Placement</v>
          </cell>
          <cell r="BI237" t="str">
            <v>UMMC</v>
          </cell>
          <cell r="BJ237" t="str">
            <v>Room Attendant</v>
          </cell>
          <cell r="BK237">
            <v>15</v>
          </cell>
          <cell r="BL237">
            <v>40</v>
          </cell>
          <cell r="BM237" t="str">
            <v>Yes</v>
          </cell>
          <cell r="BN237" t="str">
            <v>Yes</v>
          </cell>
          <cell r="BO237" t="str">
            <v>No</v>
          </cell>
          <cell r="BP237" t="str">
            <v>Yes</v>
          </cell>
          <cell r="BQ237" t="str">
            <v>Yes</v>
          </cell>
          <cell r="BR237" t="str">
            <v>04/18/2022</v>
          </cell>
          <cell r="BS237" t="str">
            <v>Initial Placement</v>
          </cell>
          <cell r="BT237" t="str">
            <v>UMMC</v>
          </cell>
          <cell r="BU237" t="str">
            <v>Room Attendant</v>
          </cell>
          <cell r="BV237">
            <v>15</v>
          </cell>
          <cell r="BW237">
            <v>40</v>
          </cell>
          <cell r="BX237" t="str">
            <v>Yes</v>
          </cell>
          <cell r="BY237" t="str">
            <v>Yes</v>
          </cell>
          <cell r="BZ237" t="str">
            <v>No</v>
          </cell>
          <cell r="CA237" t="str">
            <v>Yes</v>
          </cell>
          <cell r="CB237" t="str">
            <v>Yes</v>
          </cell>
          <cell r="CF237" t="str">
            <v>03/23/2022</v>
          </cell>
          <cell r="CG237" t="str">
            <v>Job Retained</v>
          </cell>
          <cell r="CH237" t="str">
            <v>03/23/2022</v>
          </cell>
          <cell r="CI237" t="str">
            <v>No</v>
          </cell>
          <cell r="CJ237">
            <v>-26</v>
          </cell>
          <cell r="CL237">
            <v>-26</v>
          </cell>
          <cell r="CM237">
            <v>-26</v>
          </cell>
          <cell r="CN237">
            <v>-26</v>
          </cell>
          <cell r="CO237" t="str">
            <v>Yes</v>
          </cell>
          <cell r="EB237">
            <v>20</v>
          </cell>
          <cell r="EC237" t="str">
            <v>Yes</v>
          </cell>
          <cell r="ED237" t="str">
            <v>CDBG</v>
          </cell>
          <cell r="EE237" t="str">
            <v>Yes</v>
          </cell>
          <cell r="EF237" t="str">
            <v>Yes</v>
          </cell>
          <cell r="EG237" t="str">
            <v>Yes</v>
          </cell>
          <cell r="EH237" t="str">
            <v>No</v>
          </cell>
          <cell r="EI237" t="str">
            <v>Yes</v>
          </cell>
          <cell r="EJ237" t="str">
            <v>No</v>
          </cell>
          <cell r="EL237">
            <v>70</v>
          </cell>
          <cell r="EM237" t="str">
            <v>No</v>
          </cell>
          <cell r="EN237" t="str">
            <v>No</v>
          </cell>
          <cell r="EO237" t="str">
            <v>No</v>
          </cell>
          <cell r="EP237" t="str">
            <v>No</v>
          </cell>
          <cell r="EQ237" t="str">
            <v>Yes</v>
          </cell>
          <cell r="ER237" t="str">
            <v>No</v>
          </cell>
        </row>
        <row r="238">
          <cell r="A238">
            <v>976924</v>
          </cell>
          <cell r="B238" t="str">
            <v>Johnson, Timothy</v>
          </cell>
          <cell r="C238" t="str">
            <v>4501 Bonner Road Apt D</v>
          </cell>
          <cell r="D238" t="str">
            <v>Baltimore</v>
          </cell>
          <cell r="E238" t="str">
            <v>MD</v>
          </cell>
          <cell r="F238" t="str">
            <v>21216</v>
          </cell>
          <cell r="G238" t="str">
            <v>United States of America</v>
          </cell>
          <cell r="H238" t="str">
            <v>Facebook</v>
          </cell>
          <cell r="J238" t="str">
            <v>443-779-0749</v>
          </cell>
          <cell r="L238" t="str">
            <v>Single</v>
          </cell>
          <cell r="M238" t="str">
            <v>Yes</v>
          </cell>
          <cell r="N238" t="str">
            <v>Yes</v>
          </cell>
          <cell r="O238" t="str">
            <v>12/29/2021</v>
          </cell>
          <cell r="P238" t="str">
            <v>Bus Operator</v>
          </cell>
          <cell r="R238" t="str">
            <v>No</v>
          </cell>
          <cell r="S238" t="str">
            <v>No</v>
          </cell>
          <cell r="T238" t="str">
            <v>Male</v>
          </cell>
          <cell r="U238" t="str">
            <v>Black/African American</v>
          </cell>
          <cell r="V238" t="str">
            <v>12/29/2021</v>
          </cell>
          <cell r="Y238" t="str">
            <v>09/12/1986</v>
          </cell>
          <cell r="Z238" t="str">
            <v>Mr.timothyjohnson1886@gmail.com</v>
          </cell>
          <cell r="AA238" t="str">
            <v>No</v>
          </cell>
          <cell r="AB238">
            <v>0</v>
          </cell>
          <cell r="AC238">
            <v>17.5</v>
          </cell>
          <cell r="AD238" t="str">
            <v>Salary/Wages</v>
          </cell>
          <cell r="AF238" t="str">
            <v>Still Working</v>
          </cell>
          <cell r="AG238" t="str">
            <v>No</v>
          </cell>
          <cell r="AH238" t="str">
            <v>Extremely Low Income</v>
          </cell>
          <cell r="AI238">
            <v>3200</v>
          </cell>
          <cell r="AJ238" t="str">
            <v>No</v>
          </cell>
          <cell r="AK238" t="str">
            <v>Some College</v>
          </cell>
          <cell r="AL238" t="str">
            <v>No</v>
          </cell>
          <cell r="AM238" t="str">
            <v>No</v>
          </cell>
          <cell r="AN238" t="str">
            <v>No</v>
          </cell>
          <cell r="AP238" t="str">
            <v>Yes</v>
          </cell>
          <cell r="AR238" t="str">
            <v xml:space="preserve"> CDBG</v>
          </cell>
          <cell r="AS238" t="str">
            <v>CTC</v>
          </cell>
          <cell r="AT238" t="str">
            <v>United States</v>
          </cell>
          <cell r="AU238">
            <v>40</v>
          </cell>
          <cell r="AZ238">
            <v>44559</v>
          </cell>
          <cell r="BB238" t="str">
            <v>SH</v>
          </cell>
          <cell r="BC238">
            <v>12</v>
          </cell>
          <cell r="BD238" t="str">
            <v>Quarter 2</v>
          </cell>
          <cell r="BE238">
            <v>2021</v>
          </cell>
          <cell r="BF238">
            <v>2022</v>
          </cell>
          <cell r="CI238" t="str">
            <v>Yes</v>
          </cell>
          <cell r="CO238" t="str">
            <v>No</v>
          </cell>
          <cell r="CP238"/>
          <cell r="DK238" t="str">
            <v>Yes</v>
          </cell>
          <cell r="EB238">
            <v>35</v>
          </cell>
          <cell r="EC238" t="str">
            <v>Yes</v>
          </cell>
          <cell r="ED238" t="str">
            <v>CDBG</v>
          </cell>
          <cell r="EE238" t="str">
            <v>No</v>
          </cell>
          <cell r="EF238" t="str">
            <v>No</v>
          </cell>
          <cell r="EG238" t="str">
            <v>No</v>
          </cell>
          <cell r="EH238" t="str">
            <v>No</v>
          </cell>
          <cell r="EI238" t="str">
            <v>Yes</v>
          </cell>
          <cell r="EJ238" t="str">
            <v>No</v>
          </cell>
          <cell r="EM238" t="str">
            <v>No</v>
          </cell>
          <cell r="EN238" t="str">
            <v>No</v>
          </cell>
          <cell r="EO238" t="str">
            <v>No</v>
          </cell>
          <cell r="EP238" t="str">
            <v>No</v>
          </cell>
          <cell r="EQ238" t="str">
            <v>No</v>
          </cell>
          <cell r="ER238" t="str">
            <v>No</v>
          </cell>
        </row>
        <row r="239">
          <cell r="A239">
            <v>977018</v>
          </cell>
          <cell r="B239" t="str">
            <v>Johnson, Troy</v>
          </cell>
          <cell r="C239" t="str">
            <v>138 Monastery Ave</v>
          </cell>
          <cell r="D239" t="str">
            <v>Baltimore</v>
          </cell>
          <cell r="E239" t="str">
            <v>MD</v>
          </cell>
          <cell r="F239" t="str">
            <v>21229</v>
          </cell>
          <cell r="G239" t="str">
            <v>United States of America</v>
          </cell>
          <cell r="H239" t="str">
            <v>Word of Mouth</v>
          </cell>
          <cell r="J239" t="str">
            <v>202 538 3117</v>
          </cell>
          <cell r="L239" t="str">
            <v>Single</v>
          </cell>
          <cell r="M239" t="str">
            <v>Yes</v>
          </cell>
          <cell r="O239" t="str">
            <v>3/3/2022</v>
          </cell>
          <cell r="P239" t="str">
            <v>warehousing</v>
          </cell>
          <cell r="R239" t="str">
            <v>No</v>
          </cell>
          <cell r="S239" t="str">
            <v>No</v>
          </cell>
          <cell r="T239" t="str">
            <v>Male</v>
          </cell>
          <cell r="U239" t="str">
            <v>Black/African American</v>
          </cell>
          <cell r="V239" t="str">
            <v>03/03/2022</v>
          </cell>
          <cell r="X239" t="str">
            <v>578 15 0786</v>
          </cell>
          <cell r="Y239" t="str">
            <v>12/28/1987</v>
          </cell>
          <cell r="Z239" t="str">
            <v>allinnq@icloud.com</v>
          </cell>
          <cell r="AA239" t="str">
            <v>No</v>
          </cell>
          <cell r="AB239">
            <v>0</v>
          </cell>
          <cell r="AC239">
            <v>14</v>
          </cell>
          <cell r="AF239" t="str">
            <v>&lt;1 month</v>
          </cell>
          <cell r="AG239" t="str">
            <v>No</v>
          </cell>
          <cell r="AH239" t="str">
            <v>Extremely Low Income</v>
          </cell>
          <cell r="AI239">
            <v>0</v>
          </cell>
          <cell r="AJ239" t="str">
            <v>No</v>
          </cell>
          <cell r="AK239" t="str">
            <v>Some Highschool</v>
          </cell>
          <cell r="AL239" t="str">
            <v>No</v>
          </cell>
          <cell r="AM239" t="str">
            <v>No</v>
          </cell>
          <cell r="AN239" t="str">
            <v>No</v>
          </cell>
          <cell r="AP239" t="str">
            <v>No</v>
          </cell>
          <cell r="AQ239" t="str">
            <v>MTDL</v>
          </cell>
          <cell r="AR239" t="str">
            <v xml:space="preserve"> CDBG; SNAP; EARN</v>
          </cell>
          <cell r="AS239" t="str">
            <v>MTDL</v>
          </cell>
          <cell r="AT239" t="str">
            <v>United States</v>
          </cell>
          <cell r="AU239">
            <v>35</v>
          </cell>
          <cell r="AW239"/>
          <cell r="AZ239">
            <v>44623</v>
          </cell>
          <cell r="BA239" t="str">
            <v>MTDL</v>
          </cell>
          <cell r="BB239" t="str">
            <v>CH</v>
          </cell>
          <cell r="BC239">
            <v>3</v>
          </cell>
          <cell r="BD239" t="str">
            <v>Quarter 3</v>
          </cell>
          <cell r="BE239">
            <v>2022</v>
          </cell>
          <cell r="BF239">
            <v>2022</v>
          </cell>
          <cell r="CI239" t="str">
            <v>No</v>
          </cell>
          <cell r="CO239" t="str">
            <v>No</v>
          </cell>
          <cell r="CP239">
            <v>44627</v>
          </cell>
          <cell r="CQ239" t="str">
            <v>Yes</v>
          </cell>
          <cell r="CR239" t="str">
            <v>05/25/2022</v>
          </cell>
          <cell r="DI239" t="str">
            <v>Yes</v>
          </cell>
          <cell r="DJ239" t="str">
            <v>Complete</v>
          </cell>
          <cell r="DL239" t="str">
            <v>03-2022</v>
          </cell>
          <cell r="DM239">
            <v>3</v>
          </cell>
          <cell r="DP239" t="str">
            <v>E</v>
          </cell>
          <cell r="DZ239" t="str">
            <v>489058025</v>
          </cell>
          <cell r="EA239" t="str">
            <v>IG0514-15-678</v>
          </cell>
          <cell r="EB239">
            <v>34</v>
          </cell>
          <cell r="EC239" t="str">
            <v>Yes</v>
          </cell>
          <cell r="ED239" t="str">
            <v>CDBG</v>
          </cell>
          <cell r="EE239" t="str">
            <v>Yes</v>
          </cell>
          <cell r="EF239" t="str">
            <v>No</v>
          </cell>
          <cell r="EG239" t="str">
            <v>Yes</v>
          </cell>
          <cell r="EH239" t="str">
            <v>No</v>
          </cell>
          <cell r="EI239" t="str">
            <v>No</v>
          </cell>
          <cell r="EJ239" t="str">
            <v>Yes</v>
          </cell>
          <cell r="EM239" t="str">
            <v>Yes</v>
          </cell>
          <cell r="EN239" t="str">
            <v>No</v>
          </cell>
          <cell r="EO239" t="str">
            <v>No</v>
          </cell>
          <cell r="EP239" t="str">
            <v>No</v>
          </cell>
          <cell r="EQ239" t="str">
            <v>No</v>
          </cell>
          <cell r="ER239" t="str">
            <v>No</v>
          </cell>
        </row>
        <row r="240">
          <cell r="A240">
            <v>976749</v>
          </cell>
          <cell r="B240" t="str">
            <v>Jones, Adene R.</v>
          </cell>
          <cell r="C240" t="str">
            <v>4507 Manorview Road</v>
          </cell>
          <cell r="D240" t="str">
            <v>Baltimore</v>
          </cell>
          <cell r="E240" t="str">
            <v>MD</v>
          </cell>
          <cell r="F240" t="str">
            <v>21229</v>
          </cell>
          <cell r="G240" t="str">
            <v>United States of America</v>
          </cell>
          <cell r="H240" t="str">
            <v>Word of Mouth</v>
          </cell>
          <cell r="J240" t="str">
            <v>443-432-9682</v>
          </cell>
          <cell r="L240" t="str">
            <v>Single</v>
          </cell>
          <cell r="M240" t="str">
            <v>Yes</v>
          </cell>
          <cell r="N240" t="str">
            <v>Yes</v>
          </cell>
          <cell r="P240" t="str">
            <v>Any</v>
          </cell>
          <cell r="Q240" t="str">
            <v>Single, Non Elderly</v>
          </cell>
          <cell r="R240" t="str">
            <v>Yes</v>
          </cell>
          <cell r="S240" t="str">
            <v>Not Hispanic or Latino</v>
          </cell>
          <cell r="T240" t="str">
            <v>Female</v>
          </cell>
          <cell r="U240" t="str">
            <v>Black/African American</v>
          </cell>
          <cell r="V240" t="str">
            <v>08/03/2021</v>
          </cell>
          <cell r="X240" t="str">
            <v>213-78-9659</v>
          </cell>
          <cell r="Y240" t="str">
            <v>03/26/1958</v>
          </cell>
          <cell r="Z240" t="str">
            <v>adenejones929@gmail.com</v>
          </cell>
          <cell r="AA240" t="str">
            <v>No</v>
          </cell>
          <cell r="AB240">
            <v>0</v>
          </cell>
          <cell r="AC240">
            <v>12</v>
          </cell>
          <cell r="AD240" t="str">
            <v>Social Security, SNAP/Food Stamp</v>
          </cell>
          <cell r="AF240" t="str">
            <v>1-3 months</v>
          </cell>
          <cell r="AG240" t="str">
            <v>No</v>
          </cell>
          <cell r="AH240" t="str">
            <v>Extremely Low Income</v>
          </cell>
          <cell r="AI240">
            <v>645</v>
          </cell>
          <cell r="AJ240" t="str">
            <v>No</v>
          </cell>
          <cell r="AK240" t="str">
            <v>High School Diploma/GED</v>
          </cell>
          <cell r="AL240" t="str">
            <v>No</v>
          </cell>
          <cell r="AM240" t="str">
            <v>No</v>
          </cell>
          <cell r="AN240" t="str">
            <v>No</v>
          </cell>
          <cell r="AQ240" t="str">
            <v>OOO</v>
          </cell>
          <cell r="AR240" t="str">
            <v>OWIF-W; CDBG</v>
          </cell>
          <cell r="AS240" t="str">
            <v>OOO</v>
          </cell>
          <cell r="AT240" t="str">
            <v>United States</v>
          </cell>
          <cell r="AU240">
            <v>40</v>
          </cell>
          <cell r="AW240"/>
          <cell r="AZ240">
            <v>44411</v>
          </cell>
          <cell r="BA240" t="str">
            <v>OOO</v>
          </cell>
          <cell r="BB240" t="str">
            <v>SH</v>
          </cell>
          <cell r="BC240">
            <v>8</v>
          </cell>
          <cell r="BD240" t="str">
            <v>Quarter 1</v>
          </cell>
          <cell r="BE240">
            <v>2021</v>
          </cell>
          <cell r="BF240">
            <v>2022</v>
          </cell>
          <cell r="BG240" t="str">
            <v>08/27/2021</v>
          </cell>
          <cell r="BH240" t="str">
            <v>Initial Placement</v>
          </cell>
          <cell r="BI240" t="str">
            <v>Ridgeway Manor Nursing &amp; Rehab</v>
          </cell>
          <cell r="BJ240" t="str">
            <v>Dietary</v>
          </cell>
          <cell r="BK240">
            <v>15</v>
          </cell>
          <cell r="BL240">
            <v>40</v>
          </cell>
          <cell r="BM240" t="str">
            <v>Yes</v>
          </cell>
          <cell r="BN240" t="str">
            <v>No</v>
          </cell>
          <cell r="BO240" t="str">
            <v>No</v>
          </cell>
          <cell r="BP240" t="str">
            <v>Yes</v>
          </cell>
          <cell r="BQ240" t="str">
            <v>Yes</v>
          </cell>
          <cell r="BR240" t="str">
            <v>08/27/2021</v>
          </cell>
          <cell r="BS240" t="str">
            <v>Initial Placement</v>
          </cell>
          <cell r="BT240" t="str">
            <v>Ridgeway Manor Nursing &amp; Rehab</v>
          </cell>
          <cell r="BU240" t="str">
            <v>Dietary</v>
          </cell>
          <cell r="BV240">
            <v>15</v>
          </cell>
          <cell r="BW240">
            <v>40</v>
          </cell>
          <cell r="BX240" t="str">
            <v>Yes</v>
          </cell>
          <cell r="BY240" t="str">
            <v>No</v>
          </cell>
          <cell r="BZ240" t="str">
            <v>No</v>
          </cell>
          <cell r="CA240" t="str">
            <v>Yes</v>
          </cell>
          <cell r="CB240" t="str">
            <v>Yes</v>
          </cell>
          <cell r="CE240" t="str">
            <v>Yes</v>
          </cell>
          <cell r="CF240" t="str">
            <v>04/12/2022</v>
          </cell>
          <cell r="CG240" t="str">
            <v>Job Retained</v>
          </cell>
          <cell r="CH240" t="str">
            <v>04/12/2022</v>
          </cell>
          <cell r="CI240" t="str">
            <v>No</v>
          </cell>
          <cell r="CJ240">
            <v>228</v>
          </cell>
          <cell r="CL240">
            <v>228</v>
          </cell>
          <cell r="CM240">
            <v>228</v>
          </cell>
          <cell r="CN240">
            <v>228</v>
          </cell>
          <cell r="CO240" t="str">
            <v>No</v>
          </cell>
          <cell r="CP240"/>
          <cell r="EB240">
            <v>64</v>
          </cell>
          <cell r="EC240" t="str">
            <v>Yes</v>
          </cell>
          <cell r="ED240" t="str">
            <v>CDBG</v>
          </cell>
          <cell r="EE240" t="str">
            <v>Yes</v>
          </cell>
          <cell r="EF240" t="str">
            <v>Yes</v>
          </cell>
          <cell r="EG240" t="str">
            <v>Yes</v>
          </cell>
          <cell r="EH240" t="str">
            <v>No</v>
          </cell>
          <cell r="EI240" t="str">
            <v>Yes</v>
          </cell>
          <cell r="EJ240" t="str">
            <v>No</v>
          </cell>
          <cell r="EL240">
            <v>23</v>
          </cell>
          <cell r="EM240" t="str">
            <v>No</v>
          </cell>
          <cell r="EN240" t="str">
            <v>No</v>
          </cell>
          <cell r="EO240" t="str">
            <v>No</v>
          </cell>
          <cell r="EP240" t="str">
            <v>No</v>
          </cell>
          <cell r="EQ240" t="str">
            <v>Yes</v>
          </cell>
          <cell r="ER240" t="str">
            <v>No</v>
          </cell>
        </row>
        <row r="241">
          <cell r="A241">
            <v>977137</v>
          </cell>
          <cell r="B241" t="str">
            <v>Jones, Destiny</v>
          </cell>
          <cell r="C241" t="str">
            <v>1309 Kuper Place</v>
          </cell>
          <cell r="D241" t="str">
            <v>Baltimore</v>
          </cell>
          <cell r="E241" t="str">
            <v>MD</v>
          </cell>
          <cell r="F241" t="str">
            <v>21223</v>
          </cell>
          <cell r="G241" t="str">
            <v>United States of America</v>
          </cell>
          <cell r="H241" t="str">
            <v>Community Location</v>
          </cell>
          <cell r="J241" t="str">
            <v>443-400-9879</v>
          </cell>
          <cell r="L241" t="str">
            <v>Single</v>
          </cell>
          <cell r="M241" t="str">
            <v>No</v>
          </cell>
          <cell r="N241" t="str">
            <v>No</v>
          </cell>
          <cell r="O241" t="str">
            <v>4/27/2022</v>
          </cell>
          <cell r="P241" t="str">
            <v>Pharmacy Tech or Administrative</v>
          </cell>
          <cell r="R241" t="str">
            <v>Yes</v>
          </cell>
          <cell r="S241" t="str">
            <v>No</v>
          </cell>
          <cell r="T241" t="str">
            <v>Female</v>
          </cell>
          <cell r="U241" t="str">
            <v>Black/African American</v>
          </cell>
          <cell r="V241" t="str">
            <v>05/24/2022</v>
          </cell>
          <cell r="Y241" t="str">
            <v>07/07/1994</v>
          </cell>
          <cell r="Z241" t="str">
            <v>jonesslim101@gmail.com</v>
          </cell>
          <cell r="AA241" t="str">
            <v>Yes</v>
          </cell>
          <cell r="AB241">
            <v>0</v>
          </cell>
          <cell r="AC241">
            <v>13</v>
          </cell>
          <cell r="AF241" t="str">
            <v>4-6 months</v>
          </cell>
          <cell r="AG241" t="str">
            <v>No</v>
          </cell>
          <cell r="AH241" t="str">
            <v>Extremely Low Income</v>
          </cell>
          <cell r="AI241">
            <v>0</v>
          </cell>
          <cell r="AJ241" t="str">
            <v>No</v>
          </cell>
          <cell r="AK241" t="str">
            <v>High School Diploma/GED</v>
          </cell>
          <cell r="AL241" t="str">
            <v>No</v>
          </cell>
          <cell r="AM241" t="str">
            <v>No</v>
          </cell>
          <cell r="AN241" t="str">
            <v>No</v>
          </cell>
          <cell r="AP241" t="str">
            <v>No</v>
          </cell>
          <cell r="AQ241" t="str">
            <v>OOO</v>
          </cell>
          <cell r="AR241" t="str">
            <v xml:space="preserve"> CDBG</v>
          </cell>
          <cell r="AS241" t="str">
            <v>OOO</v>
          </cell>
          <cell r="AT241" t="str">
            <v>United States</v>
          </cell>
          <cell r="AU241">
            <v>40</v>
          </cell>
          <cell r="AV241" t="str">
            <v>Employment History, Health, Homeless, Lack of Network, Resume, Transportation</v>
          </cell>
          <cell r="AZ241">
            <v>44705</v>
          </cell>
          <cell r="BA241" t="str">
            <v>OOO</v>
          </cell>
          <cell r="BB241" t="str">
            <v>RV</v>
          </cell>
          <cell r="BC241">
            <v>5</v>
          </cell>
          <cell r="BD241" t="str">
            <v>Quarter 4</v>
          </cell>
          <cell r="BE241">
            <v>2022</v>
          </cell>
          <cell r="BF241">
            <v>2022</v>
          </cell>
          <cell r="CI241" t="str">
            <v>No</v>
          </cell>
          <cell r="CO241" t="str">
            <v>No</v>
          </cell>
          <cell r="EB241">
            <v>27</v>
          </cell>
          <cell r="EC241" t="str">
            <v>Yes</v>
          </cell>
          <cell r="ED241" t="str">
            <v>CDBG</v>
          </cell>
          <cell r="EE241" t="str">
            <v>No</v>
          </cell>
          <cell r="EF241" t="str">
            <v>No</v>
          </cell>
          <cell r="EG241" t="str">
            <v>Yes</v>
          </cell>
          <cell r="EH241" t="str">
            <v>No</v>
          </cell>
          <cell r="EI241" t="str">
            <v>No</v>
          </cell>
          <cell r="EJ241" t="str">
            <v>Yes</v>
          </cell>
          <cell r="EM241" t="str">
            <v>No</v>
          </cell>
          <cell r="EN241" t="str">
            <v>No</v>
          </cell>
          <cell r="EO241" t="str">
            <v>No</v>
          </cell>
          <cell r="EP241" t="str">
            <v>No</v>
          </cell>
          <cell r="EQ241" t="str">
            <v>No</v>
          </cell>
          <cell r="ER241" t="str">
            <v>No</v>
          </cell>
        </row>
        <row r="242">
          <cell r="A242">
            <v>977099</v>
          </cell>
          <cell r="B242" t="str">
            <v>Jones, Dorian T.</v>
          </cell>
          <cell r="C242" t="str">
            <v>602 Allendale Street</v>
          </cell>
          <cell r="D242" t="str">
            <v>Baltimore</v>
          </cell>
          <cell r="E242" t="str">
            <v>MD</v>
          </cell>
          <cell r="F242" t="str">
            <v>21229</v>
          </cell>
          <cell r="G242" t="str">
            <v>United States of America</v>
          </cell>
          <cell r="H242" t="str">
            <v>Word of Mouth</v>
          </cell>
          <cell r="J242" t="str">
            <v>443-814-6464</v>
          </cell>
          <cell r="L242" t="str">
            <v>Single</v>
          </cell>
          <cell r="N242" t="str">
            <v>Yes</v>
          </cell>
          <cell r="O242" t="str">
            <v>4/22/2022</v>
          </cell>
          <cell r="P242" t="str">
            <v>MTA</v>
          </cell>
          <cell r="R242" t="str">
            <v>No</v>
          </cell>
          <cell r="S242" t="str">
            <v>No</v>
          </cell>
          <cell r="T242" t="str">
            <v>Male</v>
          </cell>
          <cell r="U242" t="str">
            <v>Black/African American</v>
          </cell>
          <cell r="V242" t="str">
            <v>04/22/2022</v>
          </cell>
          <cell r="X242" t="str">
            <v>217-57-4094</v>
          </cell>
          <cell r="Y242" t="str">
            <v>04/15/2000</v>
          </cell>
          <cell r="Z242" t="str">
            <v>Dorianjones914@gmail.com</v>
          </cell>
          <cell r="AA242" t="str">
            <v>No</v>
          </cell>
          <cell r="AB242">
            <v>0</v>
          </cell>
          <cell r="AC242">
            <v>13.6</v>
          </cell>
          <cell r="AD242" t="str">
            <v>Other Sources</v>
          </cell>
          <cell r="AF242" t="str">
            <v>1-3 months</v>
          </cell>
          <cell r="AG242" t="str">
            <v>No</v>
          </cell>
          <cell r="AH242" t="str">
            <v>Extremely Low Income</v>
          </cell>
          <cell r="AI242">
            <v>0</v>
          </cell>
          <cell r="AJ242" t="str">
            <v>No</v>
          </cell>
          <cell r="AK242" t="str">
            <v>High School Diploma/GED</v>
          </cell>
          <cell r="AL242" t="str">
            <v>No</v>
          </cell>
          <cell r="AM242" t="str">
            <v>No</v>
          </cell>
          <cell r="AN242" t="str">
            <v>No</v>
          </cell>
          <cell r="AP242" t="str">
            <v>No</v>
          </cell>
          <cell r="AQ242" t="str">
            <v>CTC</v>
          </cell>
          <cell r="AR242" t="str">
            <v>Train Up; CDBG</v>
          </cell>
          <cell r="AS242" t="str">
            <v>CTC</v>
          </cell>
          <cell r="AT242" t="str">
            <v>United States</v>
          </cell>
          <cell r="AU242">
            <v>50</v>
          </cell>
          <cell r="AV242" t="str">
            <v>Resume</v>
          </cell>
          <cell r="AZ242">
            <v>44673</v>
          </cell>
          <cell r="BA242" t="str">
            <v>CTC</v>
          </cell>
          <cell r="BB242" t="str">
            <v>MS</v>
          </cell>
          <cell r="BC242">
            <v>4</v>
          </cell>
          <cell r="BD242" t="str">
            <v>Quarter 4</v>
          </cell>
          <cell r="BE242">
            <v>2022</v>
          </cell>
          <cell r="BF242">
            <v>2022</v>
          </cell>
          <cell r="CI242" t="str">
            <v>No</v>
          </cell>
          <cell r="CO242" t="str">
            <v>No</v>
          </cell>
          <cell r="CP242">
            <v>44683</v>
          </cell>
          <cell r="DJ242" t="str">
            <v>Complete</v>
          </cell>
          <cell r="EB242">
            <v>22</v>
          </cell>
          <cell r="EC242" t="str">
            <v>Yes</v>
          </cell>
          <cell r="ED242" t="str">
            <v>CDBG</v>
          </cell>
          <cell r="EE242" t="str">
            <v>Yes</v>
          </cell>
          <cell r="EF242" t="str">
            <v>No</v>
          </cell>
          <cell r="EG242" t="str">
            <v>Yes</v>
          </cell>
          <cell r="EH242" t="str">
            <v>No</v>
          </cell>
          <cell r="EI242" t="str">
            <v>No</v>
          </cell>
          <cell r="EJ242" t="str">
            <v>Yes</v>
          </cell>
          <cell r="EM242" t="str">
            <v>Yes</v>
          </cell>
          <cell r="EN242" t="str">
            <v>No</v>
          </cell>
          <cell r="EO242" t="str">
            <v>No</v>
          </cell>
          <cell r="EP242" t="str">
            <v>No</v>
          </cell>
          <cell r="EQ242" t="str">
            <v>No</v>
          </cell>
          <cell r="ER242" t="str">
            <v>No</v>
          </cell>
        </row>
        <row r="243">
          <cell r="A243">
            <v>976803</v>
          </cell>
          <cell r="B243" t="str">
            <v>Jones, Ericka C.</v>
          </cell>
          <cell r="C243" t="str">
            <v>49 Jones Valley Circle</v>
          </cell>
          <cell r="D243" t="str">
            <v>Baltimore</v>
          </cell>
          <cell r="E243" t="str">
            <v>MD</v>
          </cell>
          <cell r="F243" t="str">
            <v>21209</v>
          </cell>
          <cell r="G243" t="str">
            <v>United States of America</v>
          </cell>
          <cell r="H243" t="str">
            <v>Facebook</v>
          </cell>
          <cell r="J243" t="str">
            <v>443-739-0570</v>
          </cell>
          <cell r="L243" t="str">
            <v>Single</v>
          </cell>
          <cell r="M243" t="str">
            <v>Yes</v>
          </cell>
          <cell r="N243" t="str">
            <v>Yes</v>
          </cell>
          <cell r="O243" t="str">
            <v>8/31/2021</v>
          </cell>
          <cell r="P243" t="str">
            <v>CDL B Bus Operator</v>
          </cell>
          <cell r="R243" t="str">
            <v>Yes</v>
          </cell>
          <cell r="S243" t="str">
            <v>No</v>
          </cell>
          <cell r="T243" t="str">
            <v>Female</v>
          </cell>
          <cell r="U243" t="str">
            <v>Black/African American</v>
          </cell>
          <cell r="V243" t="str">
            <v>08/31/2021</v>
          </cell>
          <cell r="X243" t="str">
            <v>215-11-9385</v>
          </cell>
          <cell r="Y243" t="str">
            <v>11/01/1985</v>
          </cell>
          <cell r="Z243" t="str">
            <v>erickajones085@gmail.com</v>
          </cell>
          <cell r="AA243" t="str">
            <v>No</v>
          </cell>
          <cell r="AB243">
            <v>0</v>
          </cell>
          <cell r="AC243">
            <v>14.9</v>
          </cell>
          <cell r="AD243" t="str">
            <v>Child Support, SNAP/Food Stamp</v>
          </cell>
          <cell r="AF243" t="str">
            <v>4-6 months</v>
          </cell>
          <cell r="AG243" t="str">
            <v>No</v>
          </cell>
          <cell r="AH243" t="str">
            <v>Extremely Low Income</v>
          </cell>
          <cell r="AI243">
            <v>595</v>
          </cell>
          <cell r="AJ243" t="str">
            <v>No</v>
          </cell>
          <cell r="AK243" t="str">
            <v>Some College</v>
          </cell>
          <cell r="AL243" t="str">
            <v>No</v>
          </cell>
          <cell r="AM243" t="str">
            <v>No</v>
          </cell>
          <cell r="AN243" t="str">
            <v>No</v>
          </cell>
          <cell r="AQ243" t="str">
            <v>CTC</v>
          </cell>
          <cell r="AR243" t="str">
            <v>SNAP; CDBG; EARN</v>
          </cell>
          <cell r="AS243" t="str">
            <v>CTC</v>
          </cell>
          <cell r="AT243" t="str">
            <v>United States</v>
          </cell>
          <cell r="AU243">
            <v>40</v>
          </cell>
          <cell r="AZ243">
            <v>44439</v>
          </cell>
          <cell r="BA243" t="str">
            <v>CTC</v>
          </cell>
          <cell r="BB243" t="str">
            <v>SH</v>
          </cell>
          <cell r="BC243">
            <v>8</v>
          </cell>
          <cell r="BD243" t="str">
            <v>Quarter 1</v>
          </cell>
          <cell r="BE243">
            <v>2021</v>
          </cell>
          <cell r="BF243">
            <v>2022</v>
          </cell>
          <cell r="BG243" t="str">
            <v>09/30/2021</v>
          </cell>
          <cell r="BH243" t="str">
            <v>Initial Placement</v>
          </cell>
          <cell r="BI243" t="str">
            <v>Coppin Academy</v>
          </cell>
          <cell r="BJ243" t="str">
            <v>Health Outreach Coordinator</v>
          </cell>
          <cell r="BK243">
            <v>16</v>
          </cell>
          <cell r="BL243">
            <v>40</v>
          </cell>
          <cell r="BM243" t="str">
            <v>Yes</v>
          </cell>
          <cell r="BN243" t="str">
            <v>No</v>
          </cell>
          <cell r="BO243" t="str">
            <v>No</v>
          </cell>
          <cell r="BP243" t="str">
            <v>No</v>
          </cell>
          <cell r="BQ243" t="str">
            <v>No</v>
          </cell>
          <cell r="BR243" t="str">
            <v>09/30/2021</v>
          </cell>
          <cell r="BS243" t="str">
            <v>Initial Placement</v>
          </cell>
          <cell r="BT243" t="str">
            <v>Coppin Academy</v>
          </cell>
          <cell r="BU243" t="str">
            <v>Health Outreach Coordinator</v>
          </cell>
          <cell r="BV243">
            <v>16</v>
          </cell>
          <cell r="BW243">
            <v>40</v>
          </cell>
          <cell r="BX243" t="str">
            <v>Yes</v>
          </cell>
          <cell r="BY243" t="str">
            <v>No</v>
          </cell>
          <cell r="BZ243" t="str">
            <v>No</v>
          </cell>
          <cell r="CA243" t="str">
            <v>No</v>
          </cell>
          <cell r="CB243" t="str">
            <v>No</v>
          </cell>
          <cell r="CE243" t="str">
            <v>Yes</v>
          </cell>
          <cell r="CF243" t="str">
            <v>04/12/2022</v>
          </cell>
          <cell r="CG243" t="str">
            <v>Job Retained</v>
          </cell>
          <cell r="CH243" t="str">
            <v>04/12/2022</v>
          </cell>
          <cell r="CI243" t="str">
            <v>No</v>
          </cell>
          <cell r="CJ243">
            <v>194</v>
          </cell>
          <cell r="CL243">
            <v>194</v>
          </cell>
          <cell r="CM243">
            <v>194</v>
          </cell>
          <cell r="CN243">
            <v>194</v>
          </cell>
          <cell r="CO243" t="str">
            <v>No</v>
          </cell>
          <cell r="CP243">
            <v>44446</v>
          </cell>
          <cell r="DL243" t="str">
            <v>07-2021</v>
          </cell>
          <cell r="DM243">
            <v>7</v>
          </cell>
          <cell r="DT243" t="str">
            <v>E</v>
          </cell>
          <cell r="DZ243" t="str">
            <v>424013897</v>
          </cell>
          <cell r="EA243" t="str">
            <v>IG0514-15-625</v>
          </cell>
          <cell r="EB243">
            <v>36</v>
          </cell>
          <cell r="EC243" t="str">
            <v>Yes</v>
          </cell>
          <cell r="ED243" t="str">
            <v>CDBG</v>
          </cell>
          <cell r="EE243" t="str">
            <v>Yes</v>
          </cell>
          <cell r="EF243" t="str">
            <v>Yes</v>
          </cell>
          <cell r="EG243" t="str">
            <v>Yes</v>
          </cell>
          <cell r="EH243" t="str">
            <v>No</v>
          </cell>
          <cell r="EI243" t="str">
            <v>Yes</v>
          </cell>
          <cell r="EJ243" t="str">
            <v>No</v>
          </cell>
          <cell r="EL243">
            <v>29</v>
          </cell>
          <cell r="EM243" t="str">
            <v>No</v>
          </cell>
          <cell r="EN243" t="str">
            <v>No</v>
          </cell>
          <cell r="EO243" t="str">
            <v>No</v>
          </cell>
          <cell r="EP243" t="str">
            <v>No</v>
          </cell>
          <cell r="EQ243" t="str">
            <v>Yes</v>
          </cell>
          <cell r="ER243" t="str">
            <v>No</v>
          </cell>
        </row>
        <row r="244">
          <cell r="A244">
            <v>977142</v>
          </cell>
          <cell r="B244" t="str">
            <v>Jones, Monica</v>
          </cell>
          <cell r="C244" t="str">
            <v>2218 Orleans Street</v>
          </cell>
          <cell r="D244" t="str">
            <v>Baltimore</v>
          </cell>
          <cell r="E244" t="str">
            <v>MD</v>
          </cell>
          <cell r="F244" t="str">
            <v>21231</v>
          </cell>
          <cell r="G244" t="str">
            <v>United States of America</v>
          </cell>
          <cell r="H244" t="str">
            <v>Community Location</v>
          </cell>
          <cell r="J244" t="str">
            <v>443-868-5561</v>
          </cell>
          <cell r="L244" t="str">
            <v>Single</v>
          </cell>
          <cell r="M244" t="str">
            <v>Yes</v>
          </cell>
          <cell r="N244" t="str">
            <v>Yes</v>
          </cell>
          <cell r="O244" t="str">
            <v>5/25/2022</v>
          </cell>
          <cell r="P244" t="str">
            <v>Front Desk Receptionist/Customer Service</v>
          </cell>
          <cell r="R244" t="str">
            <v>Yes</v>
          </cell>
          <cell r="S244" t="str">
            <v>No</v>
          </cell>
          <cell r="T244" t="str">
            <v>Female</v>
          </cell>
          <cell r="U244" t="str">
            <v>Black/African American</v>
          </cell>
          <cell r="V244" t="str">
            <v>05/25/2022</v>
          </cell>
          <cell r="X244" t="str">
            <v>216-29-2856</v>
          </cell>
          <cell r="Y244" t="str">
            <v>06/04/1990</v>
          </cell>
          <cell r="Z244" t="str">
            <v>prettypink.me@icloud.com</v>
          </cell>
          <cell r="AA244" t="str">
            <v>No</v>
          </cell>
          <cell r="AB244">
            <v>0</v>
          </cell>
          <cell r="AC244">
            <v>13.75</v>
          </cell>
          <cell r="AD244" t="str">
            <v>Salary/Wages</v>
          </cell>
          <cell r="AF244" t="str">
            <v>Still Working</v>
          </cell>
          <cell r="AG244" t="str">
            <v>No</v>
          </cell>
          <cell r="AH244" t="str">
            <v>Extremely Low Income</v>
          </cell>
          <cell r="AI244">
            <v>2000</v>
          </cell>
          <cell r="AJ244" t="str">
            <v>No</v>
          </cell>
          <cell r="AK244" t="str">
            <v>High School Diploma/GED</v>
          </cell>
          <cell r="AL244" t="str">
            <v>No</v>
          </cell>
          <cell r="AM244" t="str">
            <v>No</v>
          </cell>
          <cell r="AN244" t="str">
            <v>No</v>
          </cell>
          <cell r="AP244" t="str">
            <v>No</v>
          </cell>
          <cell r="AQ244" t="str">
            <v>OOO</v>
          </cell>
          <cell r="AR244" t="str">
            <v xml:space="preserve"> CDBG</v>
          </cell>
          <cell r="AS244" t="str">
            <v>OOO</v>
          </cell>
          <cell r="AT244" t="str">
            <v>United States</v>
          </cell>
          <cell r="AU244">
            <v>40</v>
          </cell>
          <cell r="AV244" t="str">
            <v>Childcare</v>
          </cell>
          <cell r="AZ244">
            <v>44706</v>
          </cell>
          <cell r="BA244" t="str">
            <v>OOO</v>
          </cell>
          <cell r="BB244" t="str">
            <v>RV</v>
          </cell>
          <cell r="BC244">
            <v>5</v>
          </cell>
          <cell r="BD244" t="str">
            <v>Quarter 4</v>
          </cell>
          <cell r="BE244">
            <v>2022</v>
          </cell>
          <cell r="BF244">
            <v>2022</v>
          </cell>
          <cell r="CI244" t="str">
            <v>Yes</v>
          </cell>
          <cell r="CO244" t="str">
            <v>No</v>
          </cell>
          <cell r="EB244">
            <v>32</v>
          </cell>
          <cell r="EC244" t="str">
            <v>Yes</v>
          </cell>
          <cell r="ED244" t="str">
            <v>CDBG</v>
          </cell>
          <cell r="EE244" t="str">
            <v>No</v>
          </cell>
          <cell r="EF244" t="str">
            <v>No</v>
          </cell>
          <cell r="EG244" t="str">
            <v>Yes</v>
          </cell>
          <cell r="EH244" t="str">
            <v>No</v>
          </cell>
          <cell r="EI244" t="str">
            <v>Yes</v>
          </cell>
          <cell r="EJ244" t="str">
            <v>No</v>
          </cell>
          <cell r="EM244" t="str">
            <v>No</v>
          </cell>
          <cell r="EN244" t="str">
            <v>No</v>
          </cell>
          <cell r="EO244" t="str">
            <v>No</v>
          </cell>
          <cell r="EP244" t="str">
            <v>No</v>
          </cell>
          <cell r="EQ244" t="str">
            <v>No</v>
          </cell>
          <cell r="ER244" t="str">
            <v>No</v>
          </cell>
        </row>
        <row r="245">
          <cell r="A245">
            <v>977195</v>
          </cell>
          <cell r="B245" t="str">
            <v>Jones, Myesha</v>
          </cell>
          <cell r="C245" t="str">
            <v>5212 Bowleys Ln  D</v>
          </cell>
          <cell r="D245" t="str">
            <v>Baltimore</v>
          </cell>
          <cell r="E245" t="str">
            <v>Md</v>
          </cell>
          <cell r="F245" t="str">
            <v>21206</v>
          </cell>
          <cell r="G245" t="str">
            <v>United States of America</v>
          </cell>
          <cell r="H245" t="str">
            <v>Word of Mouth</v>
          </cell>
          <cell r="J245" t="str">
            <v>443 469 1273</v>
          </cell>
          <cell r="L245" t="str">
            <v>Single</v>
          </cell>
          <cell r="M245" t="str">
            <v>No</v>
          </cell>
          <cell r="N245" t="str">
            <v>No</v>
          </cell>
          <cell r="O245" t="str">
            <v>6/10/2022</v>
          </cell>
          <cell r="P245" t="str">
            <v>Warehousing</v>
          </cell>
          <cell r="R245" t="str">
            <v>No</v>
          </cell>
          <cell r="S245" t="str">
            <v>No</v>
          </cell>
          <cell r="T245" t="str">
            <v>Female</v>
          </cell>
          <cell r="U245" t="str">
            <v>Black/African American</v>
          </cell>
          <cell r="V245" t="str">
            <v>06/10/2022</v>
          </cell>
          <cell r="X245" t="str">
            <v>216 57 4943</v>
          </cell>
          <cell r="Y245" t="str">
            <v>03/22/2000</v>
          </cell>
          <cell r="Z245" t="str">
            <v>myeshajones41@gmail.com</v>
          </cell>
          <cell r="AA245" t="str">
            <v>No</v>
          </cell>
          <cell r="AB245">
            <v>0</v>
          </cell>
          <cell r="AC245">
            <v>14.25</v>
          </cell>
          <cell r="AF245" t="str">
            <v>1-3 months</v>
          </cell>
          <cell r="AG245" t="str">
            <v>No</v>
          </cell>
          <cell r="AH245" t="str">
            <v>Extremely Low Income</v>
          </cell>
          <cell r="AI245">
            <v>0</v>
          </cell>
          <cell r="AJ245" t="str">
            <v>No</v>
          </cell>
          <cell r="AK245" t="str">
            <v>High School Diploma/GED</v>
          </cell>
          <cell r="AL245" t="str">
            <v>No</v>
          </cell>
          <cell r="AM245" t="str">
            <v>No</v>
          </cell>
          <cell r="AN245" t="str">
            <v>No</v>
          </cell>
          <cell r="AQ245" t="str">
            <v>MTDL</v>
          </cell>
          <cell r="AR245" t="str">
            <v>WIOA; CDBG</v>
          </cell>
          <cell r="AS245" t="str">
            <v>MTDL</v>
          </cell>
          <cell r="AT245" t="str">
            <v>United States</v>
          </cell>
          <cell r="AU245">
            <v>40</v>
          </cell>
          <cell r="AZ245">
            <v>44722</v>
          </cell>
          <cell r="BA245" t="str">
            <v>MTDL</v>
          </cell>
          <cell r="BB245" t="str">
            <v>CH</v>
          </cell>
          <cell r="BC245">
            <v>6</v>
          </cell>
          <cell r="BD245" t="str">
            <v>Quarter 4</v>
          </cell>
          <cell r="BE245">
            <v>2022</v>
          </cell>
          <cell r="BF245">
            <v>2022</v>
          </cell>
          <cell r="CI245" t="str">
            <v>No</v>
          </cell>
          <cell r="CO245" t="str">
            <v>No</v>
          </cell>
          <cell r="EB245">
            <v>22</v>
          </cell>
          <cell r="EC245" t="str">
            <v>Yes</v>
          </cell>
          <cell r="ED245" t="str">
            <v>CDBG</v>
          </cell>
          <cell r="EE245" t="str">
            <v>No</v>
          </cell>
          <cell r="EF245" t="str">
            <v>No</v>
          </cell>
          <cell r="EG245" t="str">
            <v>No</v>
          </cell>
          <cell r="EH245" t="str">
            <v>Yes</v>
          </cell>
          <cell r="EI245" t="str">
            <v>No</v>
          </cell>
          <cell r="EJ245" t="str">
            <v>Yes</v>
          </cell>
          <cell r="EM245" t="str">
            <v>No</v>
          </cell>
          <cell r="EN245" t="str">
            <v>No</v>
          </cell>
          <cell r="EO245" t="str">
            <v>No</v>
          </cell>
          <cell r="EP245" t="str">
            <v>No</v>
          </cell>
          <cell r="EQ245" t="str">
            <v>No</v>
          </cell>
          <cell r="ER245" t="str">
            <v>No</v>
          </cell>
        </row>
        <row r="246">
          <cell r="A246">
            <v>976735</v>
          </cell>
          <cell r="B246" t="str">
            <v>Jones, Quinnard</v>
          </cell>
          <cell r="C246" t="str">
            <v>7900 Brush Meadow Pl</v>
          </cell>
          <cell r="D246" t="str">
            <v>Severn</v>
          </cell>
          <cell r="E246" t="str">
            <v>MD</v>
          </cell>
          <cell r="F246" t="str">
            <v>21144</v>
          </cell>
          <cell r="G246" t="str">
            <v>United States of America</v>
          </cell>
          <cell r="H246" t="str">
            <v>Flyer/Bea Gaddy Center</v>
          </cell>
          <cell r="J246" t="str">
            <v>(443)273-4709</v>
          </cell>
          <cell r="L246" t="str">
            <v>Single</v>
          </cell>
          <cell r="M246" t="str">
            <v>No</v>
          </cell>
          <cell r="N246" t="str">
            <v>No</v>
          </cell>
          <cell r="P246" t="str">
            <v>Warehouse</v>
          </cell>
          <cell r="S246" t="str">
            <v>Not Hispanic or Latino</v>
          </cell>
          <cell r="T246" t="str">
            <v>Male</v>
          </cell>
          <cell r="U246" t="str">
            <v>Black/African American</v>
          </cell>
          <cell r="V246" t="str">
            <v>07/23/2021</v>
          </cell>
          <cell r="W246" t="str">
            <v>(410)274-6328</v>
          </cell>
          <cell r="X246" t="str">
            <v>215-61-7087</v>
          </cell>
          <cell r="Y246" t="str">
            <v>06/30/2001</v>
          </cell>
          <cell r="Z246" t="str">
            <v>qnard936@gmail.com</v>
          </cell>
          <cell r="AA246" t="str">
            <v>No</v>
          </cell>
          <cell r="AB246">
            <v>0</v>
          </cell>
          <cell r="AC246">
            <v>0</v>
          </cell>
          <cell r="AF246" t="str">
            <v>&lt;1 month</v>
          </cell>
          <cell r="AG246" t="str">
            <v>No</v>
          </cell>
          <cell r="AH246" t="str">
            <v>Extremely Low Income</v>
          </cell>
          <cell r="AI246">
            <v>0</v>
          </cell>
          <cell r="AJ246" t="str">
            <v>No</v>
          </cell>
          <cell r="AK246" t="str">
            <v>High School Diploma/GED</v>
          </cell>
          <cell r="AL246" t="str">
            <v>No</v>
          </cell>
          <cell r="AM246" t="str">
            <v>No</v>
          </cell>
          <cell r="AN246" t="str">
            <v>No</v>
          </cell>
          <cell r="AR246" t="str">
            <v>SNAP</v>
          </cell>
          <cell r="AS246" t="str">
            <v>MTDL</v>
          </cell>
          <cell r="AT246" t="str">
            <v>United States</v>
          </cell>
          <cell r="AU246">
            <v>40</v>
          </cell>
          <cell r="AZ246">
            <v>44400</v>
          </cell>
          <cell r="BB246" t="str">
            <v>RB</v>
          </cell>
          <cell r="BC246">
            <v>7</v>
          </cell>
          <cell r="BD246" t="str">
            <v>Quarter 1</v>
          </cell>
          <cell r="BE246">
            <v>2021</v>
          </cell>
          <cell r="BF246">
            <v>2022</v>
          </cell>
          <cell r="CI246" t="str">
            <v>No</v>
          </cell>
          <cell r="CO246" t="str">
            <v>No</v>
          </cell>
          <cell r="DK246" t="str">
            <v>Yes</v>
          </cell>
          <cell r="DL246" t="str">
            <v>07-2021</v>
          </cell>
          <cell r="DM246">
            <v>7</v>
          </cell>
          <cell r="DT246" t="str">
            <v>E</v>
          </cell>
          <cell r="DZ246" t="str">
            <v>478024192</v>
          </cell>
          <cell r="EB246">
            <v>20</v>
          </cell>
          <cell r="EC246" t="str">
            <v>No</v>
          </cell>
          <cell r="EE246" t="str">
            <v>No</v>
          </cell>
          <cell r="EF246" t="str">
            <v>No</v>
          </cell>
          <cell r="EG246" t="str">
            <v>No</v>
          </cell>
          <cell r="EH246" t="str">
            <v>No</v>
          </cell>
          <cell r="EI246" t="str">
            <v>No</v>
          </cell>
          <cell r="EJ246" t="str">
            <v>No</v>
          </cell>
          <cell r="EM246" t="str">
            <v>No</v>
          </cell>
          <cell r="EN246" t="str">
            <v>No</v>
          </cell>
          <cell r="EO246" t="str">
            <v>No</v>
          </cell>
          <cell r="EP246" t="str">
            <v>No</v>
          </cell>
          <cell r="EQ246" t="str">
            <v>No</v>
          </cell>
          <cell r="ER246" t="str">
            <v>No</v>
          </cell>
        </row>
        <row r="247">
          <cell r="A247">
            <v>977083</v>
          </cell>
          <cell r="B247" t="str">
            <v>Jones, Shelby</v>
          </cell>
          <cell r="C247" t="str">
            <v>4705 Homesdale Ave</v>
          </cell>
          <cell r="D247" t="str">
            <v>Baltimore</v>
          </cell>
          <cell r="E247" t="str">
            <v>MD</v>
          </cell>
          <cell r="F247" t="str">
            <v>21206</v>
          </cell>
          <cell r="G247" t="str">
            <v>United States of America</v>
          </cell>
          <cell r="H247" t="str">
            <v>Facebook</v>
          </cell>
          <cell r="J247" t="str">
            <v>(410)622-0818</v>
          </cell>
          <cell r="L247" t="str">
            <v>Single</v>
          </cell>
          <cell r="M247" t="str">
            <v>Yes</v>
          </cell>
          <cell r="N247" t="str">
            <v>Yes</v>
          </cell>
          <cell r="O247" t="str">
            <v>4/11/2022</v>
          </cell>
          <cell r="P247" t="str">
            <v>MTA</v>
          </cell>
          <cell r="R247" t="str">
            <v>No</v>
          </cell>
          <cell r="S247" t="str">
            <v>No</v>
          </cell>
          <cell r="T247" t="str">
            <v>Female</v>
          </cell>
          <cell r="U247" t="str">
            <v>Black/African American</v>
          </cell>
          <cell r="V247" t="str">
            <v>04/11/2022</v>
          </cell>
          <cell r="X247" t="str">
            <v>220-45-1001</v>
          </cell>
          <cell r="Y247" t="str">
            <v>02/01/1996</v>
          </cell>
          <cell r="Z247" t="str">
            <v>jones.shelby81@yahoo.com</v>
          </cell>
          <cell r="AA247" t="str">
            <v>No</v>
          </cell>
          <cell r="AB247">
            <v>0</v>
          </cell>
          <cell r="AC247">
            <v>12.5</v>
          </cell>
          <cell r="AD247" t="str">
            <v>Salary/Wages</v>
          </cell>
          <cell r="AF247" t="str">
            <v>Still Working</v>
          </cell>
          <cell r="AG247" t="str">
            <v>No</v>
          </cell>
          <cell r="AH247" t="str">
            <v>Extremely Low Income</v>
          </cell>
          <cell r="AI247">
            <v>1000</v>
          </cell>
          <cell r="AJ247" t="str">
            <v>No</v>
          </cell>
          <cell r="AK247" t="str">
            <v>High School Diploma/GED</v>
          </cell>
          <cell r="AL247" t="str">
            <v>No</v>
          </cell>
          <cell r="AM247" t="str">
            <v>No</v>
          </cell>
          <cell r="AN247" t="str">
            <v>No</v>
          </cell>
          <cell r="AP247" t="str">
            <v>No</v>
          </cell>
          <cell r="AQ247" t="str">
            <v>CTC</v>
          </cell>
          <cell r="AR247" t="str">
            <v>Train Up; CDBG</v>
          </cell>
          <cell r="AS247" t="str">
            <v>CTC</v>
          </cell>
          <cell r="AT247" t="str">
            <v>United States</v>
          </cell>
          <cell r="AU247">
            <v>40</v>
          </cell>
          <cell r="AZ247">
            <v>44662</v>
          </cell>
          <cell r="BA247" t="str">
            <v>CTC</v>
          </cell>
          <cell r="BB247" t="str">
            <v>MS</v>
          </cell>
          <cell r="BC247">
            <v>4</v>
          </cell>
          <cell r="BD247" t="str">
            <v>Quarter 4</v>
          </cell>
          <cell r="BE247">
            <v>2022</v>
          </cell>
          <cell r="BF247">
            <v>2022</v>
          </cell>
          <cell r="CI247" t="str">
            <v>Yes</v>
          </cell>
          <cell r="CO247" t="str">
            <v>No</v>
          </cell>
          <cell r="CP247">
            <v>44683</v>
          </cell>
          <cell r="DJ247" t="str">
            <v>Complete</v>
          </cell>
          <cell r="EB247">
            <v>26</v>
          </cell>
          <cell r="EC247" t="str">
            <v>Yes</v>
          </cell>
          <cell r="ED247" t="str">
            <v>CDBG</v>
          </cell>
          <cell r="EE247" t="str">
            <v>Yes</v>
          </cell>
          <cell r="EF247" t="str">
            <v>No</v>
          </cell>
          <cell r="EG247" t="str">
            <v>Yes</v>
          </cell>
          <cell r="EH247" t="str">
            <v>No</v>
          </cell>
          <cell r="EI247" t="str">
            <v>Yes</v>
          </cell>
          <cell r="EJ247" t="str">
            <v>No</v>
          </cell>
          <cell r="EM247" t="str">
            <v>Yes</v>
          </cell>
          <cell r="EN247" t="str">
            <v>No</v>
          </cell>
          <cell r="EO247" t="str">
            <v>No</v>
          </cell>
          <cell r="EP247" t="str">
            <v>No</v>
          </cell>
          <cell r="EQ247" t="str">
            <v>No</v>
          </cell>
          <cell r="ER247" t="str">
            <v>No</v>
          </cell>
        </row>
        <row r="248">
          <cell r="A248">
            <v>976249</v>
          </cell>
          <cell r="B248" t="str">
            <v>Kanyinda, Ndaya</v>
          </cell>
          <cell r="C248" t="str">
            <v>2200 Cold Spring Lane</v>
          </cell>
          <cell r="D248" t="str">
            <v>Baltimore</v>
          </cell>
          <cell r="E248" t="str">
            <v>MARYLAND</v>
          </cell>
          <cell r="F248" t="str">
            <v>21218</v>
          </cell>
          <cell r="G248" t="str">
            <v>United States of America</v>
          </cell>
          <cell r="H248" t="str">
            <v>Community Partner Referral</v>
          </cell>
          <cell r="I248" t="str">
            <v>No
OWIF W
N/A</v>
          </cell>
          <cell r="J248" t="str">
            <v>410-504-7998</v>
          </cell>
          <cell r="K248" t="str">
            <v>Yes</v>
          </cell>
          <cell r="L248" t="str">
            <v>Divorced/Separated</v>
          </cell>
          <cell r="M248" t="str">
            <v>Yes</v>
          </cell>
          <cell r="N248" t="str">
            <v>No</v>
          </cell>
          <cell r="O248" t="str">
            <v>Employed</v>
          </cell>
          <cell r="P248" t="str">
            <v>CNA</v>
          </cell>
          <cell r="Q248" t="str">
            <v>Single, Non Elderly</v>
          </cell>
          <cell r="R248" t="str">
            <v>Yes</v>
          </cell>
          <cell r="S248" t="str">
            <v>Not Hispanic or Latino</v>
          </cell>
          <cell r="T248" t="str">
            <v>Female</v>
          </cell>
          <cell r="U248" t="str">
            <v>Black or African American</v>
          </cell>
          <cell r="V248" t="str">
            <v>08/27/2020</v>
          </cell>
          <cell r="X248" t="str">
            <v>384-43-2551</v>
          </cell>
          <cell r="Y248" t="str">
            <v>03/31/1986</v>
          </cell>
          <cell r="Z248" t="str">
            <v>ndayahope170@gmail.com</v>
          </cell>
          <cell r="AA248" t="str">
            <v>No</v>
          </cell>
          <cell r="AB248">
            <v>1</v>
          </cell>
          <cell r="AC248">
            <v>0</v>
          </cell>
          <cell r="AF248" t="str">
            <v>1 year or longer</v>
          </cell>
          <cell r="AG248" t="str">
            <v>No</v>
          </cell>
          <cell r="AH248" t="str">
            <v>Extremely Low Income</v>
          </cell>
          <cell r="AI248">
            <v>0</v>
          </cell>
          <cell r="AJ248" t="str">
            <v>No</v>
          </cell>
          <cell r="AK248" t="str">
            <v>College degree</v>
          </cell>
          <cell r="AL248" t="str">
            <v>No</v>
          </cell>
          <cell r="AM248" t="str">
            <v>No</v>
          </cell>
          <cell r="AN248" t="str">
            <v>No</v>
          </cell>
          <cell r="AO248" t="str">
            <v>No</v>
          </cell>
          <cell r="AQ248" t="str">
            <v>OOO</v>
          </cell>
          <cell r="AR248" t="str">
            <v xml:space="preserve"> CDBG; SNAP; EARN</v>
          </cell>
          <cell r="AS248" t="str">
            <v>OOO</v>
          </cell>
          <cell r="AU248">
            <v>0</v>
          </cell>
          <cell r="AW248">
            <v>44481.825694444437</v>
          </cell>
          <cell r="AX248" t="str">
            <v>CTC</v>
          </cell>
          <cell r="AY248" t="str">
            <v>Yes</v>
          </cell>
          <cell r="AZ248">
            <v>44481</v>
          </cell>
          <cell r="BA248" t="str">
            <v>CTC</v>
          </cell>
          <cell r="BB248" t="str">
            <v>SH</v>
          </cell>
          <cell r="BC248">
            <v>10</v>
          </cell>
          <cell r="BD248" t="str">
            <v>Quarter 2</v>
          </cell>
          <cell r="BE248">
            <v>2021</v>
          </cell>
          <cell r="BF248">
            <v>2022</v>
          </cell>
          <cell r="BG248" t="str">
            <v>05/02/2022</v>
          </cell>
          <cell r="BH248" t="str">
            <v>Secondary Placement</v>
          </cell>
          <cell r="BI248" t="str">
            <v>Essilor America</v>
          </cell>
          <cell r="BJ248" t="str">
            <v>Inspector</v>
          </cell>
          <cell r="BK248">
            <v>16</v>
          </cell>
          <cell r="BL248">
            <v>40</v>
          </cell>
          <cell r="BM248" t="str">
            <v>Yes</v>
          </cell>
          <cell r="BN248" t="str">
            <v>No</v>
          </cell>
          <cell r="BO248" t="str">
            <v>No</v>
          </cell>
          <cell r="BP248" t="str">
            <v>No</v>
          </cell>
          <cell r="BQ248" t="str">
            <v>No</v>
          </cell>
          <cell r="BR248" t="str">
            <v>05/02/2022</v>
          </cell>
          <cell r="BS248" t="str">
            <v>Secondary Placement</v>
          </cell>
          <cell r="BT248" t="str">
            <v>Essilor America</v>
          </cell>
          <cell r="BU248" t="str">
            <v>Inspector</v>
          </cell>
          <cell r="BV248">
            <v>16</v>
          </cell>
          <cell r="BW248">
            <v>40</v>
          </cell>
          <cell r="BX248" t="str">
            <v>Yes</v>
          </cell>
          <cell r="BY248" t="str">
            <v>No</v>
          </cell>
          <cell r="BZ248" t="str">
            <v>No</v>
          </cell>
          <cell r="CA248" t="str">
            <v>No</v>
          </cell>
          <cell r="CB248" t="str">
            <v>No</v>
          </cell>
          <cell r="CE248" t="str">
            <v>Yes</v>
          </cell>
          <cell r="CF248" t="str">
            <v>05/10/2022</v>
          </cell>
          <cell r="CG248" t="str">
            <v>Job Retained;Retention and Advancement</v>
          </cell>
          <cell r="CH248" t="str">
            <v>05/10/2022</v>
          </cell>
          <cell r="CI248" t="str">
            <v>No</v>
          </cell>
          <cell r="CJ248">
            <v>8</v>
          </cell>
          <cell r="CL248">
            <v>8</v>
          </cell>
          <cell r="CM248">
            <v>8</v>
          </cell>
          <cell r="CN248">
            <v>8</v>
          </cell>
          <cell r="CO248" t="str">
            <v>Yes</v>
          </cell>
          <cell r="CP248">
            <v>44501</v>
          </cell>
          <cell r="DJ248" t="str">
            <v>Complete</v>
          </cell>
          <cell r="DL248" t="str">
            <v>11-2021</v>
          </cell>
          <cell r="DM248">
            <v>11</v>
          </cell>
          <cell r="DX248" t="str">
            <v>E</v>
          </cell>
          <cell r="DZ248" t="str">
            <v>433059368</v>
          </cell>
          <cell r="EA248" t="str">
            <v>IG0514-15-638</v>
          </cell>
          <cell r="EB248">
            <v>36</v>
          </cell>
          <cell r="EC248" t="str">
            <v>Yes</v>
          </cell>
          <cell r="ED248" t="str">
            <v>CDBG</v>
          </cell>
          <cell r="EE248" t="str">
            <v>Yes</v>
          </cell>
          <cell r="EF248" t="str">
            <v>Yes</v>
          </cell>
          <cell r="EG248" t="str">
            <v>Yes</v>
          </cell>
          <cell r="EH248" t="str">
            <v>No</v>
          </cell>
          <cell r="EI248" t="str">
            <v>Yes</v>
          </cell>
          <cell r="EJ248" t="str">
            <v>No</v>
          </cell>
          <cell r="EL248">
            <v>201</v>
          </cell>
          <cell r="EM248" t="str">
            <v>No</v>
          </cell>
          <cell r="EN248" t="str">
            <v>No</v>
          </cell>
          <cell r="EO248" t="str">
            <v>No</v>
          </cell>
          <cell r="EP248" t="str">
            <v>No</v>
          </cell>
          <cell r="EQ248" t="str">
            <v>Yes</v>
          </cell>
          <cell r="ER248" t="str">
            <v>No</v>
          </cell>
        </row>
        <row r="249">
          <cell r="A249">
            <v>977132</v>
          </cell>
          <cell r="B249" t="str">
            <v>Keene, Mikhail V.</v>
          </cell>
          <cell r="C249" t="str">
            <v>9022 1st Street</v>
          </cell>
          <cell r="D249" t="str">
            <v>Lanham</v>
          </cell>
          <cell r="E249" t="str">
            <v>MD</v>
          </cell>
          <cell r="F249" t="str">
            <v>20706</v>
          </cell>
          <cell r="G249" t="str">
            <v>United States of America</v>
          </cell>
          <cell r="H249" t="str">
            <v>Word of Mouth</v>
          </cell>
          <cell r="J249" t="str">
            <v>301-509-4311</v>
          </cell>
          <cell r="L249" t="str">
            <v>Married</v>
          </cell>
          <cell r="M249" t="str">
            <v>Yes</v>
          </cell>
          <cell r="N249" t="str">
            <v>Yes</v>
          </cell>
          <cell r="O249" t="str">
            <v>5/19/2022</v>
          </cell>
          <cell r="P249" t="str">
            <v>Transportation</v>
          </cell>
          <cell r="R249" t="str">
            <v>No</v>
          </cell>
          <cell r="S249" t="str">
            <v>No</v>
          </cell>
          <cell r="T249" t="str">
            <v>Male</v>
          </cell>
          <cell r="U249" t="str">
            <v>Black/African American</v>
          </cell>
          <cell r="V249" t="str">
            <v>05/19/2022</v>
          </cell>
          <cell r="X249" t="str">
            <v>219-25-4123</v>
          </cell>
          <cell r="Y249" t="str">
            <v>08/20/1989</v>
          </cell>
          <cell r="Z249" t="str">
            <v>mikhailkeene@gmail.com</v>
          </cell>
          <cell r="AA249" t="str">
            <v>No</v>
          </cell>
          <cell r="AB249">
            <v>0</v>
          </cell>
          <cell r="AC249">
            <v>16</v>
          </cell>
          <cell r="AD249" t="str">
            <v>Salary/Wages</v>
          </cell>
          <cell r="AF249" t="str">
            <v>Still Working</v>
          </cell>
          <cell r="AG249" t="str">
            <v>No</v>
          </cell>
          <cell r="AH249" t="str">
            <v>Low Income</v>
          </cell>
          <cell r="AI249">
            <v>4000</v>
          </cell>
          <cell r="AJ249" t="str">
            <v>No</v>
          </cell>
          <cell r="AK249" t="str">
            <v>High School Diploma/GED</v>
          </cell>
          <cell r="AL249" t="str">
            <v>No</v>
          </cell>
          <cell r="AM249" t="str">
            <v>No</v>
          </cell>
          <cell r="AN249" t="str">
            <v>No</v>
          </cell>
          <cell r="AP249" t="str">
            <v>No</v>
          </cell>
          <cell r="AQ249" t="str">
            <v>CTC</v>
          </cell>
          <cell r="AS249" t="str">
            <v>CTC</v>
          </cell>
          <cell r="AT249" t="str">
            <v>United States</v>
          </cell>
          <cell r="AU249">
            <v>40</v>
          </cell>
          <cell r="AV249" t="str">
            <v>Resume</v>
          </cell>
          <cell r="AZ249">
            <v>44700</v>
          </cell>
          <cell r="BA249" t="str">
            <v>CTC</v>
          </cell>
          <cell r="BB249" t="str">
            <v>MS</v>
          </cell>
          <cell r="BC249">
            <v>5</v>
          </cell>
          <cell r="BD249" t="str">
            <v>Quarter 4</v>
          </cell>
          <cell r="BE249">
            <v>2022</v>
          </cell>
          <cell r="BF249">
            <v>2022</v>
          </cell>
          <cell r="CI249" t="str">
            <v>Yes</v>
          </cell>
          <cell r="CO249" t="str">
            <v>No</v>
          </cell>
          <cell r="EB249">
            <v>32</v>
          </cell>
          <cell r="EC249" t="str">
            <v>No</v>
          </cell>
          <cell r="EE249" t="str">
            <v>No</v>
          </cell>
          <cell r="EF249" t="str">
            <v>No</v>
          </cell>
          <cell r="EG249" t="str">
            <v>No</v>
          </cell>
          <cell r="EH249" t="str">
            <v>Yes</v>
          </cell>
          <cell r="EI249" t="str">
            <v>Yes</v>
          </cell>
          <cell r="EJ249" t="str">
            <v>No</v>
          </cell>
          <cell r="EM249" t="str">
            <v>No</v>
          </cell>
          <cell r="EN249" t="str">
            <v>No</v>
          </cell>
          <cell r="EO249" t="str">
            <v>No</v>
          </cell>
          <cell r="EP249" t="str">
            <v>No</v>
          </cell>
          <cell r="EQ249" t="str">
            <v>No</v>
          </cell>
          <cell r="ER249" t="str">
            <v>No</v>
          </cell>
        </row>
        <row r="250">
          <cell r="A250">
            <v>977089</v>
          </cell>
          <cell r="B250" t="str">
            <v>Kellum, Jerome</v>
          </cell>
          <cell r="C250" t="str">
            <v>140 West West Street</v>
          </cell>
          <cell r="D250" t="str">
            <v>Baltimore</v>
          </cell>
          <cell r="E250" t="str">
            <v>MD</v>
          </cell>
          <cell r="F250" t="str">
            <v>21230</v>
          </cell>
          <cell r="G250" t="str">
            <v>United States of America</v>
          </cell>
          <cell r="H250" t="str">
            <v>Community Location</v>
          </cell>
          <cell r="J250" t="str">
            <v>443-318-5915</v>
          </cell>
          <cell r="L250" t="str">
            <v>Single</v>
          </cell>
          <cell r="M250" t="str">
            <v>Yes</v>
          </cell>
          <cell r="N250" t="str">
            <v>Yes</v>
          </cell>
          <cell r="O250" t="str">
            <v>4/13/2022</v>
          </cell>
          <cell r="P250" t="str">
            <v>Bus Operator</v>
          </cell>
          <cell r="R250" t="str">
            <v>No</v>
          </cell>
          <cell r="S250" t="str">
            <v>No</v>
          </cell>
          <cell r="T250" t="str">
            <v>Male</v>
          </cell>
          <cell r="U250" t="str">
            <v>Black/African American</v>
          </cell>
          <cell r="V250" t="str">
            <v>04/13/2022</v>
          </cell>
          <cell r="X250" t="str">
            <v>xxx-xxx - 2185</v>
          </cell>
          <cell r="Y250" t="str">
            <v>10/06/1966</v>
          </cell>
          <cell r="Z250" t="str">
            <v>jeromekellum66@gmail.com</v>
          </cell>
          <cell r="AA250" t="str">
            <v>Yes</v>
          </cell>
          <cell r="AB250">
            <v>0</v>
          </cell>
          <cell r="AC250">
            <v>15</v>
          </cell>
          <cell r="AF250" t="str">
            <v>Still Working</v>
          </cell>
          <cell r="AG250" t="str">
            <v>Yes</v>
          </cell>
          <cell r="AH250" t="str">
            <v>Extremely Low Income</v>
          </cell>
          <cell r="AI250">
            <v>0</v>
          </cell>
          <cell r="AJ250" t="str">
            <v>No</v>
          </cell>
          <cell r="AK250" t="str">
            <v>High School Diploma/GED</v>
          </cell>
          <cell r="AL250" t="str">
            <v>No</v>
          </cell>
          <cell r="AM250" t="str">
            <v>Yes</v>
          </cell>
          <cell r="AN250" t="str">
            <v>No</v>
          </cell>
          <cell r="AP250" t="str">
            <v>Yes</v>
          </cell>
          <cell r="AR250" t="str">
            <v>DOL Opioid; CDBG</v>
          </cell>
          <cell r="AS250" t="str">
            <v>CTC</v>
          </cell>
          <cell r="AT250" t="str">
            <v>United States</v>
          </cell>
          <cell r="AU250">
            <v>40</v>
          </cell>
          <cell r="AZ250">
            <v>44664</v>
          </cell>
          <cell r="BB250" t="str">
            <v>SH</v>
          </cell>
          <cell r="BC250">
            <v>4</v>
          </cell>
          <cell r="BD250" t="str">
            <v>Quarter 4</v>
          </cell>
          <cell r="BE250">
            <v>2022</v>
          </cell>
          <cell r="BF250">
            <v>2022</v>
          </cell>
          <cell r="CI250" t="str">
            <v>Yes</v>
          </cell>
          <cell r="CO250" t="str">
            <v>No</v>
          </cell>
          <cell r="DK250" t="str">
            <v>Yes</v>
          </cell>
          <cell r="EB250">
            <v>55</v>
          </cell>
          <cell r="EC250" t="str">
            <v>Yes</v>
          </cell>
          <cell r="ED250" t="str">
            <v>CDBG</v>
          </cell>
          <cell r="EE250" t="str">
            <v>No</v>
          </cell>
          <cell r="EF250" t="str">
            <v>No</v>
          </cell>
          <cell r="EG250" t="str">
            <v>No</v>
          </cell>
          <cell r="EH250" t="str">
            <v>No</v>
          </cell>
          <cell r="EI250" t="str">
            <v>Yes</v>
          </cell>
          <cell r="EJ250" t="str">
            <v>No</v>
          </cell>
          <cell r="EM250" t="str">
            <v>No</v>
          </cell>
          <cell r="EN250" t="str">
            <v>No</v>
          </cell>
          <cell r="EO250" t="str">
            <v>No</v>
          </cell>
          <cell r="EP250" t="str">
            <v>No</v>
          </cell>
          <cell r="EQ250" t="str">
            <v>No</v>
          </cell>
          <cell r="ER250" t="str">
            <v>No</v>
          </cell>
        </row>
        <row r="251">
          <cell r="A251">
            <v>976818</v>
          </cell>
          <cell r="B251" t="str">
            <v>Kelly, Alexis N.</v>
          </cell>
          <cell r="C251" t="str">
            <v>9414 Farewell Road</v>
          </cell>
          <cell r="D251" t="str">
            <v>Columbia</v>
          </cell>
          <cell r="E251" t="str">
            <v>MD</v>
          </cell>
          <cell r="F251" t="str">
            <v>21045</v>
          </cell>
          <cell r="G251" t="str">
            <v>United States of America</v>
          </cell>
          <cell r="H251" t="str">
            <v>Word of Mouth</v>
          </cell>
          <cell r="J251" t="str">
            <v>410-905-0681</v>
          </cell>
          <cell r="L251" t="str">
            <v>Single</v>
          </cell>
          <cell r="M251" t="str">
            <v>No</v>
          </cell>
          <cell r="N251" t="str">
            <v>No</v>
          </cell>
          <cell r="O251" t="str">
            <v>9/21/2021</v>
          </cell>
          <cell r="P251" t="str">
            <v>Warehouse Specialist</v>
          </cell>
          <cell r="R251" t="str">
            <v>Yes</v>
          </cell>
          <cell r="S251" t="str">
            <v>No</v>
          </cell>
          <cell r="T251" t="str">
            <v>Female</v>
          </cell>
          <cell r="U251" t="str">
            <v>White</v>
          </cell>
          <cell r="V251" t="str">
            <v>09/21/2021</v>
          </cell>
          <cell r="X251" t="str">
            <v>214-45-4472</v>
          </cell>
          <cell r="Y251" t="str">
            <v>07/19/1995</v>
          </cell>
          <cell r="Z251" t="str">
            <v>alexiskelly719@gmail.com</v>
          </cell>
          <cell r="AA251" t="str">
            <v>No</v>
          </cell>
          <cell r="AB251">
            <v>0</v>
          </cell>
          <cell r="AC251">
            <v>17.7</v>
          </cell>
          <cell r="AF251" t="str">
            <v>&gt; 1 year</v>
          </cell>
          <cell r="AG251" t="str">
            <v>No</v>
          </cell>
          <cell r="AH251" t="str">
            <v>Extremely Low Income</v>
          </cell>
          <cell r="AI251">
            <v>0</v>
          </cell>
          <cell r="AJ251" t="str">
            <v>Yes</v>
          </cell>
          <cell r="AK251" t="str">
            <v>Some College</v>
          </cell>
          <cell r="AL251" t="str">
            <v>No</v>
          </cell>
          <cell r="AM251" t="str">
            <v>Yes</v>
          </cell>
          <cell r="AN251" t="str">
            <v>No</v>
          </cell>
          <cell r="AS251" t="str">
            <v>MTDL</v>
          </cell>
          <cell r="AT251" t="str">
            <v>United States</v>
          </cell>
          <cell r="AU251">
            <v>40</v>
          </cell>
          <cell r="AZ251">
            <v>44460</v>
          </cell>
          <cell r="BB251" t="str">
            <v>SH</v>
          </cell>
          <cell r="BC251">
            <v>9</v>
          </cell>
          <cell r="BD251" t="str">
            <v>Quarter 1</v>
          </cell>
          <cell r="BE251">
            <v>2021</v>
          </cell>
          <cell r="BF251">
            <v>2022</v>
          </cell>
          <cell r="CI251" t="str">
            <v>No</v>
          </cell>
          <cell r="CO251" t="str">
            <v>No</v>
          </cell>
          <cell r="DK251" t="str">
            <v>Yes</v>
          </cell>
          <cell r="EB251">
            <v>26</v>
          </cell>
          <cell r="EC251" t="str">
            <v>No</v>
          </cell>
          <cell r="EE251" t="str">
            <v>No</v>
          </cell>
          <cell r="EF251" t="str">
            <v>No</v>
          </cell>
          <cell r="EG251" t="str">
            <v>No</v>
          </cell>
          <cell r="EH251" t="str">
            <v>No</v>
          </cell>
          <cell r="EI251" t="str">
            <v>No</v>
          </cell>
          <cell r="EJ251" t="str">
            <v>No</v>
          </cell>
          <cell r="EM251" t="str">
            <v>No</v>
          </cell>
          <cell r="EN251" t="str">
            <v>No</v>
          </cell>
          <cell r="EO251" t="str">
            <v>No</v>
          </cell>
          <cell r="EP251" t="str">
            <v>No</v>
          </cell>
          <cell r="EQ251" t="str">
            <v>No</v>
          </cell>
          <cell r="ER251" t="str">
            <v>No</v>
          </cell>
        </row>
        <row r="252">
          <cell r="A252">
            <v>977117</v>
          </cell>
          <cell r="B252" t="str">
            <v>Kennedy, Shardai</v>
          </cell>
          <cell r="C252" t="str">
            <v>308 N Franklintown Rd</v>
          </cell>
          <cell r="D252" t="str">
            <v>Baltimore</v>
          </cell>
          <cell r="E252" t="str">
            <v>MD</v>
          </cell>
          <cell r="F252" t="str">
            <v>21223</v>
          </cell>
          <cell r="G252" t="str">
            <v>United States of America</v>
          </cell>
          <cell r="H252" t="str">
            <v>Word of Mouth</v>
          </cell>
          <cell r="J252" t="str">
            <v>(443)630-7253</v>
          </cell>
          <cell r="L252" t="str">
            <v>Single</v>
          </cell>
          <cell r="M252" t="str">
            <v>No</v>
          </cell>
          <cell r="N252" t="str">
            <v>No</v>
          </cell>
          <cell r="O252" t="str">
            <v>5/5/2022</v>
          </cell>
          <cell r="P252" t="str">
            <v>Medical position</v>
          </cell>
          <cell r="R252" t="str">
            <v>Yes</v>
          </cell>
          <cell r="S252" t="str">
            <v>No</v>
          </cell>
          <cell r="T252" t="str">
            <v>Female</v>
          </cell>
          <cell r="U252" t="str">
            <v>Black/African American</v>
          </cell>
          <cell r="V252" t="str">
            <v>05/06/2022</v>
          </cell>
          <cell r="W252" t="str">
            <v>(443)271-3799</v>
          </cell>
          <cell r="X252" t="str">
            <v>215-51-1210</v>
          </cell>
          <cell r="Y252" t="str">
            <v>11/23/1997</v>
          </cell>
          <cell r="Z252" t="str">
            <v>shardaikennedy@gmail.com</v>
          </cell>
          <cell r="AA252" t="str">
            <v>No</v>
          </cell>
          <cell r="AB252">
            <v>0</v>
          </cell>
          <cell r="AC252">
            <v>15.56</v>
          </cell>
          <cell r="AD252" t="str">
            <v>Salary/Wages</v>
          </cell>
          <cell r="AF252" t="str">
            <v>Still Working</v>
          </cell>
          <cell r="AG252" t="str">
            <v>No</v>
          </cell>
          <cell r="AH252" t="str">
            <v>Extremely Low Income</v>
          </cell>
          <cell r="AI252">
            <v>1867</v>
          </cell>
          <cell r="AJ252" t="str">
            <v>No</v>
          </cell>
          <cell r="AK252" t="str">
            <v>Some College</v>
          </cell>
          <cell r="AL252" t="str">
            <v>No</v>
          </cell>
          <cell r="AM252" t="str">
            <v>No</v>
          </cell>
          <cell r="AN252" t="str">
            <v>No</v>
          </cell>
          <cell r="AP252" t="str">
            <v>No</v>
          </cell>
          <cell r="AQ252" t="str">
            <v>OOO</v>
          </cell>
          <cell r="AR252" t="str">
            <v xml:space="preserve"> CDBG</v>
          </cell>
          <cell r="AS252" t="str">
            <v>OOO</v>
          </cell>
          <cell r="AT252" t="str">
            <v>United States</v>
          </cell>
          <cell r="AU252">
            <v>30</v>
          </cell>
          <cell r="AZ252">
            <v>44687</v>
          </cell>
          <cell r="BA252" t="str">
            <v>OOO</v>
          </cell>
          <cell r="BB252" t="str">
            <v>RB</v>
          </cell>
          <cell r="BC252">
            <v>5</v>
          </cell>
          <cell r="BD252" t="str">
            <v>Quarter 4</v>
          </cell>
          <cell r="BE252">
            <v>2022</v>
          </cell>
          <cell r="BF252">
            <v>2022</v>
          </cell>
          <cell r="CI252" t="str">
            <v>Yes</v>
          </cell>
          <cell r="CO252" t="str">
            <v>No</v>
          </cell>
          <cell r="EB252">
            <v>24</v>
          </cell>
          <cell r="EC252" t="str">
            <v>Yes</v>
          </cell>
          <cell r="ED252" t="str">
            <v>CDBG</v>
          </cell>
          <cell r="EE252" t="str">
            <v>No</v>
          </cell>
          <cell r="EF252" t="str">
            <v>No</v>
          </cell>
          <cell r="EG252" t="str">
            <v>Yes</v>
          </cell>
          <cell r="EH252" t="str">
            <v>No</v>
          </cell>
          <cell r="EI252" t="str">
            <v>Yes</v>
          </cell>
          <cell r="EJ252" t="str">
            <v>No</v>
          </cell>
          <cell r="EM252" t="str">
            <v>No</v>
          </cell>
          <cell r="EN252" t="str">
            <v>No</v>
          </cell>
          <cell r="EO252" t="str">
            <v>No</v>
          </cell>
          <cell r="EP252" t="str">
            <v>No</v>
          </cell>
          <cell r="EQ252" t="str">
            <v>No</v>
          </cell>
          <cell r="ER252" t="str">
            <v>No</v>
          </cell>
        </row>
        <row r="253">
          <cell r="A253">
            <v>976993</v>
          </cell>
          <cell r="B253" t="str">
            <v>Khan, Arley</v>
          </cell>
          <cell r="C253" t="str">
            <v>3115 Dudley Ave</v>
          </cell>
          <cell r="D253" t="str">
            <v>Baltimore</v>
          </cell>
          <cell r="E253" t="str">
            <v>MD</v>
          </cell>
          <cell r="F253" t="str">
            <v>21213</v>
          </cell>
          <cell r="G253" t="str">
            <v>United States of America</v>
          </cell>
          <cell r="H253" t="str">
            <v>Facebook</v>
          </cell>
          <cell r="J253" t="str">
            <v>443 621 8564</v>
          </cell>
          <cell r="L253" t="str">
            <v>Single</v>
          </cell>
          <cell r="M253" t="str">
            <v>No</v>
          </cell>
          <cell r="N253" t="str">
            <v>No</v>
          </cell>
          <cell r="O253" t="str">
            <v>2/17/2022</v>
          </cell>
          <cell r="P253" t="str">
            <v>Warehousing</v>
          </cell>
          <cell r="Q253" t="str">
            <v>Single, Non Elderly</v>
          </cell>
          <cell r="R253" t="str">
            <v>No</v>
          </cell>
          <cell r="S253" t="str">
            <v>No</v>
          </cell>
          <cell r="T253" t="str">
            <v>Male</v>
          </cell>
          <cell r="U253" t="str">
            <v>Black/African American</v>
          </cell>
          <cell r="V253" t="str">
            <v>02/17/2022</v>
          </cell>
          <cell r="X253" t="str">
            <v>212 51 6363</v>
          </cell>
          <cell r="Y253" t="str">
            <v>08/16/1997</v>
          </cell>
          <cell r="Z253" t="str">
            <v>arleykhan7@gmail.com</v>
          </cell>
          <cell r="AA253" t="str">
            <v>No</v>
          </cell>
          <cell r="AB253">
            <v>1</v>
          </cell>
          <cell r="AC253">
            <v>12</v>
          </cell>
          <cell r="AD253" t="str">
            <v>Other Sources</v>
          </cell>
          <cell r="AF253" t="str">
            <v>1-3 months</v>
          </cell>
          <cell r="AG253" t="str">
            <v>No</v>
          </cell>
          <cell r="AH253" t="str">
            <v>Extremely Low Income</v>
          </cell>
          <cell r="AI253">
            <v>0</v>
          </cell>
          <cell r="AJ253" t="str">
            <v>Yes</v>
          </cell>
          <cell r="AK253" t="str">
            <v>Some Highschool</v>
          </cell>
          <cell r="AL253" t="str">
            <v>No</v>
          </cell>
          <cell r="AM253" t="str">
            <v>Yes</v>
          </cell>
          <cell r="AN253" t="str">
            <v>No</v>
          </cell>
          <cell r="AP253" t="str">
            <v>Yes</v>
          </cell>
          <cell r="AQ253" t="str">
            <v>MTDL</v>
          </cell>
          <cell r="AR253" t="str">
            <v>WIOA; CDBG</v>
          </cell>
          <cell r="AS253" t="str">
            <v>MTDL</v>
          </cell>
          <cell r="AT253" t="str">
            <v>United States</v>
          </cell>
          <cell r="AU253">
            <v>40</v>
          </cell>
          <cell r="AV253" t="str">
            <v>Criminal Background</v>
          </cell>
          <cell r="AZ253">
            <v>44609</v>
          </cell>
          <cell r="BA253" t="str">
            <v>MTDL</v>
          </cell>
          <cell r="BB253" t="str">
            <v>CH</v>
          </cell>
          <cell r="BC253">
            <v>2</v>
          </cell>
          <cell r="BD253" t="str">
            <v>Quarter 3</v>
          </cell>
          <cell r="BE253">
            <v>2022</v>
          </cell>
          <cell r="BF253">
            <v>2022</v>
          </cell>
          <cell r="CI253" t="str">
            <v>No</v>
          </cell>
          <cell r="CO253" t="str">
            <v>No</v>
          </cell>
          <cell r="CP253"/>
          <cell r="DK253" t="str">
            <v>No</v>
          </cell>
          <cell r="EB253">
            <v>24</v>
          </cell>
          <cell r="EC253" t="str">
            <v>Yes</v>
          </cell>
          <cell r="ED253" t="str">
            <v>CDBG</v>
          </cell>
          <cell r="EE253" t="str">
            <v>No</v>
          </cell>
          <cell r="EF253" t="str">
            <v>No</v>
          </cell>
          <cell r="EG253" t="str">
            <v>No</v>
          </cell>
          <cell r="EH253" t="str">
            <v>Yes</v>
          </cell>
          <cell r="EI253" t="str">
            <v>No</v>
          </cell>
          <cell r="EJ253" t="str">
            <v>Yes</v>
          </cell>
          <cell r="EM253" t="str">
            <v>No</v>
          </cell>
          <cell r="EN253" t="str">
            <v>No</v>
          </cell>
          <cell r="EO253" t="str">
            <v>No</v>
          </cell>
          <cell r="EP253" t="str">
            <v>No</v>
          </cell>
          <cell r="EQ253" t="str">
            <v>No</v>
          </cell>
          <cell r="ER253" t="str">
            <v>No</v>
          </cell>
        </row>
        <row r="254">
          <cell r="A254">
            <v>976795</v>
          </cell>
          <cell r="B254" t="str">
            <v>Khodadoost, Esmail</v>
          </cell>
          <cell r="C254" t="str">
            <v>140 W West Street</v>
          </cell>
          <cell r="D254" t="str">
            <v>Baltimore</v>
          </cell>
          <cell r="E254" t="str">
            <v>MD</v>
          </cell>
          <cell r="F254" t="str">
            <v>21230</v>
          </cell>
          <cell r="G254" t="str">
            <v>United States of America</v>
          </cell>
          <cell r="H254" t="str">
            <v>Baltimore Station</v>
          </cell>
          <cell r="J254" t="str">
            <v>626-567-3149</v>
          </cell>
          <cell r="L254" t="str">
            <v>Single</v>
          </cell>
          <cell r="M254" t="str">
            <v>Yes</v>
          </cell>
          <cell r="N254" t="str">
            <v>No</v>
          </cell>
          <cell r="P254" t="str">
            <v>Warehouse/Forklift Operator</v>
          </cell>
          <cell r="R254" t="str">
            <v>No</v>
          </cell>
          <cell r="S254" t="str">
            <v>No</v>
          </cell>
          <cell r="T254" t="str">
            <v>Male</v>
          </cell>
          <cell r="U254" t="str">
            <v>Black/African American</v>
          </cell>
          <cell r="V254" t="str">
            <v>08/24/2021</v>
          </cell>
          <cell r="X254" t="str">
            <v>219-27-4313</v>
          </cell>
          <cell r="Y254" t="str">
            <v>03/09/1987</v>
          </cell>
          <cell r="Z254" t="str">
            <v>emk239577@gmailcom</v>
          </cell>
          <cell r="AA254" t="str">
            <v>Yes</v>
          </cell>
          <cell r="AB254">
            <v>0</v>
          </cell>
          <cell r="AC254">
            <v>12</v>
          </cell>
          <cell r="AD254" t="str">
            <v>Other Sources</v>
          </cell>
          <cell r="AF254" t="str">
            <v>7-12 months</v>
          </cell>
          <cell r="AG254" t="str">
            <v>Yes</v>
          </cell>
          <cell r="AH254" t="str">
            <v>Extremely Low Income</v>
          </cell>
          <cell r="AI254">
            <v>641</v>
          </cell>
          <cell r="AJ254" t="str">
            <v>Yes</v>
          </cell>
          <cell r="AK254" t="str">
            <v>High School Diploma/GED</v>
          </cell>
          <cell r="AL254" t="str">
            <v>No</v>
          </cell>
          <cell r="AM254" t="str">
            <v>Yes</v>
          </cell>
          <cell r="AN254" t="str">
            <v>No</v>
          </cell>
          <cell r="AR254" t="str">
            <v xml:space="preserve"> CDBG</v>
          </cell>
          <cell r="AS254" t="str">
            <v>MTDL</v>
          </cell>
          <cell r="AT254" t="str">
            <v>United States</v>
          </cell>
          <cell r="AU254">
            <v>20</v>
          </cell>
          <cell r="AZ254">
            <v>44432</v>
          </cell>
          <cell r="BB254" t="str">
            <v>RV</v>
          </cell>
          <cell r="BC254">
            <v>8</v>
          </cell>
          <cell r="BD254" t="str">
            <v>Quarter 1</v>
          </cell>
          <cell r="BE254">
            <v>2021</v>
          </cell>
          <cell r="BF254">
            <v>2022</v>
          </cell>
          <cell r="CI254" t="str">
            <v>No</v>
          </cell>
          <cell r="CO254" t="str">
            <v>No</v>
          </cell>
          <cell r="CP254"/>
          <cell r="EB254">
            <v>35</v>
          </cell>
          <cell r="EC254" t="str">
            <v>Yes</v>
          </cell>
          <cell r="ED254" t="str">
            <v>CDBG</v>
          </cell>
          <cell r="EE254" t="str">
            <v>No</v>
          </cell>
          <cell r="EF254" t="str">
            <v>No</v>
          </cell>
          <cell r="EG254" t="str">
            <v>No</v>
          </cell>
          <cell r="EH254" t="str">
            <v>No</v>
          </cell>
          <cell r="EI254" t="str">
            <v>No</v>
          </cell>
          <cell r="EJ254" t="str">
            <v>No</v>
          </cell>
          <cell r="EM254" t="str">
            <v>No</v>
          </cell>
          <cell r="EN254" t="str">
            <v>No</v>
          </cell>
          <cell r="EO254" t="str">
            <v>No</v>
          </cell>
          <cell r="EP254" t="str">
            <v>No</v>
          </cell>
          <cell r="EQ254" t="str">
            <v>No</v>
          </cell>
          <cell r="ER254" t="str">
            <v>No</v>
          </cell>
        </row>
        <row r="255">
          <cell r="A255">
            <v>977207</v>
          </cell>
          <cell r="B255" t="str">
            <v>Kingsbrough, Deshawn T.</v>
          </cell>
          <cell r="C255" t="str">
            <v>2006 Jubilee Court</v>
          </cell>
          <cell r="D255" t="str">
            <v>Baltimore</v>
          </cell>
          <cell r="E255" t="str">
            <v>MD</v>
          </cell>
          <cell r="F255" t="str">
            <v>21214</v>
          </cell>
          <cell r="G255" t="str">
            <v>United States of America</v>
          </cell>
          <cell r="H255" t="str">
            <v>Internet Search</v>
          </cell>
          <cell r="J255" t="str">
            <v>443-630-7836</v>
          </cell>
          <cell r="L255" t="str">
            <v>Single Living with Partner</v>
          </cell>
          <cell r="M255" t="str">
            <v>Yes</v>
          </cell>
          <cell r="N255" t="str">
            <v>Yes</v>
          </cell>
          <cell r="O255" t="str">
            <v>6/22/22</v>
          </cell>
          <cell r="P255" t="str">
            <v>Driver</v>
          </cell>
          <cell r="R255" t="str">
            <v>No</v>
          </cell>
          <cell r="S255" t="str">
            <v>No</v>
          </cell>
          <cell r="T255" t="str">
            <v>Male</v>
          </cell>
          <cell r="U255" t="str">
            <v>Black/African American</v>
          </cell>
          <cell r="V255" t="str">
            <v>06/22/2022</v>
          </cell>
          <cell r="X255" t="str">
            <v>216-39-3635</v>
          </cell>
          <cell r="Y255" t="str">
            <v>06/04/1993</v>
          </cell>
          <cell r="Z255" t="str">
            <v>Kingsbroughdeshawn@icloud.com</v>
          </cell>
          <cell r="AA255" t="str">
            <v>No</v>
          </cell>
          <cell r="AB255">
            <v>0</v>
          </cell>
          <cell r="AD255" t="str">
            <v>Salary/Wages</v>
          </cell>
          <cell r="AF255" t="str">
            <v>Still Working</v>
          </cell>
          <cell r="AG255" t="str">
            <v>No</v>
          </cell>
          <cell r="AH255" t="str">
            <v>Extremely Low Income</v>
          </cell>
          <cell r="AI255">
            <v>1200</v>
          </cell>
          <cell r="AJ255" t="str">
            <v>Yes</v>
          </cell>
          <cell r="AK255" t="str">
            <v>High School Diploma/GED</v>
          </cell>
          <cell r="AL255" t="str">
            <v>No</v>
          </cell>
          <cell r="AM255" t="str">
            <v>No</v>
          </cell>
          <cell r="AN255" t="str">
            <v>No</v>
          </cell>
          <cell r="AP255" t="str">
            <v>Yes</v>
          </cell>
          <cell r="AQ255" t="str">
            <v>CTC</v>
          </cell>
          <cell r="AR255" t="str">
            <v xml:space="preserve"> CDBG</v>
          </cell>
          <cell r="AS255" t="str">
            <v>CTC</v>
          </cell>
          <cell r="AT255" t="str">
            <v>United States</v>
          </cell>
          <cell r="AU255">
            <v>30</v>
          </cell>
          <cell r="AV255" t="str">
            <v>Resume</v>
          </cell>
          <cell r="AZ255">
            <v>44734</v>
          </cell>
          <cell r="BA255" t="str">
            <v>CTC</v>
          </cell>
          <cell r="BB255" t="str">
            <v>MS</v>
          </cell>
          <cell r="BC255">
            <v>6</v>
          </cell>
          <cell r="BD255" t="str">
            <v>Quarter 4</v>
          </cell>
          <cell r="BE255">
            <v>2022</v>
          </cell>
          <cell r="BF255">
            <v>2022</v>
          </cell>
          <cell r="CI255" t="str">
            <v>Yes</v>
          </cell>
          <cell r="CO255" t="str">
            <v>No</v>
          </cell>
          <cell r="CP255"/>
          <cell r="EB255">
            <v>29</v>
          </cell>
          <cell r="EC255" t="str">
            <v>Yes</v>
          </cell>
          <cell r="ED255" t="str">
            <v>CDBG</v>
          </cell>
          <cell r="EE255" t="str">
            <v>No</v>
          </cell>
          <cell r="EF255" t="str">
            <v>No</v>
          </cell>
          <cell r="EG255" t="str">
            <v>No</v>
          </cell>
          <cell r="EH255" t="str">
            <v>Yes</v>
          </cell>
          <cell r="EI255" t="str">
            <v>Yes</v>
          </cell>
          <cell r="EJ255" t="str">
            <v>No</v>
          </cell>
          <cell r="EM255" t="str">
            <v>No</v>
          </cell>
          <cell r="EN255" t="str">
            <v>No</v>
          </cell>
          <cell r="EO255" t="str">
            <v>No</v>
          </cell>
          <cell r="EP255" t="str">
            <v>No</v>
          </cell>
          <cell r="EQ255" t="str">
            <v>No</v>
          </cell>
          <cell r="ER255" t="str">
            <v>No</v>
          </cell>
        </row>
        <row r="256">
          <cell r="A256">
            <v>976759</v>
          </cell>
          <cell r="B256" t="str">
            <v>Knight, Lisa</v>
          </cell>
          <cell r="C256" t="str">
            <v>3703 Teakwood Dr #A1</v>
          </cell>
          <cell r="D256" t="str">
            <v>Baltimore</v>
          </cell>
          <cell r="E256" t="str">
            <v>MD</v>
          </cell>
          <cell r="F256" t="str">
            <v>21208</v>
          </cell>
          <cell r="G256" t="str">
            <v>United States of America</v>
          </cell>
          <cell r="H256" t="str">
            <v>Community Location/Job Fair</v>
          </cell>
          <cell r="J256" t="str">
            <v>(443)636-0090</v>
          </cell>
          <cell r="L256" t="str">
            <v>Single</v>
          </cell>
          <cell r="M256" t="str">
            <v>Yes</v>
          </cell>
          <cell r="N256" t="str">
            <v>Yes</v>
          </cell>
          <cell r="P256" t="str">
            <v>Administrative/Instructional/Teacher</v>
          </cell>
          <cell r="R256" t="str">
            <v>Yes</v>
          </cell>
          <cell r="S256" t="str">
            <v>Not Hispanic or Latino</v>
          </cell>
          <cell r="T256" t="str">
            <v>Female</v>
          </cell>
          <cell r="U256" t="str">
            <v>Black/African American</v>
          </cell>
          <cell r="V256" t="str">
            <v>08/04/2021</v>
          </cell>
          <cell r="W256" t="str">
            <v>(410)944-0129</v>
          </cell>
          <cell r="X256" t="str">
            <v>3340</v>
          </cell>
          <cell r="Y256" t="str">
            <v>12/21/1970</v>
          </cell>
          <cell r="Z256" t="str">
            <v>designsgurh@gmail.com</v>
          </cell>
          <cell r="AA256" t="str">
            <v>No</v>
          </cell>
          <cell r="AB256">
            <v>0</v>
          </cell>
          <cell r="AC256">
            <v>0</v>
          </cell>
          <cell r="AD256" t="str">
            <v>Salary/Wages</v>
          </cell>
          <cell r="AF256" t="str">
            <v>Still Working</v>
          </cell>
          <cell r="AG256" t="str">
            <v>No</v>
          </cell>
          <cell r="AH256" t="str">
            <v>Low Income</v>
          </cell>
          <cell r="AI256">
            <v>2921</v>
          </cell>
          <cell r="AJ256" t="str">
            <v>No</v>
          </cell>
          <cell r="AK256" t="str">
            <v>BA/BS</v>
          </cell>
          <cell r="AL256" t="str">
            <v>No</v>
          </cell>
          <cell r="AM256" t="str">
            <v>No</v>
          </cell>
          <cell r="AN256" t="str">
            <v>No</v>
          </cell>
          <cell r="AT256" t="str">
            <v>United States</v>
          </cell>
          <cell r="AU256">
            <v>40</v>
          </cell>
          <cell r="AZ256">
            <v>44412</v>
          </cell>
          <cell r="BB256" t="str">
            <v>RB</v>
          </cell>
          <cell r="BC256">
            <v>8</v>
          </cell>
          <cell r="BD256" t="str">
            <v>Quarter 1</v>
          </cell>
          <cell r="BE256">
            <v>2021</v>
          </cell>
          <cell r="BF256">
            <v>2022</v>
          </cell>
          <cell r="CI256" t="str">
            <v>Yes</v>
          </cell>
          <cell r="CO256" t="str">
            <v>No</v>
          </cell>
          <cell r="EB256">
            <v>51</v>
          </cell>
          <cell r="EC256" t="str">
            <v>No</v>
          </cell>
          <cell r="EE256" t="str">
            <v>No</v>
          </cell>
          <cell r="EF256" t="str">
            <v>No</v>
          </cell>
          <cell r="EG256" t="str">
            <v>No</v>
          </cell>
          <cell r="EH256" t="str">
            <v>No</v>
          </cell>
          <cell r="EI256" t="str">
            <v>Yes</v>
          </cell>
          <cell r="EJ256" t="str">
            <v>No</v>
          </cell>
          <cell r="EM256" t="str">
            <v>No</v>
          </cell>
          <cell r="EN256" t="str">
            <v>No</v>
          </cell>
          <cell r="EO256" t="str">
            <v>No</v>
          </cell>
          <cell r="EP256" t="str">
            <v>No</v>
          </cell>
          <cell r="EQ256" t="str">
            <v>No</v>
          </cell>
          <cell r="ER256" t="str">
            <v>No</v>
          </cell>
        </row>
        <row r="257">
          <cell r="A257">
            <v>976954</v>
          </cell>
          <cell r="B257" t="str">
            <v>Knox, Terria</v>
          </cell>
          <cell r="C257" t="str">
            <v>2226 Redthorn Road</v>
          </cell>
          <cell r="D257" t="str">
            <v>Middle River</v>
          </cell>
          <cell r="E257" t="str">
            <v>MD</v>
          </cell>
          <cell r="F257" t="str">
            <v>21220</v>
          </cell>
          <cell r="G257" t="str">
            <v>United States of America</v>
          </cell>
          <cell r="H257" t="str">
            <v>Community Location</v>
          </cell>
          <cell r="J257" t="str">
            <v>410-921-5718</v>
          </cell>
          <cell r="L257" t="str">
            <v>Single</v>
          </cell>
          <cell r="M257" t="str">
            <v>Yes</v>
          </cell>
          <cell r="N257" t="str">
            <v>No</v>
          </cell>
          <cell r="O257" t="str">
            <v>1/21/2022</v>
          </cell>
          <cell r="R257" t="str">
            <v>Yes</v>
          </cell>
          <cell r="S257" t="str">
            <v>No</v>
          </cell>
          <cell r="T257" t="str">
            <v>Female</v>
          </cell>
          <cell r="U257" t="str">
            <v>Black/African American</v>
          </cell>
          <cell r="V257" t="str">
            <v>01/21/2022</v>
          </cell>
          <cell r="X257" t="str">
            <v>214-08-5510</v>
          </cell>
          <cell r="Y257" t="str">
            <v>02/09/1985</v>
          </cell>
          <cell r="Z257" t="str">
            <v>terria85kk@gmail.com</v>
          </cell>
          <cell r="AA257" t="str">
            <v>No</v>
          </cell>
          <cell r="AB257">
            <v>0</v>
          </cell>
          <cell r="AC257">
            <v>11</v>
          </cell>
          <cell r="AD257" t="str">
            <v>Cash Assistance/TCA, SNAP/Food Stamp, Other Sources</v>
          </cell>
          <cell r="AF257" t="str">
            <v>&gt; 1 year</v>
          </cell>
          <cell r="AG257" t="str">
            <v>No</v>
          </cell>
          <cell r="AH257" t="str">
            <v>Extremely Low Income</v>
          </cell>
          <cell r="AI257">
            <v>1779</v>
          </cell>
          <cell r="AJ257" t="str">
            <v>No</v>
          </cell>
          <cell r="AK257" t="str">
            <v>High School Diploma/GED</v>
          </cell>
          <cell r="AM257" t="str">
            <v>No</v>
          </cell>
          <cell r="AN257" t="str">
            <v>No</v>
          </cell>
          <cell r="AP257" t="str">
            <v>No</v>
          </cell>
          <cell r="AS257" t="str">
            <v>CF</v>
          </cell>
          <cell r="AT257" t="str">
            <v>United States</v>
          </cell>
          <cell r="AU257">
            <v>20</v>
          </cell>
          <cell r="AZ257">
            <v>44582</v>
          </cell>
          <cell r="BB257" t="str">
            <v>RV</v>
          </cell>
          <cell r="BC257">
            <v>1</v>
          </cell>
          <cell r="BD257" t="str">
            <v>Quarter 3</v>
          </cell>
          <cell r="BE257">
            <v>2022</v>
          </cell>
          <cell r="BF257">
            <v>2022</v>
          </cell>
          <cell r="CI257" t="str">
            <v>No</v>
          </cell>
          <cell r="CO257" t="str">
            <v>No</v>
          </cell>
          <cell r="DK257" t="str">
            <v>Yes</v>
          </cell>
          <cell r="EB257">
            <v>37</v>
          </cell>
          <cell r="EC257" t="str">
            <v>No</v>
          </cell>
          <cell r="EE257" t="str">
            <v>No</v>
          </cell>
          <cell r="EF257" t="str">
            <v>No</v>
          </cell>
          <cell r="EG257" t="str">
            <v>No</v>
          </cell>
          <cell r="EH257" t="str">
            <v>No</v>
          </cell>
          <cell r="EI257" t="str">
            <v>No</v>
          </cell>
          <cell r="EJ257" t="str">
            <v>No</v>
          </cell>
          <cell r="EM257" t="str">
            <v>No</v>
          </cell>
          <cell r="EN257" t="str">
            <v>No</v>
          </cell>
          <cell r="EO257" t="str">
            <v>No</v>
          </cell>
          <cell r="EP257" t="str">
            <v>No</v>
          </cell>
          <cell r="EQ257" t="str">
            <v>No</v>
          </cell>
          <cell r="ER257" t="str">
            <v>No</v>
          </cell>
        </row>
        <row r="258">
          <cell r="A258">
            <v>977130</v>
          </cell>
          <cell r="B258" t="str">
            <v>Kukoyi- Idris, Farouqah D.</v>
          </cell>
          <cell r="C258" t="str">
            <v>8347 Candlewick Court</v>
          </cell>
          <cell r="D258" t="str">
            <v>Severn</v>
          </cell>
          <cell r="E258" t="str">
            <v>MD</v>
          </cell>
          <cell r="F258" t="str">
            <v>21144</v>
          </cell>
          <cell r="G258" t="str">
            <v>United States of America</v>
          </cell>
          <cell r="H258" t="str">
            <v>MND Client/Graduate</v>
          </cell>
          <cell r="J258" t="str">
            <v>410-814-1579</v>
          </cell>
          <cell r="L258" t="str">
            <v>Married</v>
          </cell>
          <cell r="M258" t="str">
            <v>Yes</v>
          </cell>
          <cell r="N258" t="str">
            <v>Yes</v>
          </cell>
          <cell r="O258" t="str">
            <v>5/18/2022</v>
          </cell>
          <cell r="P258" t="str">
            <v>Bus Operator</v>
          </cell>
          <cell r="R258" t="str">
            <v>Yes</v>
          </cell>
          <cell r="S258" t="str">
            <v>No</v>
          </cell>
          <cell r="T258" t="str">
            <v>Female</v>
          </cell>
          <cell r="U258" t="str">
            <v>Black/African American</v>
          </cell>
          <cell r="V258" t="str">
            <v>05/18/2022</v>
          </cell>
          <cell r="X258" t="str">
            <v>258-39-2649</v>
          </cell>
          <cell r="Y258" t="str">
            <v>10/18/1981</v>
          </cell>
          <cell r="Z258" t="str">
            <v>dfkukoyi@gmail.com</v>
          </cell>
          <cell r="AA258" t="str">
            <v>No</v>
          </cell>
          <cell r="AB258">
            <v>0</v>
          </cell>
          <cell r="AC258">
            <v>22</v>
          </cell>
          <cell r="AD258" t="str">
            <v>Salary/Wages</v>
          </cell>
          <cell r="AF258" t="str">
            <v>Still Working</v>
          </cell>
          <cell r="AG258" t="str">
            <v>No</v>
          </cell>
          <cell r="AH258" t="str">
            <v>Low Income</v>
          </cell>
          <cell r="AI258">
            <v>2500</v>
          </cell>
          <cell r="AJ258" t="str">
            <v>No</v>
          </cell>
          <cell r="AK258" t="str">
            <v>Some College</v>
          </cell>
          <cell r="AL258" t="str">
            <v>No</v>
          </cell>
          <cell r="AM258" t="str">
            <v>No</v>
          </cell>
          <cell r="AN258" t="str">
            <v>No</v>
          </cell>
          <cell r="AP258" t="str">
            <v>No</v>
          </cell>
          <cell r="AQ258" t="str">
            <v>CTC</v>
          </cell>
          <cell r="AS258" t="str">
            <v>CTC</v>
          </cell>
          <cell r="AT258" t="str">
            <v>United States</v>
          </cell>
          <cell r="AU258">
            <v>40</v>
          </cell>
          <cell r="AZ258">
            <v>44699</v>
          </cell>
          <cell r="BA258" t="str">
            <v>CTC</v>
          </cell>
          <cell r="BB258" t="str">
            <v>SH</v>
          </cell>
          <cell r="BC258">
            <v>5</v>
          </cell>
          <cell r="BD258" t="str">
            <v>Quarter 4</v>
          </cell>
          <cell r="BE258">
            <v>2022</v>
          </cell>
          <cell r="BF258">
            <v>2022</v>
          </cell>
          <cell r="CI258" t="str">
            <v>Yes</v>
          </cell>
          <cell r="CO258" t="str">
            <v>No</v>
          </cell>
          <cell r="CP258"/>
          <cell r="EB258">
            <v>40</v>
          </cell>
          <cell r="EC258" t="str">
            <v>No</v>
          </cell>
          <cell r="EE258" t="str">
            <v>No</v>
          </cell>
          <cell r="EF258" t="str">
            <v>No</v>
          </cell>
          <cell r="EG258" t="str">
            <v>No</v>
          </cell>
          <cell r="EH258" t="str">
            <v>Yes</v>
          </cell>
          <cell r="EI258" t="str">
            <v>Yes</v>
          </cell>
          <cell r="EJ258" t="str">
            <v>No</v>
          </cell>
          <cell r="EM258" t="str">
            <v>No</v>
          </cell>
          <cell r="EN258" t="str">
            <v>No</v>
          </cell>
          <cell r="EO258" t="str">
            <v>No</v>
          </cell>
          <cell r="EP258" t="str">
            <v>No</v>
          </cell>
          <cell r="EQ258" t="str">
            <v>No</v>
          </cell>
          <cell r="ER258" t="str">
            <v>No</v>
          </cell>
        </row>
        <row r="259">
          <cell r="A259">
            <v>977035</v>
          </cell>
          <cell r="B259" t="str">
            <v>Kurtinitis, Charles</v>
          </cell>
          <cell r="C259" t="str">
            <v>3710 Egerton Rd</v>
          </cell>
          <cell r="D259" t="str">
            <v>Baltimore</v>
          </cell>
          <cell r="E259" t="str">
            <v>MD</v>
          </cell>
          <cell r="F259" t="str">
            <v>21215</v>
          </cell>
          <cell r="G259" t="str">
            <v>United States of America</v>
          </cell>
          <cell r="H259" t="str">
            <v>DreamLife/MOED</v>
          </cell>
          <cell r="J259" t="str">
            <v>(571)258-8539</v>
          </cell>
          <cell r="L259" t="str">
            <v>Single</v>
          </cell>
          <cell r="M259" t="str">
            <v>No</v>
          </cell>
          <cell r="N259" t="str">
            <v>No</v>
          </cell>
          <cell r="O259" t="str">
            <v>3/15/2022</v>
          </cell>
          <cell r="P259" t="str">
            <v>Warehouse</v>
          </cell>
          <cell r="R259" t="str">
            <v>No</v>
          </cell>
          <cell r="S259" t="str">
            <v>No</v>
          </cell>
          <cell r="T259" t="str">
            <v>Male</v>
          </cell>
          <cell r="U259" t="str">
            <v>White</v>
          </cell>
          <cell r="V259" t="str">
            <v>03/18/2022</v>
          </cell>
          <cell r="W259" t="str">
            <v>(410)212-4263</v>
          </cell>
          <cell r="X259" t="str">
            <v>213-94-0603</v>
          </cell>
          <cell r="Y259" t="str">
            <v>12/16/1976</v>
          </cell>
          <cell r="Z259" t="str">
            <v>kurtinitischarles@gmail.com</v>
          </cell>
          <cell r="AA259" t="str">
            <v>Yes</v>
          </cell>
          <cell r="AB259">
            <v>0</v>
          </cell>
          <cell r="AC259">
            <v>0</v>
          </cell>
          <cell r="AD259" t="str">
            <v>Cash Assistance/TCA, SNAP/Food Stamp</v>
          </cell>
          <cell r="AF259" t="str">
            <v>&gt; 1 year</v>
          </cell>
          <cell r="AG259" t="str">
            <v>No</v>
          </cell>
          <cell r="AH259" t="str">
            <v>Extremely Low Income</v>
          </cell>
          <cell r="AI259">
            <v>328</v>
          </cell>
          <cell r="AJ259" t="str">
            <v>Yes</v>
          </cell>
          <cell r="AK259" t="str">
            <v>High School Diploma/GED</v>
          </cell>
          <cell r="AL259" t="str">
            <v>No</v>
          </cell>
          <cell r="AM259" t="str">
            <v>Yes</v>
          </cell>
          <cell r="AN259" t="str">
            <v>No</v>
          </cell>
          <cell r="AP259" t="str">
            <v>Yes</v>
          </cell>
          <cell r="AR259" t="str">
            <v xml:space="preserve"> CDBG</v>
          </cell>
          <cell r="AS259" t="str">
            <v>MTDL</v>
          </cell>
          <cell r="AT259" t="str">
            <v>United States</v>
          </cell>
          <cell r="AU259">
            <v>0</v>
          </cell>
          <cell r="AZ259">
            <v>44638</v>
          </cell>
          <cell r="BB259" t="str">
            <v>CH</v>
          </cell>
          <cell r="BC259">
            <v>3</v>
          </cell>
          <cell r="BD259" t="str">
            <v>Quarter 3</v>
          </cell>
          <cell r="BE259">
            <v>2022</v>
          </cell>
          <cell r="BF259">
            <v>2022</v>
          </cell>
          <cell r="CI259" t="str">
            <v>No</v>
          </cell>
          <cell r="CO259" t="str">
            <v>No</v>
          </cell>
          <cell r="CP259"/>
          <cell r="EB259">
            <v>45</v>
          </cell>
          <cell r="EC259" t="str">
            <v>Yes</v>
          </cell>
          <cell r="ED259" t="str">
            <v>CDBG</v>
          </cell>
          <cell r="EE259" t="str">
            <v>No</v>
          </cell>
          <cell r="EF259" t="str">
            <v>No</v>
          </cell>
          <cell r="EG259" t="str">
            <v>No</v>
          </cell>
          <cell r="EH259" t="str">
            <v>No</v>
          </cell>
          <cell r="EI259" t="str">
            <v>No</v>
          </cell>
          <cell r="EJ259" t="str">
            <v>No</v>
          </cell>
          <cell r="EM259" t="str">
            <v>No</v>
          </cell>
          <cell r="EN259" t="str">
            <v>No</v>
          </cell>
          <cell r="EO259" t="str">
            <v>No</v>
          </cell>
          <cell r="EP259" t="str">
            <v>No</v>
          </cell>
          <cell r="EQ259" t="str">
            <v>No</v>
          </cell>
          <cell r="ER259" t="str">
            <v>No</v>
          </cell>
        </row>
        <row r="260">
          <cell r="A260">
            <v>976758</v>
          </cell>
          <cell r="B260" t="str">
            <v>Ladson, Sampson</v>
          </cell>
          <cell r="C260" t="str">
            <v>1743 Gorsuch Ave</v>
          </cell>
          <cell r="D260" t="str">
            <v>Baltimore</v>
          </cell>
          <cell r="E260" t="str">
            <v>MD</v>
          </cell>
          <cell r="F260" t="str">
            <v>21216</v>
          </cell>
          <cell r="G260" t="str">
            <v>United States of America</v>
          </cell>
          <cell r="H260" t="str">
            <v>Other</v>
          </cell>
          <cell r="J260" t="str">
            <v>443 768 6754</v>
          </cell>
          <cell r="L260" t="str">
            <v>Single</v>
          </cell>
          <cell r="M260" t="str">
            <v>Yes</v>
          </cell>
          <cell r="N260" t="str">
            <v>Yes</v>
          </cell>
          <cell r="P260" t="str">
            <v>fork lift possession</v>
          </cell>
          <cell r="R260" t="str">
            <v>No</v>
          </cell>
          <cell r="S260" t="str">
            <v>No</v>
          </cell>
          <cell r="T260" t="str">
            <v>Male</v>
          </cell>
          <cell r="U260" t="str">
            <v>Black/African American</v>
          </cell>
          <cell r="V260" t="str">
            <v>08/05/2021</v>
          </cell>
          <cell r="X260" t="str">
            <v>214 45 5357</v>
          </cell>
          <cell r="Y260" t="str">
            <v>07/27/1995</v>
          </cell>
          <cell r="Z260" t="str">
            <v>samladson93@gmailcom</v>
          </cell>
          <cell r="AB260">
            <v>0</v>
          </cell>
          <cell r="AC260">
            <v>13.5</v>
          </cell>
          <cell r="AD260" t="str">
            <v>Other Sources</v>
          </cell>
          <cell r="AH260" t="str">
            <v>Extremely Low Income</v>
          </cell>
          <cell r="AI260">
            <v>0</v>
          </cell>
          <cell r="AK260" t="str">
            <v>Some Highschool</v>
          </cell>
          <cell r="AN260" t="str">
            <v>No</v>
          </cell>
          <cell r="AR260" t="str">
            <v xml:space="preserve"> CDBG</v>
          </cell>
          <cell r="AT260" t="str">
            <v>United States</v>
          </cell>
          <cell r="AU260">
            <v>40</v>
          </cell>
          <cell r="AZ260">
            <v>44413</v>
          </cell>
          <cell r="BB260" t="str">
            <v>CH</v>
          </cell>
          <cell r="BC260">
            <v>8</v>
          </cell>
          <cell r="BD260" t="str">
            <v>Quarter 1</v>
          </cell>
          <cell r="BE260">
            <v>2021</v>
          </cell>
          <cell r="BF260">
            <v>2022</v>
          </cell>
          <cell r="CI260" t="str">
            <v>No</v>
          </cell>
          <cell r="CO260" t="str">
            <v>No</v>
          </cell>
          <cell r="CP260"/>
          <cell r="DK260" t="str">
            <v>Yes</v>
          </cell>
          <cell r="EB260">
            <v>26</v>
          </cell>
          <cell r="EC260" t="str">
            <v>Yes</v>
          </cell>
          <cell r="ED260" t="str">
            <v>CDBG</v>
          </cell>
          <cell r="EE260" t="str">
            <v>No</v>
          </cell>
          <cell r="EF260" t="str">
            <v>No</v>
          </cell>
          <cell r="EG260" t="str">
            <v>No</v>
          </cell>
          <cell r="EH260" t="str">
            <v>No</v>
          </cell>
          <cell r="EI260" t="str">
            <v>No</v>
          </cell>
          <cell r="EJ260" t="str">
            <v>No</v>
          </cell>
          <cell r="EM260" t="str">
            <v>No</v>
          </cell>
          <cell r="EN260" t="str">
            <v>No</v>
          </cell>
          <cell r="EO260" t="str">
            <v>No</v>
          </cell>
          <cell r="EP260" t="str">
            <v>No</v>
          </cell>
          <cell r="EQ260" t="str">
            <v>No</v>
          </cell>
          <cell r="ER260" t="str">
            <v>No</v>
          </cell>
        </row>
        <row r="261">
          <cell r="A261">
            <v>977019</v>
          </cell>
          <cell r="B261" t="str">
            <v>Lavonne, Erica</v>
          </cell>
          <cell r="C261" t="str">
            <v>5 Cindy Lane  Apt 202</v>
          </cell>
          <cell r="D261" t="str">
            <v>Captial</v>
          </cell>
          <cell r="E261" t="str">
            <v>MD</v>
          </cell>
          <cell r="F261" t="str">
            <v>20743</v>
          </cell>
          <cell r="G261" t="str">
            <v>United States of America</v>
          </cell>
          <cell r="H261" t="str">
            <v>Word of Mouth</v>
          </cell>
          <cell r="J261" t="str">
            <v>202-577-9314</v>
          </cell>
          <cell r="L261" t="str">
            <v>Single</v>
          </cell>
          <cell r="M261" t="str">
            <v>Yes</v>
          </cell>
          <cell r="N261" t="str">
            <v>Yes</v>
          </cell>
          <cell r="O261" t="str">
            <v>2/25/2022</v>
          </cell>
          <cell r="P261" t="str">
            <v>Bus Operator</v>
          </cell>
          <cell r="R261" t="str">
            <v>Yes</v>
          </cell>
          <cell r="S261" t="str">
            <v>No</v>
          </cell>
          <cell r="T261" t="str">
            <v>Female</v>
          </cell>
          <cell r="U261" t="str">
            <v>Black/African American</v>
          </cell>
          <cell r="V261" t="str">
            <v>02/25/2022</v>
          </cell>
          <cell r="X261" t="str">
            <v>9444</v>
          </cell>
          <cell r="Y261" t="str">
            <v>11/12/1984</v>
          </cell>
          <cell r="Z261" t="str">
            <v>ericalavonne75@gmail.com</v>
          </cell>
          <cell r="AA261" t="str">
            <v>No</v>
          </cell>
          <cell r="AB261">
            <v>0</v>
          </cell>
          <cell r="AC261">
            <v>18</v>
          </cell>
          <cell r="AD261" t="str">
            <v>Salary/Wages</v>
          </cell>
          <cell r="AG261" t="str">
            <v>No</v>
          </cell>
          <cell r="AH261" t="str">
            <v>Extremely Low Income</v>
          </cell>
          <cell r="AI261">
            <v>2500</v>
          </cell>
          <cell r="AJ261" t="str">
            <v>No</v>
          </cell>
          <cell r="AK261" t="str">
            <v>AA</v>
          </cell>
          <cell r="AL261" t="str">
            <v>No</v>
          </cell>
          <cell r="AM261" t="str">
            <v>No</v>
          </cell>
          <cell r="AN261" t="str">
            <v>No</v>
          </cell>
          <cell r="AP261" t="str">
            <v>No</v>
          </cell>
          <cell r="AS261" t="str">
            <v>CTC</v>
          </cell>
          <cell r="AT261" t="str">
            <v>United States</v>
          </cell>
          <cell r="AU261">
            <v>40</v>
          </cell>
          <cell r="AW261"/>
          <cell r="AZ261">
            <v>44617</v>
          </cell>
          <cell r="BB261" t="str">
            <v>SH</v>
          </cell>
          <cell r="BC261">
            <v>2</v>
          </cell>
          <cell r="BD261" t="str">
            <v>Quarter 3</v>
          </cell>
          <cell r="BE261">
            <v>2022</v>
          </cell>
          <cell r="BF261">
            <v>2022</v>
          </cell>
          <cell r="CI261" t="str">
            <v>No</v>
          </cell>
          <cell r="CO261" t="str">
            <v>No</v>
          </cell>
          <cell r="CP261"/>
          <cell r="DK261" t="str">
            <v>Yes</v>
          </cell>
          <cell r="EB261">
            <v>37</v>
          </cell>
          <cell r="EC261" t="str">
            <v>No</v>
          </cell>
          <cell r="EE261" t="str">
            <v>No</v>
          </cell>
          <cell r="EF261" t="str">
            <v>No</v>
          </cell>
          <cell r="EG261" t="str">
            <v>No</v>
          </cell>
          <cell r="EH261" t="str">
            <v>No</v>
          </cell>
          <cell r="EI261" t="str">
            <v>No</v>
          </cell>
          <cell r="EJ261" t="str">
            <v>No</v>
          </cell>
          <cell r="EM261" t="str">
            <v>No</v>
          </cell>
          <cell r="EN261" t="str">
            <v>No</v>
          </cell>
          <cell r="EO261" t="str">
            <v>No</v>
          </cell>
          <cell r="EP261" t="str">
            <v>No</v>
          </cell>
          <cell r="EQ261" t="str">
            <v>No</v>
          </cell>
          <cell r="ER261" t="str">
            <v>No</v>
          </cell>
        </row>
        <row r="262">
          <cell r="A262">
            <v>976880</v>
          </cell>
          <cell r="B262" t="str">
            <v>Lawson, Shavay</v>
          </cell>
          <cell r="C262" t="str">
            <v>3729 Reisterstown Rd</v>
          </cell>
          <cell r="D262" t="str">
            <v>Baltimore</v>
          </cell>
          <cell r="E262" t="str">
            <v>MD</v>
          </cell>
          <cell r="F262" t="str">
            <v>21215</v>
          </cell>
          <cell r="G262" t="str">
            <v>United States of America</v>
          </cell>
          <cell r="H262" t="str">
            <v>Word of Mouth</v>
          </cell>
          <cell r="J262" t="str">
            <v>(410)736-8473</v>
          </cell>
          <cell r="L262" t="str">
            <v>Single</v>
          </cell>
          <cell r="M262" t="str">
            <v>Yes</v>
          </cell>
          <cell r="N262" t="str">
            <v>Yes</v>
          </cell>
          <cell r="O262" t="str">
            <v>11/12/2021</v>
          </cell>
          <cell r="P262" t="str">
            <v>CDL/Buses</v>
          </cell>
          <cell r="R262" t="str">
            <v>Yes</v>
          </cell>
          <cell r="S262" t="str">
            <v>No</v>
          </cell>
          <cell r="T262" t="str">
            <v>Female</v>
          </cell>
          <cell r="U262" t="str">
            <v>Black/African American</v>
          </cell>
          <cell r="V262" t="str">
            <v>11/12/2021</v>
          </cell>
          <cell r="W262" t="str">
            <v>(443)850-8345</v>
          </cell>
          <cell r="X262" t="str">
            <v>220-11-2488</v>
          </cell>
          <cell r="Y262" t="str">
            <v>06/06/1986</v>
          </cell>
          <cell r="Z262" t="str">
            <v>shavay3504@gmail.com</v>
          </cell>
          <cell r="AA262" t="str">
            <v>No</v>
          </cell>
          <cell r="AB262">
            <v>0</v>
          </cell>
          <cell r="AC262">
            <v>21.65</v>
          </cell>
          <cell r="AD262" t="str">
            <v>Salary/Wages</v>
          </cell>
          <cell r="AF262" t="str">
            <v>Still Working</v>
          </cell>
          <cell r="AG262" t="str">
            <v>Yes</v>
          </cell>
          <cell r="AH262" t="str">
            <v>Low Income</v>
          </cell>
          <cell r="AI262">
            <v>3464</v>
          </cell>
          <cell r="AJ262" t="str">
            <v>No</v>
          </cell>
          <cell r="AK262" t="str">
            <v>Certified or Licensed</v>
          </cell>
          <cell r="AL262" t="str">
            <v>No</v>
          </cell>
          <cell r="AM262" t="str">
            <v>No</v>
          </cell>
          <cell r="AN262" t="str">
            <v>No</v>
          </cell>
          <cell r="AP262" t="str">
            <v>Yes</v>
          </cell>
          <cell r="AQ262" t="str">
            <v>CTC</v>
          </cell>
          <cell r="AR262" t="str">
            <v>DOL Opioid; CDBG</v>
          </cell>
          <cell r="AS262" t="str">
            <v>CTC</v>
          </cell>
          <cell r="AT262" t="str">
            <v>United States</v>
          </cell>
          <cell r="AU262">
            <v>40</v>
          </cell>
          <cell r="AW262"/>
          <cell r="AZ262">
            <v>44512</v>
          </cell>
          <cell r="BA262" t="str">
            <v>CTC</v>
          </cell>
          <cell r="BB262" t="str">
            <v>SH</v>
          </cell>
          <cell r="BC262">
            <v>11</v>
          </cell>
          <cell r="BD262" t="str">
            <v>Quarter 2</v>
          </cell>
          <cell r="BE262">
            <v>2021</v>
          </cell>
          <cell r="BF262">
            <v>2022</v>
          </cell>
          <cell r="BG262" t="str">
            <v>02/07/2022</v>
          </cell>
          <cell r="BH262" t="str">
            <v>Initial Placement</v>
          </cell>
          <cell r="BI262" t="str">
            <v>Baltimore City</v>
          </cell>
          <cell r="BJ262" t="str">
            <v>HVAC lll - Department of Public Works</v>
          </cell>
          <cell r="BK262">
            <v>24</v>
          </cell>
          <cell r="BL262">
            <v>40</v>
          </cell>
          <cell r="BM262" t="str">
            <v>Yes</v>
          </cell>
          <cell r="BN262" t="str">
            <v>Yes</v>
          </cell>
          <cell r="BO262" t="str">
            <v>No</v>
          </cell>
          <cell r="BP262" t="str">
            <v>No</v>
          </cell>
          <cell r="BQ262" t="str">
            <v>No</v>
          </cell>
          <cell r="BR262" t="str">
            <v>02/07/2022</v>
          </cell>
          <cell r="BS262" t="str">
            <v>Initial Placement</v>
          </cell>
          <cell r="BT262" t="str">
            <v>Baltimore City</v>
          </cell>
          <cell r="BU262" t="str">
            <v>HVAC lll - Department of Public Works</v>
          </cell>
          <cell r="BV262">
            <v>24</v>
          </cell>
          <cell r="BW262">
            <v>40</v>
          </cell>
          <cell r="BX262" t="str">
            <v>Yes</v>
          </cell>
          <cell r="BY262" t="str">
            <v>Yes</v>
          </cell>
          <cell r="BZ262" t="str">
            <v>No</v>
          </cell>
          <cell r="CA262" t="str">
            <v>No</v>
          </cell>
          <cell r="CB262" t="str">
            <v>No</v>
          </cell>
          <cell r="CF262" t="str">
            <v>05/12/2022</v>
          </cell>
          <cell r="CG262" t="str">
            <v>Job Retained</v>
          </cell>
          <cell r="CH262" t="str">
            <v>05/12/2022</v>
          </cell>
          <cell r="CI262" t="str">
            <v>Yes</v>
          </cell>
          <cell r="CJ262">
            <v>94</v>
          </cell>
          <cell r="CK262">
            <v>181</v>
          </cell>
          <cell r="CL262">
            <v>181</v>
          </cell>
          <cell r="CM262">
            <v>181</v>
          </cell>
          <cell r="CN262">
            <v>181</v>
          </cell>
          <cell r="CO262" t="str">
            <v>No</v>
          </cell>
          <cell r="CP262">
            <v>44571</v>
          </cell>
          <cell r="DJ262" t="str">
            <v>Complete</v>
          </cell>
          <cell r="EB262">
            <v>36</v>
          </cell>
          <cell r="EC262" t="str">
            <v>Yes</v>
          </cell>
          <cell r="ED262" t="str">
            <v>CDBG</v>
          </cell>
          <cell r="EE262" t="str">
            <v>Yes</v>
          </cell>
          <cell r="EF262" t="str">
            <v>Yes</v>
          </cell>
          <cell r="EG262" t="str">
            <v>Yes</v>
          </cell>
          <cell r="EH262" t="str">
            <v>No</v>
          </cell>
          <cell r="EI262" t="str">
            <v>Yes</v>
          </cell>
          <cell r="EJ262" t="str">
            <v>No</v>
          </cell>
          <cell r="EL262">
            <v>86</v>
          </cell>
          <cell r="EM262" t="str">
            <v>No</v>
          </cell>
          <cell r="EN262" t="str">
            <v>No</v>
          </cell>
          <cell r="EO262" t="str">
            <v>Yes</v>
          </cell>
          <cell r="EP262" t="str">
            <v>No</v>
          </cell>
          <cell r="EQ262" t="str">
            <v>Yes</v>
          </cell>
          <cell r="ER262" t="str">
            <v>Yes</v>
          </cell>
        </row>
        <row r="263">
          <cell r="A263">
            <v>976902</v>
          </cell>
          <cell r="B263" t="str">
            <v>Lay, Ahme</v>
          </cell>
          <cell r="C263" t="str">
            <v>404 Thelma Road</v>
          </cell>
          <cell r="D263" t="str">
            <v>Glen Burnie</v>
          </cell>
          <cell r="E263" t="str">
            <v>MD</v>
          </cell>
          <cell r="F263" t="str">
            <v>21260</v>
          </cell>
          <cell r="G263" t="str">
            <v>United States of America</v>
          </cell>
          <cell r="H263" t="str">
            <v>Word of Mouth</v>
          </cell>
          <cell r="J263" t="str">
            <v>301-257-0927</v>
          </cell>
          <cell r="L263" t="str">
            <v>Married</v>
          </cell>
          <cell r="M263" t="str">
            <v>Yes</v>
          </cell>
          <cell r="N263" t="str">
            <v>Yes</v>
          </cell>
          <cell r="O263" t="str">
            <v>12/6/2021</v>
          </cell>
          <cell r="P263" t="str">
            <v>Bus Operator</v>
          </cell>
          <cell r="R263" t="str">
            <v>No</v>
          </cell>
          <cell r="S263" t="str">
            <v>No</v>
          </cell>
          <cell r="T263" t="str">
            <v>Female</v>
          </cell>
          <cell r="U263" t="str">
            <v>Asian</v>
          </cell>
          <cell r="V263" t="str">
            <v>12/06/2021</v>
          </cell>
          <cell r="X263" t="str">
            <v>659-22-1267</v>
          </cell>
          <cell r="Y263" t="str">
            <v>03/03/1980</v>
          </cell>
          <cell r="Z263" t="str">
            <v>ahmilay.mt@gmail.com</v>
          </cell>
          <cell r="AA263" t="str">
            <v>No</v>
          </cell>
          <cell r="AB263">
            <v>0</v>
          </cell>
          <cell r="AC263">
            <v>15</v>
          </cell>
          <cell r="AD263" t="str">
            <v>SNAP/Food Stamp</v>
          </cell>
          <cell r="AF263" t="str">
            <v>&gt; 1 year</v>
          </cell>
          <cell r="AG263" t="str">
            <v>No</v>
          </cell>
          <cell r="AH263" t="str">
            <v>Extremely Low Income</v>
          </cell>
          <cell r="AI263">
            <v>0</v>
          </cell>
          <cell r="AJ263" t="str">
            <v>No</v>
          </cell>
          <cell r="AK263" t="str">
            <v>AA</v>
          </cell>
          <cell r="AL263" t="str">
            <v>No</v>
          </cell>
          <cell r="AM263" t="str">
            <v>No</v>
          </cell>
          <cell r="AN263" t="str">
            <v>No</v>
          </cell>
          <cell r="AP263" t="str">
            <v>No</v>
          </cell>
          <cell r="AQ263" t="str">
            <v>CTC</v>
          </cell>
          <cell r="AR263" t="str">
            <v xml:space="preserve"> SNAP; EARN</v>
          </cell>
          <cell r="AS263" t="str">
            <v>CTC</v>
          </cell>
          <cell r="AT263" t="str">
            <v>United States</v>
          </cell>
          <cell r="AU263">
            <v>40</v>
          </cell>
          <cell r="AZ263">
            <v>44536</v>
          </cell>
          <cell r="BA263" t="str">
            <v>CTC</v>
          </cell>
          <cell r="BB263" t="str">
            <v>SH</v>
          </cell>
          <cell r="BC263">
            <v>12</v>
          </cell>
          <cell r="BD263" t="str">
            <v>Quarter 2</v>
          </cell>
          <cell r="BE263">
            <v>2021</v>
          </cell>
          <cell r="BF263">
            <v>2022</v>
          </cell>
          <cell r="BG263" t="str">
            <v>03/21/2022</v>
          </cell>
          <cell r="BH263" t="str">
            <v>Initial Placement</v>
          </cell>
          <cell r="BI263" t="str">
            <v>MBG Enterprises Inc.</v>
          </cell>
          <cell r="BJ263" t="str">
            <v>Driver</v>
          </cell>
          <cell r="BK263">
            <v>21</v>
          </cell>
          <cell r="BL263">
            <v>25</v>
          </cell>
          <cell r="BM263" t="str">
            <v>No</v>
          </cell>
          <cell r="BN263" t="str">
            <v>No</v>
          </cell>
          <cell r="BO263" t="str">
            <v>No</v>
          </cell>
          <cell r="BP263" t="str">
            <v>Yes</v>
          </cell>
          <cell r="BQ263" t="str">
            <v>Yes</v>
          </cell>
          <cell r="BR263" t="str">
            <v>03/21/2022</v>
          </cell>
          <cell r="BS263" t="str">
            <v>Initial Placement</v>
          </cell>
          <cell r="BT263" t="str">
            <v>MBG Enterprises Inc.</v>
          </cell>
          <cell r="BU263" t="str">
            <v>Driver</v>
          </cell>
          <cell r="BV263">
            <v>21</v>
          </cell>
          <cell r="BW263">
            <v>25</v>
          </cell>
          <cell r="BX263" t="str">
            <v>No</v>
          </cell>
          <cell r="BY263" t="str">
            <v>No</v>
          </cell>
          <cell r="BZ263" t="str">
            <v>No</v>
          </cell>
          <cell r="CA263" t="str">
            <v>Yes</v>
          </cell>
          <cell r="CB263" t="str">
            <v>Yes</v>
          </cell>
          <cell r="CE263" t="str">
            <v>Yes</v>
          </cell>
          <cell r="CF263" t="str">
            <v>06/28/2022</v>
          </cell>
          <cell r="CH263" t="str">
            <v>06/28/2022</v>
          </cell>
          <cell r="CI263" t="str">
            <v>No</v>
          </cell>
          <cell r="CJ263">
            <v>99</v>
          </cell>
          <cell r="CL263">
            <v>99</v>
          </cell>
          <cell r="CM263">
            <v>99</v>
          </cell>
          <cell r="CN263">
            <v>99</v>
          </cell>
          <cell r="CO263" t="str">
            <v>Yes</v>
          </cell>
          <cell r="CP263">
            <v>44571</v>
          </cell>
          <cell r="DE263" t="str">
            <v>Yes</v>
          </cell>
          <cell r="DF263" t="str">
            <v>02/14/2022</v>
          </cell>
          <cell r="DI263" t="str">
            <v>Yes</v>
          </cell>
          <cell r="DJ263" t="str">
            <v>Complete</v>
          </cell>
          <cell r="DL263" t="str">
            <v>01-2022</v>
          </cell>
          <cell r="DM263">
            <v>1</v>
          </cell>
          <cell r="DN263" t="str">
            <v>E</v>
          </cell>
          <cell r="DZ263" t="str">
            <v>416048268</v>
          </cell>
          <cell r="EA263" t="str">
            <v>IG0514-15-679</v>
          </cell>
          <cell r="EB263">
            <v>42</v>
          </cell>
          <cell r="EC263" t="str">
            <v>No</v>
          </cell>
          <cell r="EE263" t="str">
            <v>Yes</v>
          </cell>
          <cell r="EF263" t="str">
            <v>Yes</v>
          </cell>
          <cell r="EG263" t="str">
            <v>Yes</v>
          </cell>
          <cell r="EH263" t="str">
            <v>No</v>
          </cell>
          <cell r="EI263" t="str">
            <v>Yes</v>
          </cell>
          <cell r="EJ263" t="str">
            <v>No</v>
          </cell>
          <cell r="EL263">
            <v>105</v>
          </cell>
          <cell r="EM263" t="str">
            <v>No</v>
          </cell>
          <cell r="EN263" t="str">
            <v>No</v>
          </cell>
          <cell r="EO263" t="str">
            <v>No</v>
          </cell>
          <cell r="EP263" t="str">
            <v>No</v>
          </cell>
          <cell r="EQ263" t="str">
            <v>Yes</v>
          </cell>
          <cell r="ER263" t="str">
            <v>No</v>
          </cell>
        </row>
        <row r="264">
          <cell r="A264">
            <v>977076</v>
          </cell>
          <cell r="B264" t="str">
            <v>Lemore, Erica</v>
          </cell>
          <cell r="C264" t="str">
            <v>3908 Belle Avenue Apt-2B</v>
          </cell>
          <cell r="D264" t="str">
            <v>Baltimore</v>
          </cell>
          <cell r="E264" t="str">
            <v>MD</v>
          </cell>
          <cell r="F264" t="str">
            <v>21215</v>
          </cell>
          <cell r="G264" t="str">
            <v>United States of America</v>
          </cell>
          <cell r="H264" t="str">
            <v>Community Location</v>
          </cell>
          <cell r="J264" t="str">
            <v>443-826-5853</v>
          </cell>
          <cell r="L264" t="str">
            <v>Single</v>
          </cell>
          <cell r="M264" t="str">
            <v>Yes</v>
          </cell>
          <cell r="N264" t="str">
            <v>Yes</v>
          </cell>
          <cell r="O264" t="str">
            <v>4/5/2022</v>
          </cell>
          <cell r="P264" t="str">
            <v>Patient transport/Typist/Open open-minded</v>
          </cell>
          <cell r="R264" t="str">
            <v>Yes</v>
          </cell>
          <cell r="S264" t="str">
            <v>No</v>
          </cell>
          <cell r="T264" t="str">
            <v>Female</v>
          </cell>
          <cell r="U264" t="str">
            <v>Black/African American</v>
          </cell>
          <cell r="V264" t="str">
            <v>04/05/2022</v>
          </cell>
          <cell r="X264" t="str">
            <v>219-43-0368</v>
          </cell>
          <cell r="Y264" t="str">
            <v>04/16/1995</v>
          </cell>
          <cell r="Z264" t="str">
            <v>ericalemore1@gmail.com</v>
          </cell>
          <cell r="AA264" t="str">
            <v>No</v>
          </cell>
          <cell r="AB264">
            <v>0</v>
          </cell>
          <cell r="AC264">
            <v>13</v>
          </cell>
          <cell r="AD264" t="str">
            <v>SNAP/Food Stamp</v>
          </cell>
          <cell r="AF264" t="str">
            <v>&lt;1 month</v>
          </cell>
          <cell r="AG264" t="str">
            <v>No</v>
          </cell>
          <cell r="AH264" t="str">
            <v>Extremely Low Income</v>
          </cell>
          <cell r="AI264">
            <v>453</v>
          </cell>
          <cell r="AJ264" t="str">
            <v>Yes</v>
          </cell>
          <cell r="AK264" t="str">
            <v>Some Highschool</v>
          </cell>
          <cell r="AL264" t="str">
            <v>No</v>
          </cell>
          <cell r="AM264" t="str">
            <v>No</v>
          </cell>
          <cell r="AN264" t="str">
            <v>No</v>
          </cell>
          <cell r="AP264" t="str">
            <v>No</v>
          </cell>
          <cell r="AQ264" t="str">
            <v>OOO</v>
          </cell>
          <cell r="AR264" t="str">
            <v xml:space="preserve"> CDBG; SNAP</v>
          </cell>
          <cell r="AS264" t="str">
            <v>OOO</v>
          </cell>
          <cell r="AT264" t="str">
            <v>United States</v>
          </cell>
          <cell r="AU264">
            <v>40</v>
          </cell>
          <cell r="AV264" t="str">
            <v>Education, Employment History, Lack Job Search/Application Skills, Lack of Network</v>
          </cell>
          <cell r="AZ264">
            <v>44656</v>
          </cell>
          <cell r="BA264" t="str">
            <v>OOO</v>
          </cell>
          <cell r="BB264" t="str">
            <v>RV</v>
          </cell>
          <cell r="BC264">
            <v>4</v>
          </cell>
          <cell r="BD264" t="str">
            <v>Quarter 4</v>
          </cell>
          <cell r="BE264">
            <v>2022</v>
          </cell>
          <cell r="BF264">
            <v>2022</v>
          </cell>
          <cell r="BG264" t="str">
            <v>04/18/2022</v>
          </cell>
          <cell r="BH264" t="str">
            <v>Initial Placement</v>
          </cell>
          <cell r="BI264" t="str">
            <v>Sephora</v>
          </cell>
          <cell r="BJ264" t="str">
            <v>Warehouse Associate</v>
          </cell>
          <cell r="BK264">
            <v>17</v>
          </cell>
          <cell r="BL264">
            <v>40</v>
          </cell>
          <cell r="BM264" t="str">
            <v>Yes</v>
          </cell>
          <cell r="BN264" t="str">
            <v>Yes</v>
          </cell>
          <cell r="BO264" t="str">
            <v>No</v>
          </cell>
          <cell r="BP264" t="str">
            <v>No</v>
          </cell>
          <cell r="BQ264" t="str">
            <v>Yes</v>
          </cell>
          <cell r="BR264" t="str">
            <v>04/18/2022</v>
          </cell>
          <cell r="BS264" t="str">
            <v>Initial Placement</v>
          </cell>
          <cell r="BT264" t="str">
            <v>Sephora</v>
          </cell>
          <cell r="BU264" t="str">
            <v>Warehouse Associate</v>
          </cell>
          <cell r="BV264">
            <v>17</v>
          </cell>
          <cell r="BW264">
            <v>40</v>
          </cell>
          <cell r="BX264" t="str">
            <v>Yes</v>
          </cell>
          <cell r="BY264" t="str">
            <v>Yes</v>
          </cell>
          <cell r="BZ264" t="str">
            <v>No</v>
          </cell>
          <cell r="CA264" t="str">
            <v>No</v>
          </cell>
          <cell r="CB264" t="str">
            <v>Yes</v>
          </cell>
          <cell r="CF264" t="str">
            <v>04/25/2022</v>
          </cell>
          <cell r="CG264" t="str">
            <v>Job Retained</v>
          </cell>
          <cell r="CH264" t="str">
            <v>04/25/2022</v>
          </cell>
          <cell r="CI264" t="str">
            <v>No</v>
          </cell>
          <cell r="CJ264">
            <v>7</v>
          </cell>
          <cell r="CL264">
            <v>7</v>
          </cell>
          <cell r="CM264">
            <v>7</v>
          </cell>
          <cell r="CN264">
            <v>7</v>
          </cell>
          <cell r="CO264" t="str">
            <v>Yes</v>
          </cell>
          <cell r="DL264" t="str">
            <v>04-2022</v>
          </cell>
          <cell r="DM264">
            <v>4</v>
          </cell>
          <cell r="DQ264" t="str">
            <v>E</v>
          </cell>
          <cell r="DZ264" t="str">
            <v> 413005145</v>
          </cell>
          <cell r="EB264">
            <v>27</v>
          </cell>
          <cell r="EC264" t="str">
            <v>Yes</v>
          </cell>
          <cell r="ED264" t="str">
            <v>CDBG</v>
          </cell>
          <cell r="EE264" t="str">
            <v>Yes</v>
          </cell>
          <cell r="EF264" t="str">
            <v>Yes</v>
          </cell>
          <cell r="EG264" t="str">
            <v>Yes</v>
          </cell>
          <cell r="EH264" t="str">
            <v>No</v>
          </cell>
          <cell r="EI264" t="str">
            <v>Yes</v>
          </cell>
          <cell r="EJ264" t="str">
            <v>No</v>
          </cell>
          <cell r="EL264">
            <v>13</v>
          </cell>
          <cell r="EM264" t="str">
            <v>No</v>
          </cell>
          <cell r="EN264" t="str">
            <v>No</v>
          </cell>
          <cell r="EO264" t="str">
            <v>No</v>
          </cell>
          <cell r="EP264" t="str">
            <v>No</v>
          </cell>
          <cell r="EQ264" t="str">
            <v>Yes</v>
          </cell>
          <cell r="ER264" t="str">
            <v>No</v>
          </cell>
        </row>
        <row r="265">
          <cell r="A265">
            <v>976839</v>
          </cell>
          <cell r="B265" t="str">
            <v>Lewis, Anthony</v>
          </cell>
          <cell r="C265" t="str">
            <v>227 N Collington Ave</v>
          </cell>
          <cell r="D265" t="str">
            <v>Baltimore</v>
          </cell>
          <cell r="E265" t="str">
            <v>MD</v>
          </cell>
          <cell r="F265" t="str">
            <v>21231</v>
          </cell>
          <cell r="G265" t="str">
            <v>United States of America</v>
          </cell>
          <cell r="H265" t="str">
            <v>Word of Mouth</v>
          </cell>
          <cell r="J265" t="str">
            <v>410-564-7769</v>
          </cell>
          <cell r="L265" t="str">
            <v>Single</v>
          </cell>
          <cell r="M265" t="str">
            <v>Yes</v>
          </cell>
          <cell r="N265" t="str">
            <v>Yes</v>
          </cell>
          <cell r="O265" t="str">
            <v>10/5/2021</v>
          </cell>
          <cell r="P265" t="str">
            <v>CDL-Driving</v>
          </cell>
          <cell r="R265" t="str">
            <v>Yes</v>
          </cell>
          <cell r="S265" t="str">
            <v>No</v>
          </cell>
          <cell r="T265" t="str">
            <v>Male</v>
          </cell>
          <cell r="U265" t="str">
            <v>Black/African American</v>
          </cell>
          <cell r="V265" t="str">
            <v>10/05/2021</v>
          </cell>
          <cell r="X265" t="str">
            <v>XXX-XX-2210</v>
          </cell>
          <cell r="Y265" t="str">
            <v>02/07/1992</v>
          </cell>
          <cell r="Z265" t="str">
            <v>anthony_lewis15@yahoo.com</v>
          </cell>
          <cell r="AA265" t="str">
            <v>No</v>
          </cell>
          <cell r="AB265">
            <v>0</v>
          </cell>
          <cell r="AC265">
            <v>15</v>
          </cell>
          <cell r="AD265" t="str">
            <v>Salary/Wages</v>
          </cell>
          <cell r="AF265" t="str">
            <v>Still Working</v>
          </cell>
          <cell r="AG265" t="str">
            <v>No</v>
          </cell>
          <cell r="AH265" t="str">
            <v>Extremely Low Income</v>
          </cell>
          <cell r="AI265">
            <v>3200</v>
          </cell>
          <cell r="AJ265" t="str">
            <v>No</v>
          </cell>
          <cell r="AK265" t="str">
            <v>High School Diploma/GED</v>
          </cell>
          <cell r="AL265" t="str">
            <v>No</v>
          </cell>
          <cell r="AM265" t="str">
            <v>No</v>
          </cell>
          <cell r="AN265" t="str">
            <v>No</v>
          </cell>
          <cell r="AR265" t="str">
            <v xml:space="preserve"> CDBG</v>
          </cell>
          <cell r="AS265" t="str">
            <v>CTC</v>
          </cell>
          <cell r="AT265" t="str">
            <v>United States</v>
          </cell>
          <cell r="AU265">
            <v>30</v>
          </cell>
          <cell r="AZ265">
            <v>44474</v>
          </cell>
          <cell r="BB265" t="str">
            <v>SH</v>
          </cell>
          <cell r="BC265">
            <v>10</v>
          </cell>
          <cell r="BD265" t="str">
            <v>Quarter 2</v>
          </cell>
          <cell r="BE265">
            <v>2021</v>
          </cell>
          <cell r="BF265">
            <v>2022</v>
          </cell>
          <cell r="CI265" t="str">
            <v>Yes</v>
          </cell>
          <cell r="CO265" t="str">
            <v>No</v>
          </cell>
          <cell r="DK265" t="str">
            <v>Yes</v>
          </cell>
          <cell r="EB265">
            <v>30</v>
          </cell>
          <cell r="EC265" t="str">
            <v>Yes</v>
          </cell>
          <cell r="ED265" t="str">
            <v>CDBG</v>
          </cell>
          <cell r="EE265" t="str">
            <v>No</v>
          </cell>
          <cell r="EF265" t="str">
            <v>No</v>
          </cell>
          <cell r="EG265" t="str">
            <v>No</v>
          </cell>
          <cell r="EH265" t="str">
            <v>No</v>
          </cell>
          <cell r="EI265" t="str">
            <v>Yes</v>
          </cell>
          <cell r="EJ265" t="str">
            <v>No</v>
          </cell>
          <cell r="EM265" t="str">
            <v>No</v>
          </cell>
          <cell r="EN265" t="str">
            <v>No</v>
          </cell>
          <cell r="EO265" t="str">
            <v>No</v>
          </cell>
          <cell r="EP265" t="str">
            <v>No</v>
          </cell>
          <cell r="EQ265" t="str">
            <v>No</v>
          </cell>
          <cell r="ER265" t="str">
            <v>No</v>
          </cell>
        </row>
        <row r="266">
          <cell r="A266">
            <v>977037</v>
          </cell>
          <cell r="B266" t="str">
            <v>Lewis, Sandra</v>
          </cell>
          <cell r="C266" t="str">
            <v>1225 W. Cross St</v>
          </cell>
          <cell r="D266" t="str">
            <v>Baltimore</v>
          </cell>
          <cell r="E266" t="str">
            <v>MD</v>
          </cell>
          <cell r="F266" t="str">
            <v>21230</v>
          </cell>
          <cell r="G266" t="str">
            <v>United States of America</v>
          </cell>
          <cell r="H266" t="str">
            <v>Word of Mouth</v>
          </cell>
          <cell r="J266" t="str">
            <v>(443)337-4433</v>
          </cell>
          <cell r="L266" t="str">
            <v>Married</v>
          </cell>
          <cell r="M266" t="str">
            <v>Yes</v>
          </cell>
          <cell r="N266" t="str">
            <v>Yes</v>
          </cell>
          <cell r="O266" t="str">
            <v>3/21/2022</v>
          </cell>
          <cell r="P266" t="str">
            <v>Clerical</v>
          </cell>
          <cell r="R266" t="str">
            <v>Yes</v>
          </cell>
          <cell r="S266" t="str">
            <v>No</v>
          </cell>
          <cell r="T266" t="str">
            <v>Female</v>
          </cell>
          <cell r="U266" t="str">
            <v>Black/African American</v>
          </cell>
          <cell r="V266" t="str">
            <v>03/22/2022</v>
          </cell>
          <cell r="W266" t="str">
            <v>(443)509-7272</v>
          </cell>
          <cell r="X266" t="str">
            <v>219-86-6228</v>
          </cell>
          <cell r="Y266" t="str">
            <v>04/23/1964</v>
          </cell>
          <cell r="Z266" t="str">
            <v>slws2364@gmail.com</v>
          </cell>
          <cell r="AA266" t="str">
            <v>No</v>
          </cell>
          <cell r="AB266">
            <v>0</v>
          </cell>
          <cell r="AC266">
            <v>16</v>
          </cell>
          <cell r="AF266" t="str">
            <v>Still Working</v>
          </cell>
          <cell r="AG266" t="str">
            <v>No</v>
          </cell>
          <cell r="AH266" t="str">
            <v>Extremely Low Income</v>
          </cell>
          <cell r="AI266">
            <v>2560</v>
          </cell>
          <cell r="AJ266" t="str">
            <v>No</v>
          </cell>
          <cell r="AK266" t="str">
            <v>Certified or Licensed</v>
          </cell>
          <cell r="AL266" t="str">
            <v>No</v>
          </cell>
          <cell r="AM266" t="str">
            <v>No</v>
          </cell>
          <cell r="AN266" t="str">
            <v>No</v>
          </cell>
          <cell r="AP266" t="str">
            <v>No</v>
          </cell>
          <cell r="AQ266" t="str">
            <v>OOO</v>
          </cell>
          <cell r="AR266" t="str">
            <v xml:space="preserve"> CDBG; SNAP</v>
          </cell>
          <cell r="AS266" t="str">
            <v>OOO</v>
          </cell>
          <cell r="AT266" t="str">
            <v>United States</v>
          </cell>
          <cell r="AU266">
            <v>30</v>
          </cell>
          <cell r="AZ266">
            <v>44642</v>
          </cell>
          <cell r="BA266" t="str">
            <v>OOO</v>
          </cell>
          <cell r="BB266" t="str">
            <v>RB</v>
          </cell>
          <cell r="BC266">
            <v>3</v>
          </cell>
          <cell r="BD266" t="str">
            <v>Quarter 3</v>
          </cell>
          <cell r="BE266">
            <v>2022</v>
          </cell>
          <cell r="BF266">
            <v>2022</v>
          </cell>
          <cell r="CI266" t="str">
            <v>Yes</v>
          </cell>
          <cell r="CO266" t="str">
            <v>No</v>
          </cell>
          <cell r="CP266"/>
          <cell r="DL266" t="str">
            <v>03-2022</v>
          </cell>
          <cell r="DM266">
            <v>3</v>
          </cell>
          <cell r="DP266" t="str">
            <v>E</v>
          </cell>
          <cell r="DZ266" t="str">
            <v>464016676</v>
          </cell>
          <cell r="EB266">
            <v>58</v>
          </cell>
          <cell r="EC266" t="str">
            <v>Yes</v>
          </cell>
          <cell r="ED266" t="str">
            <v>CDBG</v>
          </cell>
          <cell r="EE266" t="str">
            <v>No</v>
          </cell>
          <cell r="EF266" t="str">
            <v>No</v>
          </cell>
          <cell r="EG266" t="str">
            <v>Yes</v>
          </cell>
          <cell r="EH266" t="str">
            <v>No</v>
          </cell>
          <cell r="EI266" t="str">
            <v>Yes</v>
          </cell>
          <cell r="EJ266" t="str">
            <v>No</v>
          </cell>
          <cell r="EM266" t="str">
            <v>No</v>
          </cell>
          <cell r="EN266" t="str">
            <v>No</v>
          </cell>
          <cell r="EO266" t="str">
            <v>No</v>
          </cell>
          <cell r="EP266" t="str">
            <v>No</v>
          </cell>
          <cell r="EQ266" t="str">
            <v>No</v>
          </cell>
          <cell r="ER266" t="str">
            <v>No</v>
          </cell>
        </row>
        <row r="267">
          <cell r="A267">
            <v>976834</v>
          </cell>
          <cell r="B267" t="str">
            <v>Little, Charles</v>
          </cell>
          <cell r="C267" t="str">
            <v>5261 Darien Rd</v>
          </cell>
          <cell r="D267" t="str">
            <v>Baltimore</v>
          </cell>
          <cell r="E267" t="str">
            <v>Md</v>
          </cell>
          <cell r="F267" t="str">
            <v>21206</v>
          </cell>
          <cell r="G267" t="str">
            <v>United States of America</v>
          </cell>
          <cell r="H267" t="str">
            <v>Facebook</v>
          </cell>
          <cell r="J267" t="str">
            <v>410 240 4326</v>
          </cell>
          <cell r="L267" t="str">
            <v>Married</v>
          </cell>
          <cell r="M267" t="str">
            <v>Yes</v>
          </cell>
          <cell r="N267" t="str">
            <v>Yes</v>
          </cell>
          <cell r="P267" t="str">
            <v>Driver</v>
          </cell>
          <cell r="R267" t="str">
            <v>No</v>
          </cell>
          <cell r="S267" t="str">
            <v>No</v>
          </cell>
          <cell r="T267" t="str">
            <v>Male</v>
          </cell>
          <cell r="U267" t="str">
            <v>Black/African American</v>
          </cell>
          <cell r="V267" t="str">
            <v>09/29/2021</v>
          </cell>
          <cell r="X267" t="str">
            <v>219 47 8525</v>
          </cell>
          <cell r="Y267" t="str">
            <v>09/18/1996</v>
          </cell>
          <cell r="Z267" t="str">
            <v>Charles.little20@gmail.com</v>
          </cell>
          <cell r="AA267" t="str">
            <v>No</v>
          </cell>
          <cell r="AB267">
            <v>0</v>
          </cell>
          <cell r="AC267">
            <v>17.5</v>
          </cell>
          <cell r="AD267" t="str">
            <v>Other Sources</v>
          </cell>
          <cell r="AF267" t="str">
            <v>1-3 months</v>
          </cell>
          <cell r="AG267" t="str">
            <v>Yes</v>
          </cell>
          <cell r="AH267" t="str">
            <v>Extremely Low Income</v>
          </cell>
          <cell r="AI267">
            <v>0</v>
          </cell>
          <cell r="AJ267" t="str">
            <v>No</v>
          </cell>
          <cell r="AK267" t="str">
            <v>High School Diploma/GED</v>
          </cell>
          <cell r="AL267" t="str">
            <v>No</v>
          </cell>
          <cell r="AM267" t="str">
            <v>No</v>
          </cell>
          <cell r="AN267" t="str">
            <v>No</v>
          </cell>
          <cell r="AQ267" t="str">
            <v>CTC</v>
          </cell>
          <cell r="AR267" t="str">
            <v xml:space="preserve"> CDBG; SNAP; EARN</v>
          </cell>
          <cell r="AS267" t="str">
            <v>CTC</v>
          </cell>
          <cell r="AT267" t="str">
            <v>United States</v>
          </cell>
          <cell r="AU267">
            <v>40</v>
          </cell>
          <cell r="AV267" t="str">
            <v>Health</v>
          </cell>
          <cell r="AZ267">
            <v>44468</v>
          </cell>
          <cell r="BA267" t="str">
            <v>CTC</v>
          </cell>
          <cell r="BB267" t="str">
            <v>SH</v>
          </cell>
          <cell r="BC267">
            <v>9</v>
          </cell>
          <cell r="BD267" t="str">
            <v>Quarter 1</v>
          </cell>
          <cell r="BE267">
            <v>2021</v>
          </cell>
          <cell r="BF267">
            <v>2022</v>
          </cell>
          <cell r="CI267" t="str">
            <v>No</v>
          </cell>
          <cell r="CO267" t="str">
            <v>No</v>
          </cell>
          <cell r="CP267">
            <v>44501</v>
          </cell>
          <cell r="CU267" t="str">
            <v>Yes</v>
          </cell>
          <cell r="CV267" t="str">
            <v>11/22/2021</v>
          </cell>
          <cell r="DI267" t="str">
            <v>Yes</v>
          </cell>
          <cell r="DJ267" t="str">
            <v>Complete</v>
          </cell>
          <cell r="DL267" t="str">
            <v>11-2021</v>
          </cell>
          <cell r="DM267">
            <v>11</v>
          </cell>
          <cell r="DX267" t="str">
            <v>E</v>
          </cell>
          <cell r="DZ267" t="str">
            <v>456015041</v>
          </cell>
          <cell r="EA267" t="str">
            <v>IG0514-15-653</v>
          </cell>
          <cell r="EB267">
            <v>25</v>
          </cell>
          <cell r="EC267" t="str">
            <v>Yes</v>
          </cell>
          <cell r="ED267" t="str">
            <v>CDBG</v>
          </cell>
          <cell r="EE267" t="str">
            <v>Yes</v>
          </cell>
          <cell r="EF267" t="str">
            <v>No</v>
          </cell>
          <cell r="EG267" t="str">
            <v>Yes</v>
          </cell>
          <cell r="EH267" t="str">
            <v>No</v>
          </cell>
          <cell r="EI267" t="str">
            <v>No</v>
          </cell>
          <cell r="EJ267" t="str">
            <v>Yes</v>
          </cell>
          <cell r="EM267" t="str">
            <v>Yes</v>
          </cell>
          <cell r="EN267" t="str">
            <v>No</v>
          </cell>
          <cell r="EO267" t="str">
            <v>No</v>
          </cell>
          <cell r="EP267" t="str">
            <v>No</v>
          </cell>
          <cell r="EQ267" t="str">
            <v>No</v>
          </cell>
          <cell r="ER267" t="str">
            <v>No</v>
          </cell>
        </row>
        <row r="268">
          <cell r="A268">
            <v>976830</v>
          </cell>
          <cell r="B268" t="str">
            <v>Lloyd, Donte J.</v>
          </cell>
          <cell r="C268" t="str">
            <v>2709 Theresa Lane</v>
          </cell>
          <cell r="D268" t="str">
            <v>Baltimore</v>
          </cell>
          <cell r="E268" t="str">
            <v>MD</v>
          </cell>
          <cell r="F268" t="str">
            <v>21227</v>
          </cell>
          <cell r="G268" t="str">
            <v>United States of America</v>
          </cell>
          <cell r="H268" t="str">
            <v>MND Client/Graduate</v>
          </cell>
          <cell r="J268" t="str">
            <v>410-591-1862</v>
          </cell>
          <cell r="L268" t="str">
            <v>Single</v>
          </cell>
          <cell r="M268" t="str">
            <v>Yes</v>
          </cell>
          <cell r="N268" t="str">
            <v>Yes</v>
          </cell>
          <cell r="P268" t="str">
            <v>Forklift Certification</v>
          </cell>
          <cell r="R268" t="str">
            <v>Yes</v>
          </cell>
          <cell r="S268" t="str">
            <v>No</v>
          </cell>
          <cell r="T268" t="str">
            <v>Male</v>
          </cell>
          <cell r="U268" t="str">
            <v>Black/African American</v>
          </cell>
          <cell r="V268" t="str">
            <v>09/30/2021</v>
          </cell>
          <cell r="X268" t="str">
            <v>XXX-XX-XXXX</v>
          </cell>
          <cell r="Y268" t="str">
            <v>04/10/1994</v>
          </cell>
          <cell r="Z268" t="str">
            <v>dontelloyd35@gmail.com</v>
          </cell>
          <cell r="AA268" t="str">
            <v>No</v>
          </cell>
          <cell r="AB268">
            <v>0</v>
          </cell>
          <cell r="AC268">
            <v>17</v>
          </cell>
          <cell r="AD268" t="str">
            <v>Unemployment</v>
          </cell>
          <cell r="AF268" t="str">
            <v>1-3 months</v>
          </cell>
          <cell r="AG268" t="str">
            <v>No</v>
          </cell>
          <cell r="AH268" t="str">
            <v>Extremely Low Income</v>
          </cell>
          <cell r="AI268">
            <v>0</v>
          </cell>
          <cell r="AJ268" t="str">
            <v>No</v>
          </cell>
          <cell r="AK268" t="str">
            <v>High School Diploma/GED</v>
          </cell>
          <cell r="AL268" t="str">
            <v>No</v>
          </cell>
          <cell r="AM268" t="str">
            <v>No</v>
          </cell>
          <cell r="AN268" t="str">
            <v>No</v>
          </cell>
          <cell r="AQ268" t="str">
            <v>MTDL</v>
          </cell>
          <cell r="AR268" t="str">
            <v xml:space="preserve"> EARN</v>
          </cell>
          <cell r="AS268" t="str">
            <v>MTDL</v>
          </cell>
          <cell r="AT268" t="str">
            <v>United States</v>
          </cell>
          <cell r="AU268">
            <v>30</v>
          </cell>
          <cell r="AV268" t="str">
            <v>Employment History</v>
          </cell>
          <cell r="AZ268">
            <v>44469</v>
          </cell>
          <cell r="BA268" t="str">
            <v>MTDL</v>
          </cell>
          <cell r="BB268" t="str">
            <v>ML</v>
          </cell>
          <cell r="BC268">
            <v>9</v>
          </cell>
          <cell r="BD268" t="str">
            <v>Quarter 1</v>
          </cell>
          <cell r="BE268">
            <v>2021</v>
          </cell>
          <cell r="BF268">
            <v>2022</v>
          </cell>
          <cell r="CI268" t="str">
            <v>No</v>
          </cell>
          <cell r="CO268" t="str">
            <v>No</v>
          </cell>
          <cell r="CP268">
            <v>44473</v>
          </cell>
          <cell r="CQ268" t="str">
            <v>Yes</v>
          </cell>
          <cell r="CR268" t="str">
            <v>11/05/2021</v>
          </cell>
          <cell r="DI268" t="str">
            <v>Yes</v>
          </cell>
          <cell r="DJ268" t="str">
            <v>Complete</v>
          </cell>
          <cell r="EA268" t="str">
            <v>IG0514-15-654</v>
          </cell>
          <cell r="EB268">
            <v>28</v>
          </cell>
          <cell r="EC268" t="str">
            <v>No</v>
          </cell>
          <cell r="EE268" t="str">
            <v>Yes</v>
          </cell>
          <cell r="EF268" t="str">
            <v>No</v>
          </cell>
          <cell r="EG268" t="str">
            <v>Yes</v>
          </cell>
          <cell r="EH268" t="str">
            <v>No</v>
          </cell>
          <cell r="EI268" t="str">
            <v>No</v>
          </cell>
          <cell r="EJ268" t="str">
            <v>Yes</v>
          </cell>
          <cell r="EM268" t="str">
            <v>Yes</v>
          </cell>
          <cell r="EN268" t="str">
            <v>No</v>
          </cell>
          <cell r="EO268" t="str">
            <v>No</v>
          </cell>
          <cell r="EP268" t="str">
            <v>No</v>
          </cell>
          <cell r="EQ268" t="str">
            <v>No</v>
          </cell>
          <cell r="ER268" t="str">
            <v>No</v>
          </cell>
        </row>
        <row r="269">
          <cell r="A269">
            <v>976923</v>
          </cell>
          <cell r="B269" t="str">
            <v>Lofton, Letea</v>
          </cell>
          <cell r="C269" t="str">
            <v>3831 Beehler Ave</v>
          </cell>
          <cell r="D269" t="str">
            <v>Baltimore</v>
          </cell>
          <cell r="E269" t="str">
            <v>MD</v>
          </cell>
          <cell r="F269" t="str">
            <v>21215</v>
          </cell>
          <cell r="G269" t="str">
            <v>United States of America</v>
          </cell>
          <cell r="H269" t="str">
            <v>NW Career Ctr (MOED)</v>
          </cell>
          <cell r="J269" t="str">
            <v>(443)580-0343</v>
          </cell>
          <cell r="L269" t="str">
            <v>Single</v>
          </cell>
          <cell r="M269" t="str">
            <v>Yes</v>
          </cell>
          <cell r="N269" t="str">
            <v>Yes</v>
          </cell>
          <cell r="O269" t="str">
            <v>12/29/2021</v>
          </cell>
          <cell r="P269" t="str">
            <v>CDL DriverTrucks</v>
          </cell>
          <cell r="R269" t="str">
            <v>Yes</v>
          </cell>
          <cell r="S269" t="str">
            <v>No</v>
          </cell>
          <cell r="T269" t="str">
            <v>Female</v>
          </cell>
          <cell r="U269" t="str">
            <v>Black/African American</v>
          </cell>
          <cell r="V269" t="str">
            <v>12/29/2021</v>
          </cell>
          <cell r="X269" t="str">
            <v>063-58-0427</v>
          </cell>
          <cell r="Y269" t="str">
            <v>02/11/1973</v>
          </cell>
          <cell r="Z269" t="str">
            <v>letea.l@yahoo.com</v>
          </cell>
          <cell r="AA269" t="str">
            <v>No</v>
          </cell>
          <cell r="AB269">
            <v>0</v>
          </cell>
          <cell r="AC269">
            <v>11.75</v>
          </cell>
          <cell r="AD269" t="str">
            <v>SNAP/Food Stamp</v>
          </cell>
          <cell r="AF269" t="str">
            <v>4-6 months</v>
          </cell>
          <cell r="AG269" t="str">
            <v>No</v>
          </cell>
          <cell r="AH269" t="str">
            <v>Extremely Low Income</v>
          </cell>
          <cell r="AI269">
            <v>0</v>
          </cell>
          <cell r="AJ269" t="str">
            <v>No</v>
          </cell>
          <cell r="AK269" t="str">
            <v>High School Diploma/GED</v>
          </cell>
          <cell r="AL269" t="str">
            <v>No</v>
          </cell>
          <cell r="AM269" t="str">
            <v>No</v>
          </cell>
          <cell r="AN269" t="str">
            <v>No</v>
          </cell>
          <cell r="AP269" t="str">
            <v>Yes</v>
          </cell>
          <cell r="AQ269" t="str">
            <v>CTC</v>
          </cell>
          <cell r="AR269" t="str">
            <v>MOED Opioid; CDBG</v>
          </cell>
          <cell r="AS269" t="str">
            <v>CTC</v>
          </cell>
          <cell r="AT269" t="str">
            <v>United States</v>
          </cell>
          <cell r="AU269">
            <v>25</v>
          </cell>
          <cell r="AZ269">
            <v>44559</v>
          </cell>
          <cell r="BA269" t="str">
            <v>CTC</v>
          </cell>
          <cell r="BB269" t="str">
            <v>SH</v>
          </cell>
          <cell r="BC269">
            <v>12</v>
          </cell>
          <cell r="BD269" t="str">
            <v>Quarter 2</v>
          </cell>
          <cell r="BE269">
            <v>2021</v>
          </cell>
          <cell r="BF269">
            <v>2022</v>
          </cell>
          <cell r="CI269" t="str">
            <v>No</v>
          </cell>
          <cell r="CO269" t="str">
            <v>No</v>
          </cell>
          <cell r="CP269">
            <v>44571</v>
          </cell>
          <cell r="CU269" t="str">
            <v>Yes</v>
          </cell>
          <cell r="CV269" t="str">
            <v>02/19/2022</v>
          </cell>
          <cell r="DE269" t="str">
            <v>Yes</v>
          </cell>
          <cell r="DF269" t="str">
            <v>03/03/2022</v>
          </cell>
          <cell r="DI269" t="str">
            <v>Yes</v>
          </cell>
          <cell r="DJ269" t="str">
            <v>Complete</v>
          </cell>
          <cell r="EB269">
            <v>49</v>
          </cell>
          <cell r="EC269" t="str">
            <v>Yes</v>
          </cell>
          <cell r="ED269" t="str">
            <v>CDBG</v>
          </cell>
          <cell r="EE269" t="str">
            <v>Yes</v>
          </cell>
          <cell r="EF269" t="str">
            <v>No</v>
          </cell>
          <cell r="EG269" t="str">
            <v>Yes</v>
          </cell>
          <cell r="EH269" t="str">
            <v>No</v>
          </cell>
          <cell r="EI269" t="str">
            <v>No</v>
          </cell>
          <cell r="EJ269" t="str">
            <v>Yes</v>
          </cell>
          <cell r="EM269" t="str">
            <v>Yes</v>
          </cell>
          <cell r="EN269" t="str">
            <v>No</v>
          </cell>
          <cell r="EO269" t="str">
            <v>No</v>
          </cell>
          <cell r="EP269" t="str">
            <v>No</v>
          </cell>
          <cell r="EQ269" t="str">
            <v>No</v>
          </cell>
          <cell r="ER269" t="str">
            <v>No</v>
          </cell>
        </row>
        <row r="270">
          <cell r="A270">
            <v>975408</v>
          </cell>
          <cell r="B270" t="str">
            <v>Lomax, Moshea</v>
          </cell>
          <cell r="C270" t="str">
            <v>House of Ruth</v>
          </cell>
          <cell r="D270" t="str">
            <v>Baltimore</v>
          </cell>
          <cell r="E270" t="str">
            <v>MARYLAND</v>
          </cell>
          <cell r="F270" t="str">
            <v>21218</v>
          </cell>
          <cell r="G270" t="str">
            <v>United States of America</v>
          </cell>
          <cell r="H270" t="str">
            <v>Other</v>
          </cell>
          <cell r="I270" t="str">
            <v>One on One
OWIF W - mother</v>
          </cell>
          <cell r="J270" t="str">
            <v>443-273-4547</v>
          </cell>
          <cell r="K270" t="str">
            <v>No</v>
          </cell>
          <cell r="L270" t="str">
            <v>Married</v>
          </cell>
          <cell r="M270" t="str">
            <v>No</v>
          </cell>
          <cell r="N270" t="str">
            <v>No</v>
          </cell>
          <cell r="O270" t="str">
            <v>Employed</v>
          </cell>
          <cell r="P270" t="str">
            <v>Housekeeping</v>
          </cell>
          <cell r="Q270" t="str">
            <v>Single, Non Elderly</v>
          </cell>
          <cell r="R270" t="str">
            <v>Yes</v>
          </cell>
          <cell r="S270" t="str">
            <v>Not Hispanic or Latino</v>
          </cell>
          <cell r="T270" t="str">
            <v>Female</v>
          </cell>
          <cell r="U270" t="str">
            <v>Black or African American</v>
          </cell>
          <cell r="V270" t="str">
            <v>03/05/2018</v>
          </cell>
          <cell r="X270" t="str">
            <v>217-08-2360</v>
          </cell>
          <cell r="Y270" t="str">
            <v>01/15/1985</v>
          </cell>
          <cell r="Z270" t="str">
            <v>mut.atef.harmony@gmail.com</v>
          </cell>
          <cell r="AA270" t="str">
            <v>Yes</v>
          </cell>
          <cell r="AB270">
            <v>4</v>
          </cell>
          <cell r="AC270">
            <v>0</v>
          </cell>
          <cell r="AD270" t="str">
            <v>Child Support;SSI;TCA or Cash Assistance</v>
          </cell>
          <cell r="AF270" t="str">
            <v>1 year or longer</v>
          </cell>
          <cell r="AG270" t="str">
            <v>No</v>
          </cell>
          <cell r="AH270" t="str">
            <v>Extremely Low Income</v>
          </cell>
          <cell r="AI270">
            <v>1238</v>
          </cell>
          <cell r="AJ270" t="str">
            <v>No</v>
          </cell>
          <cell r="AK270" t="str">
            <v>High school diploma or GED</v>
          </cell>
          <cell r="AM270" t="str">
            <v>No</v>
          </cell>
          <cell r="AN270" t="str">
            <v>No</v>
          </cell>
          <cell r="AO270" t="str">
            <v>No</v>
          </cell>
          <cell r="AQ270" t="str">
            <v>OOO</v>
          </cell>
          <cell r="AR270" t="str">
            <v xml:space="preserve"> CDBG; SNAP</v>
          </cell>
          <cell r="AS270" t="str">
            <v>OOO</v>
          </cell>
          <cell r="AU270">
            <v>0</v>
          </cell>
          <cell r="AW270">
            <v>44404.869444444441</v>
          </cell>
          <cell r="AX270" t="str">
            <v>OOO</v>
          </cell>
          <cell r="AY270" t="str">
            <v>Yes</v>
          </cell>
          <cell r="AZ270">
            <v>44404</v>
          </cell>
          <cell r="BA270" t="str">
            <v>OOO</v>
          </cell>
          <cell r="BB270" t="str">
            <v>SH</v>
          </cell>
          <cell r="BC270">
            <v>7</v>
          </cell>
          <cell r="BD270" t="str">
            <v>Quarter 1</v>
          </cell>
          <cell r="BE270">
            <v>2021</v>
          </cell>
          <cell r="BF270">
            <v>2022</v>
          </cell>
          <cell r="BG270" t="str">
            <v>09/16/2021</v>
          </cell>
          <cell r="BH270" t="str">
            <v>Secondary Placement</v>
          </cell>
          <cell r="BI270" t="str">
            <v>Super Beauty</v>
          </cell>
          <cell r="BJ270" t="str">
            <v>Sales Associate</v>
          </cell>
          <cell r="BK270">
            <v>13.5</v>
          </cell>
          <cell r="BL270">
            <v>30</v>
          </cell>
          <cell r="BM270" t="str">
            <v>Yes</v>
          </cell>
          <cell r="BN270" t="str">
            <v>No</v>
          </cell>
          <cell r="BO270" t="str">
            <v>No</v>
          </cell>
          <cell r="BP270" t="str">
            <v>Yes</v>
          </cell>
          <cell r="BQ270" t="str">
            <v>Yes</v>
          </cell>
          <cell r="BR270" t="str">
            <v>09/16/2021</v>
          </cell>
          <cell r="BS270" t="str">
            <v>Secondary Placement</v>
          </cell>
          <cell r="BT270" t="str">
            <v>Super Beauty</v>
          </cell>
          <cell r="BU270" t="str">
            <v>Sales Associate</v>
          </cell>
          <cell r="BV270">
            <v>13.5</v>
          </cell>
          <cell r="BW270">
            <v>30</v>
          </cell>
          <cell r="BX270" t="str">
            <v>Yes</v>
          </cell>
          <cell r="BY270" t="str">
            <v>No</v>
          </cell>
          <cell r="BZ270" t="str">
            <v>No</v>
          </cell>
          <cell r="CA270" t="str">
            <v>Yes</v>
          </cell>
          <cell r="CB270" t="str">
            <v>Yes</v>
          </cell>
          <cell r="CF270" t="str">
            <v>11/10/2021</v>
          </cell>
          <cell r="CG270" t="str">
            <v>Job Retained</v>
          </cell>
          <cell r="CH270" t="str">
            <v>11/10/2021</v>
          </cell>
          <cell r="CI270" t="str">
            <v>No</v>
          </cell>
          <cell r="CJ270">
            <v>55</v>
          </cell>
          <cell r="CL270">
            <v>55</v>
          </cell>
          <cell r="CM270">
            <v>55</v>
          </cell>
          <cell r="CN270">
            <v>55</v>
          </cell>
          <cell r="CO270" t="str">
            <v>Yes</v>
          </cell>
          <cell r="CP270"/>
          <cell r="DL270" t="str">
            <v>07-2021</v>
          </cell>
          <cell r="DM270">
            <v>7</v>
          </cell>
          <cell r="DT270" t="str">
            <v>E</v>
          </cell>
          <cell r="DZ270" t="str">
            <v>491014953</v>
          </cell>
          <cell r="EB270">
            <v>37</v>
          </cell>
          <cell r="EC270" t="str">
            <v>Yes</v>
          </cell>
          <cell r="ED270" t="str">
            <v>CDBG</v>
          </cell>
          <cell r="EE270" t="str">
            <v>Yes</v>
          </cell>
          <cell r="EF270" t="str">
            <v>Yes</v>
          </cell>
          <cell r="EG270" t="str">
            <v>Yes</v>
          </cell>
          <cell r="EH270" t="str">
            <v>No</v>
          </cell>
          <cell r="EI270" t="str">
            <v>Yes</v>
          </cell>
          <cell r="EJ270" t="str">
            <v>No</v>
          </cell>
          <cell r="EL270">
            <v>50</v>
          </cell>
          <cell r="EM270" t="str">
            <v>No</v>
          </cell>
          <cell r="EN270" t="str">
            <v>No</v>
          </cell>
          <cell r="EO270" t="str">
            <v>No</v>
          </cell>
          <cell r="EP270" t="str">
            <v>No</v>
          </cell>
          <cell r="EQ270" t="str">
            <v>Yes</v>
          </cell>
          <cell r="ER270" t="str">
            <v>No</v>
          </cell>
        </row>
        <row r="271">
          <cell r="A271">
            <v>976950</v>
          </cell>
          <cell r="B271" t="str">
            <v>Long, Monique</v>
          </cell>
          <cell r="C271" t="str">
            <v>2338 Searles Road</v>
          </cell>
          <cell r="D271" t="str">
            <v>Dundalk</v>
          </cell>
          <cell r="E271" t="str">
            <v>MD</v>
          </cell>
          <cell r="F271" t="str">
            <v>21222</v>
          </cell>
          <cell r="G271" t="str">
            <v>United States of America</v>
          </cell>
          <cell r="H271" t="str">
            <v>Internet Search</v>
          </cell>
          <cell r="J271" t="str">
            <v>443-962-9548</v>
          </cell>
          <cell r="L271" t="str">
            <v>Single</v>
          </cell>
          <cell r="M271" t="str">
            <v>No</v>
          </cell>
          <cell r="N271" t="str">
            <v>No</v>
          </cell>
          <cell r="O271" t="str">
            <v>1/19/2022</v>
          </cell>
          <cell r="P271" t="str">
            <v>Warehouse</v>
          </cell>
          <cell r="R271" t="str">
            <v>Yes</v>
          </cell>
          <cell r="S271" t="str">
            <v>No</v>
          </cell>
          <cell r="T271" t="str">
            <v>Female</v>
          </cell>
          <cell r="U271" t="str">
            <v>Black/African American</v>
          </cell>
          <cell r="V271" t="str">
            <v>01/19/2022</v>
          </cell>
          <cell r="X271" t="str">
            <v>218-08-7231</v>
          </cell>
          <cell r="Y271" t="str">
            <v>06/30/1985</v>
          </cell>
          <cell r="Z271" t="str">
            <v>nique.long24@yahoo.com</v>
          </cell>
          <cell r="AA271" t="str">
            <v>No</v>
          </cell>
          <cell r="AB271">
            <v>0</v>
          </cell>
          <cell r="AC271">
            <v>11</v>
          </cell>
          <cell r="AD271" t="str">
            <v>SSDI, SNAP/Food Stamp, Other Sources</v>
          </cell>
          <cell r="AF271" t="str">
            <v>&gt; 1 year</v>
          </cell>
          <cell r="AG271" t="str">
            <v>No</v>
          </cell>
          <cell r="AH271" t="str">
            <v>Extremely Low Income</v>
          </cell>
          <cell r="AI271">
            <v>1247</v>
          </cell>
          <cell r="AJ271" t="str">
            <v>No</v>
          </cell>
          <cell r="AK271" t="str">
            <v>Some Highschool</v>
          </cell>
          <cell r="AL271" t="str">
            <v>Current TTW Holder</v>
          </cell>
          <cell r="AM271" t="str">
            <v>No</v>
          </cell>
          <cell r="AN271" t="str">
            <v>No</v>
          </cell>
          <cell r="AP271" t="str">
            <v>No</v>
          </cell>
          <cell r="AS271" t="str">
            <v>CF</v>
          </cell>
          <cell r="AT271" t="str">
            <v>United States</v>
          </cell>
          <cell r="AU271">
            <v>20</v>
          </cell>
          <cell r="AZ271">
            <v>44580</v>
          </cell>
          <cell r="BB271" t="str">
            <v>RV</v>
          </cell>
          <cell r="BC271">
            <v>1</v>
          </cell>
          <cell r="BD271" t="str">
            <v>Quarter 3</v>
          </cell>
          <cell r="BE271">
            <v>2022</v>
          </cell>
          <cell r="BF271">
            <v>2022</v>
          </cell>
          <cell r="CI271" t="str">
            <v>No</v>
          </cell>
          <cell r="CO271" t="str">
            <v>No</v>
          </cell>
          <cell r="CP271"/>
          <cell r="DK271" t="str">
            <v>Yes</v>
          </cell>
          <cell r="EB271">
            <v>36</v>
          </cell>
          <cell r="EC271" t="str">
            <v>No</v>
          </cell>
          <cell r="EE271" t="str">
            <v>No</v>
          </cell>
          <cell r="EF271" t="str">
            <v>No</v>
          </cell>
          <cell r="EG271" t="str">
            <v>No</v>
          </cell>
          <cell r="EH271" t="str">
            <v>No</v>
          </cell>
          <cell r="EI271" t="str">
            <v>No</v>
          </cell>
          <cell r="EJ271" t="str">
            <v>No</v>
          </cell>
          <cell r="EM271" t="str">
            <v>No</v>
          </cell>
          <cell r="EN271" t="str">
            <v>No</v>
          </cell>
          <cell r="EO271" t="str">
            <v>No</v>
          </cell>
          <cell r="EP271" t="str">
            <v>No</v>
          </cell>
          <cell r="EQ271" t="str">
            <v>No</v>
          </cell>
          <cell r="ER271" t="str">
            <v>No</v>
          </cell>
        </row>
        <row r="272">
          <cell r="A272">
            <v>977213</v>
          </cell>
          <cell r="B272" t="str">
            <v>Lowe, Aaron</v>
          </cell>
          <cell r="C272" t="str">
            <v>2300 Tarleton Lane #A</v>
          </cell>
          <cell r="D272" t="str">
            <v>Baltimore</v>
          </cell>
          <cell r="E272" t="str">
            <v>MD</v>
          </cell>
          <cell r="F272" t="str">
            <v>21234</v>
          </cell>
          <cell r="G272" t="str">
            <v>United States of America</v>
          </cell>
          <cell r="H272" t="str">
            <v>Word of Mouth</v>
          </cell>
          <cell r="J272" t="str">
            <v>(443)554-2778</v>
          </cell>
          <cell r="L272" t="str">
            <v>Single</v>
          </cell>
          <cell r="M272" t="str">
            <v>Yes</v>
          </cell>
          <cell r="N272" t="str">
            <v>Yes</v>
          </cell>
          <cell r="O272" t="str">
            <v>6/28/22</v>
          </cell>
          <cell r="P272" t="str">
            <v>Port of Baltimore/Warehouse</v>
          </cell>
          <cell r="R272" t="str">
            <v>No</v>
          </cell>
          <cell r="S272" t="str">
            <v>No</v>
          </cell>
          <cell r="T272" t="str">
            <v>Male</v>
          </cell>
          <cell r="U272" t="str">
            <v>Black/African American</v>
          </cell>
          <cell r="V272" t="str">
            <v>06/29/2022</v>
          </cell>
          <cell r="W272" t="str">
            <v>(443)803-1958</v>
          </cell>
          <cell r="X272" t="str">
            <v>212-59-1478</v>
          </cell>
          <cell r="Y272" t="str">
            <v>07/30/2000</v>
          </cell>
          <cell r="Z272" t="str">
            <v>aaronlowe276@gmail.com</v>
          </cell>
          <cell r="AA272" t="str">
            <v>No</v>
          </cell>
          <cell r="AB272">
            <v>0</v>
          </cell>
          <cell r="AC272">
            <v>16.399999999999999</v>
          </cell>
          <cell r="AD272" t="str">
            <v>Salary/Wages</v>
          </cell>
          <cell r="AF272" t="str">
            <v>Still Working</v>
          </cell>
          <cell r="AG272" t="str">
            <v>No</v>
          </cell>
          <cell r="AH272" t="str">
            <v>Extremely Low Income</v>
          </cell>
          <cell r="AI272">
            <v>1312</v>
          </cell>
          <cell r="AJ272" t="str">
            <v>No</v>
          </cell>
          <cell r="AK272" t="str">
            <v>High School Diploma/GED</v>
          </cell>
          <cell r="AL272" t="str">
            <v>No</v>
          </cell>
          <cell r="AM272" t="str">
            <v>No</v>
          </cell>
          <cell r="AN272" t="str">
            <v>No</v>
          </cell>
          <cell r="AP272" t="str">
            <v>No</v>
          </cell>
          <cell r="AT272" t="str">
            <v>United States</v>
          </cell>
          <cell r="AU272">
            <v>20</v>
          </cell>
          <cell r="AZ272">
            <v>44741</v>
          </cell>
          <cell r="BB272" t="str">
            <v>CH</v>
          </cell>
          <cell r="BC272">
            <v>6</v>
          </cell>
          <cell r="BD272" t="str">
            <v>Quarter 4</v>
          </cell>
          <cell r="BE272">
            <v>2022</v>
          </cell>
          <cell r="BF272">
            <v>2022</v>
          </cell>
          <cell r="CI272" t="str">
            <v>Yes</v>
          </cell>
          <cell r="CO272" t="str">
            <v>No</v>
          </cell>
          <cell r="CP272"/>
          <cell r="EB272">
            <v>21</v>
          </cell>
          <cell r="EC272" t="str">
            <v>No</v>
          </cell>
          <cell r="EE272" t="str">
            <v>No</v>
          </cell>
          <cell r="EF272" t="str">
            <v>No</v>
          </cell>
          <cell r="EG272" t="str">
            <v>No</v>
          </cell>
          <cell r="EH272" t="str">
            <v>No</v>
          </cell>
          <cell r="EI272" t="str">
            <v>Yes</v>
          </cell>
          <cell r="EJ272" t="str">
            <v>No</v>
          </cell>
          <cell r="EM272" t="str">
            <v>No</v>
          </cell>
          <cell r="EN272" t="str">
            <v>No</v>
          </cell>
          <cell r="EO272" t="str">
            <v>No</v>
          </cell>
          <cell r="EP272" t="str">
            <v>No</v>
          </cell>
          <cell r="EQ272" t="str">
            <v>No</v>
          </cell>
          <cell r="ER272" t="str">
            <v>No</v>
          </cell>
        </row>
        <row r="273">
          <cell r="A273">
            <v>976945</v>
          </cell>
          <cell r="B273" t="str">
            <v>Lyles, Tiesha</v>
          </cell>
          <cell r="C273" t="str">
            <v>3502 Liberty Hgts #T</v>
          </cell>
          <cell r="D273" t="str">
            <v>Baltimore</v>
          </cell>
          <cell r="E273" t="str">
            <v>MD</v>
          </cell>
          <cell r="F273" t="str">
            <v>21215</v>
          </cell>
          <cell r="G273" t="str">
            <v>United States of America</v>
          </cell>
          <cell r="H273" t="str">
            <v>Internet Search</v>
          </cell>
          <cell r="J273" t="str">
            <v>(504)478-2354</v>
          </cell>
          <cell r="L273" t="str">
            <v>Single</v>
          </cell>
          <cell r="M273" t="str">
            <v>Yes</v>
          </cell>
          <cell r="N273" t="str">
            <v>Yes</v>
          </cell>
          <cell r="O273" t="str">
            <v>1/11/2022</v>
          </cell>
          <cell r="P273" t="str">
            <v>Driver</v>
          </cell>
          <cell r="R273" t="str">
            <v>Yes</v>
          </cell>
          <cell r="S273" t="str">
            <v>No</v>
          </cell>
          <cell r="T273" t="str">
            <v>Female</v>
          </cell>
          <cell r="U273" t="str">
            <v>Black/African American</v>
          </cell>
          <cell r="V273" t="str">
            <v>01/11/2022</v>
          </cell>
          <cell r="W273" t="str">
            <v>(667)770-3057</v>
          </cell>
          <cell r="X273" t="str">
            <v>217-45-9779</v>
          </cell>
          <cell r="Y273" t="str">
            <v>11/26/1995</v>
          </cell>
          <cell r="Z273" t="str">
            <v>tidy22@icloud.com</v>
          </cell>
          <cell r="AA273" t="str">
            <v>No</v>
          </cell>
          <cell r="AB273">
            <v>0</v>
          </cell>
          <cell r="AC273">
            <v>17.5</v>
          </cell>
          <cell r="AD273" t="str">
            <v>SSDI, SNAP/Food Stamp</v>
          </cell>
          <cell r="AF273" t="str">
            <v>1-3 months</v>
          </cell>
          <cell r="AG273" t="str">
            <v>No</v>
          </cell>
          <cell r="AH273" t="str">
            <v>Extremely Low Income</v>
          </cell>
          <cell r="AI273">
            <v>700</v>
          </cell>
          <cell r="AJ273" t="str">
            <v>No</v>
          </cell>
          <cell r="AK273" t="str">
            <v>High School Diploma/GED</v>
          </cell>
          <cell r="AL273" t="str">
            <v>No</v>
          </cell>
          <cell r="AM273" t="str">
            <v>Yes</v>
          </cell>
          <cell r="AN273" t="str">
            <v>No</v>
          </cell>
          <cell r="AP273" t="str">
            <v>Yes</v>
          </cell>
          <cell r="AR273" t="str">
            <v xml:space="preserve"> CDBG; SNAP</v>
          </cell>
          <cell r="AS273" t="str">
            <v>OOO</v>
          </cell>
          <cell r="AT273" t="str">
            <v>United States</v>
          </cell>
          <cell r="AU273">
            <v>40</v>
          </cell>
          <cell r="AZ273">
            <v>44572</v>
          </cell>
          <cell r="BB273" t="str">
            <v>RB</v>
          </cell>
          <cell r="BC273">
            <v>1</v>
          </cell>
          <cell r="BD273" t="str">
            <v>Quarter 3</v>
          </cell>
          <cell r="BE273">
            <v>2022</v>
          </cell>
          <cell r="BF273">
            <v>2022</v>
          </cell>
          <cell r="CI273" t="str">
            <v>No</v>
          </cell>
          <cell r="CO273" t="str">
            <v>No</v>
          </cell>
          <cell r="CP273"/>
          <cell r="DK273" t="str">
            <v>Yes</v>
          </cell>
          <cell r="DL273" t="str">
            <v>01-2022</v>
          </cell>
          <cell r="DM273">
            <v>1</v>
          </cell>
          <cell r="DN273" t="str">
            <v>E</v>
          </cell>
          <cell r="DZ273" t="str">
            <v>452014327</v>
          </cell>
          <cell r="EB273">
            <v>26</v>
          </cell>
          <cell r="EC273" t="str">
            <v>Yes</v>
          </cell>
          <cell r="ED273" t="str">
            <v>CDBG</v>
          </cell>
          <cell r="EE273" t="str">
            <v>No</v>
          </cell>
          <cell r="EF273" t="str">
            <v>No</v>
          </cell>
          <cell r="EG273" t="str">
            <v>No</v>
          </cell>
          <cell r="EH273" t="str">
            <v>No</v>
          </cell>
          <cell r="EI273" t="str">
            <v>No</v>
          </cell>
          <cell r="EJ273" t="str">
            <v>No</v>
          </cell>
          <cell r="EM273" t="str">
            <v>No</v>
          </cell>
          <cell r="EN273" t="str">
            <v>No</v>
          </cell>
          <cell r="EO273" t="str">
            <v>No</v>
          </cell>
          <cell r="EP273" t="str">
            <v>No</v>
          </cell>
          <cell r="EQ273" t="str">
            <v>No</v>
          </cell>
          <cell r="ER273" t="str">
            <v>No</v>
          </cell>
        </row>
        <row r="274">
          <cell r="A274">
            <v>976805</v>
          </cell>
          <cell r="B274" t="str">
            <v>Lynch, Sierra</v>
          </cell>
          <cell r="C274" t="str">
            <v>20131 Rothbury LN Unit 7404</v>
          </cell>
          <cell r="D274" t="str">
            <v>Gaithersburg</v>
          </cell>
          <cell r="E274" t="str">
            <v>MD</v>
          </cell>
          <cell r="F274" t="str">
            <v>20886</v>
          </cell>
          <cell r="G274" t="str">
            <v>United States of America</v>
          </cell>
          <cell r="H274" t="str">
            <v>Word of Mouth</v>
          </cell>
          <cell r="J274" t="str">
            <v>301 590 5230</v>
          </cell>
          <cell r="L274" t="str">
            <v>Single</v>
          </cell>
          <cell r="M274" t="str">
            <v>Yes</v>
          </cell>
          <cell r="N274" t="str">
            <v>No</v>
          </cell>
          <cell r="R274" t="str">
            <v>No</v>
          </cell>
          <cell r="S274" t="str">
            <v>Yes</v>
          </cell>
          <cell r="T274" t="str">
            <v>Male</v>
          </cell>
          <cell r="U274" t="str">
            <v>Black/African American</v>
          </cell>
          <cell r="V274" t="str">
            <v>08/31/2021</v>
          </cell>
          <cell r="X274" t="str">
            <v>161 60 0171</v>
          </cell>
          <cell r="Y274" t="str">
            <v>01/13/1978</v>
          </cell>
          <cell r="Z274" t="str">
            <v>Siairjones4@gmailcom</v>
          </cell>
          <cell r="AA274" t="str">
            <v>No</v>
          </cell>
          <cell r="AB274">
            <v>0</v>
          </cell>
          <cell r="AC274">
            <v>0</v>
          </cell>
          <cell r="AD274" t="str">
            <v>Other Sources</v>
          </cell>
          <cell r="AF274" t="str">
            <v>&gt; 1 year</v>
          </cell>
          <cell r="AG274" t="str">
            <v>No</v>
          </cell>
          <cell r="AH274" t="str">
            <v>Extremely Low Income</v>
          </cell>
          <cell r="AI274">
            <v>0</v>
          </cell>
          <cell r="AJ274" t="str">
            <v>Yes</v>
          </cell>
          <cell r="AK274" t="str">
            <v>High School Diploma/GED</v>
          </cell>
          <cell r="AL274" t="str">
            <v>No</v>
          </cell>
          <cell r="AM274" t="str">
            <v>No</v>
          </cell>
          <cell r="AT274" t="str">
            <v>United States</v>
          </cell>
          <cell r="AU274">
            <v>0</v>
          </cell>
          <cell r="AV274" t="str">
            <v>Criminal Background</v>
          </cell>
          <cell r="AZ274">
            <v>44439</v>
          </cell>
          <cell r="BB274" t="str">
            <v>CH</v>
          </cell>
          <cell r="BC274">
            <v>8</v>
          </cell>
          <cell r="BD274" t="str">
            <v>Quarter 1</v>
          </cell>
          <cell r="BE274">
            <v>2021</v>
          </cell>
          <cell r="BF274">
            <v>2022</v>
          </cell>
          <cell r="CI274" t="str">
            <v>No</v>
          </cell>
          <cell r="CO274" t="str">
            <v>No</v>
          </cell>
          <cell r="CP274"/>
          <cell r="DK274" t="str">
            <v>Yes</v>
          </cell>
          <cell r="EB274">
            <v>44</v>
          </cell>
          <cell r="EC274" t="str">
            <v>No</v>
          </cell>
          <cell r="EE274" t="str">
            <v>No</v>
          </cell>
          <cell r="EF274" t="str">
            <v>No</v>
          </cell>
          <cell r="EG274" t="str">
            <v>No</v>
          </cell>
          <cell r="EH274" t="str">
            <v>No</v>
          </cell>
          <cell r="EI274" t="str">
            <v>No</v>
          </cell>
          <cell r="EJ274" t="str">
            <v>No</v>
          </cell>
          <cell r="EM274" t="str">
            <v>No</v>
          </cell>
          <cell r="EN274" t="str">
            <v>No</v>
          </cell>
          <cell r="EO274" t="str">
            <v>No</v>
          </cell>
          <cell r="EP274" t="str">
            <v>No</v>
          </cell>
          <cell r="EQ274" t="str">
            <v>No</v>
          </cell>
          <cell r="ER274" t="str">
            <v>No</v>
          </cell>
        </row>
        <row r="275">
          <cell r="A275">
            <v>976927</v>
          </cell>
          <cell r="B275" t="str">
            <v>Lynch, Valrie N.</v>
          </cell>
          <cell r="C275" t="str">
            <v>8714 Fontana Lane</v>
          </cell>
          <cell r="D275" t="str">
            <v>Rosedale</v>
          </cell>
          <cell r="E275" t="str">
            <v>MD</v>
          </cell>
          <cell r="F275" t="str">
            <v>21237</v>
          </cell>
          <cell r="G275" t="str">
            <v>United States of America</v>
          </cell>
          <cell r="H275" t="str">
            <v>MND Client/Graduate</v>
          </cell>
          <cell r="J275" t="str">
            <v>443-648-0864</v>
          </cell>
          <cell r="L275" t="str">
            <v>Married</v>
          </cell>
          <cell r="M275" t="str">
            <v>Yes</v>
          </cell>
          <cell r="N275" t="str">
            <v>Yes</v>
          </cell>
          <cell r="O275" t="str">
            <v>1/5/2022</v>
          </cell>
          <cell r="P275" t="str">
            <v>Not Sure</v>
          </cell>
          <cell r="R275" t="str">
            <v>No</v>
          </cell>
          <cell r="S275" t="str">
            <v>No</v>
          </cell>
          <cell r="T275" t="str">
            <v>Female</v>
          </cell>
          <cell r="U275" t="str">
            <v>Black/African American</v>
          </cell>
          <cell r="V275" t="str">
            <v>01/05/2022</v>
          </cell>
          <cell r="X275" t="str">
            <v>220-08-7286</v>
          </cell>
          <cell r="Y275" t="str">
            <v>08/02/1985</v>
          </cell>
          <cell r="AA275" t="str">
            <v>No</v>
          </cell>
          <cell r="AB275">
            <v>0</v>
          </cell>
          <cell r="AC275">
            <v>27</v>
          </cell>
          <cell r="AF275" t="str">
            <v>1-3 months</v>
          </cell>
          <cell r="AG275" t="str">
            <v>No</v>
          </cell>
          <cell r="AH275" t="str">
            <v>Extremely Low Income</v>
          </cell>
          <cell r="AI275">
            <v>0</v>
          </cell>
          <cell r="AJ275" t="str">
            <v>No</v>
          </cell>
          <cell r="AK275" t="str">
            <v>Some College</v>
          </cell>
          <cell r="AL275" t="str">
            <v>No</v>
          </cell>
          <cell r="AM275" t="str">
            <v>No</v>
          </cell>
          <cell r="AN275" t="str">
            <v>Yes</v>
          </cell>
          <cell r="AP275" t="str">
            <v>Yes</v>
          </cell>
          <cell r="AQ275" t="str">
            <v>OOO</v>
          </cell>
          <cell r="AS275" t="str">
            <v>OOO</v>
          </cell>
          <cell r="AT275" t="str">
            <v>United States</v>
          </cell>
          <cell r="AU275">
            <v>40</v>
          </cell>
          <cell r="AZ275">
            <v>44566</v>
          </cell>
          <cell r="BA275" t="str">
            <v>OOO</v>
          </cell>
          <cell r="BB275" t="str">
            <v>SH</v>
          </cell>
          <cell r="BC275">
            <v>1</v>
          </cell>
          <cell r="BD275" t="str">
            <v>Quarter 3</v>
          </cell>
          <cell r="BE275">
            <v>2022</v>
          </cell>
          <cell r="BF275">
            <v>2022</v>
          </cell>
          <cell r="CD275"/>
          <cell r="CI275" t="str">
            <v>No</v>
          </cell>
          <cell r="CO275" t="str">
            <v>No</v>
          </cell>
          <cell r="CP275"/>
          <cell r="EB275">
            <v>36</v>
          </cell>
          <cell r="EC275" t="str">
            <v>No</v>
          </cell>
          <cell r="EE275" t="str">
            <v>No</v>
          </cell>
          <cell r="EF275" t="str">
            <v>No</v>
          </cell>
          <cell r="EG275" t="str">
            <v>Yes</v>
          </cell>
          <cell r="EH275" t="str">
            <v>No</v>
          </cell>
          <cell r="EI275" t="str">
            <v>No</v>
          </cell>
          <cell r="EJ275" t="str">
            <v>Yes</v>
          </cell>
          <cell r="EM275" t="str">
            <v>No</v>
          </cell>
          <cell r="EN275" t="str">
            <v>No</v>
          </cell>
          <cell r="EO275" t="str">
            <v>No</v>
          </cell>
          <cell r="EP275" t="str">
            <v>No</v>
          </cell>
          <cell r="EQ275" t="str">
            <v>No</v>
          </cell>
          <cell r="ER275" t="str">
            <v>No</v>
          </cell>
        </row>
        <row r="276">
          <cell r="A276">
            <v>977140</v>
          </cell>
          <cell r="B276" t="str">
            <v>Lyons, Quinton</v>
          </cell>
          <cell r="C276" t="str">
            <v>1715 Gwynns Fall Pkwy</v>
          </cell>
          <cell r="D276" t="str">
            <v>Baltimore</v>
          </cell>
          <cell r="E276" t="str">
            <v>MD</v>
          </cell>
          <cell r="F276" t="str">
            <v>21217</v>
          </cell>
          <cell r="G276" t="str">
            <v>United States of America</v>
          </cell>
          <cell r="H276" t="str">
            <v>Word of Mouth</v>
          </cell>
          <cell r="J276" t="str">
            <v>667-289-4881</v>
          </cell>
          <cell r="L276" t="str">
            <v>Single</v>
          </cell>
          <cell r="M276" t="str">
            <v>Yes</v>
          </cell>
          <cell r="N276" t="str">
            <v>Yes</v>
          </cell>
          <cell r="O276" t="str">
            <v>5/24/22</v>
          </cell>
          <cell r="P276" t="str">
            <v>Forklift Cert</v>
          </cell>
          <cell r="R276" t="str">
            <v>Yes</v>
          </cell>
          <cell r="S276" t="str">
            <v>No</v>
          </cell>
          <cell r="T276" t="str">
            <v>Male</v>
          </cell>
          <cell r="U276" t="str">
            <v>Black/African American</v>
          </cell>
          <cell r="V276" t="str">
            <v>05/24/2022</v>
          </cell>
          <cell r="X276" t="str">
            <v>xxx-xx-5159</v>
          </cell>
          <cell r="Y276" t="str">
            <v>12/27/1989</v>
          </cell>
          <cell r="Z276" t="str">
            <v>bigyoungen21@gmail.com</v>
          </cell>
          <cell r="AA276" t="str">
            <v>No</v>
          </cell>
          <cell r="AB276">
            <v>0</v>
          </cell>
          <cell r="AC276">
            <v>19.64</v>
          </cell>
          <cell r="AD276" t="str">
            <v>Other Sources</v>
          </cell>
          <cell r="AF276" t="str">
            <v>&lt;1 month</v>
          </cell>
          <cell r="AG276" t="str">
            <v>No</v>
          </cell>
          <cell r="AH276" t="str">
            <v>Extremely Low Income</v>
          </cell>
          <cell r="AI276">
            <v>0</v>
          </cell>
          <cell r="AJ276" t="str">
            <v>No</v>
          </cell>
          <cell r="AK276" t="str">
            <v>Some College</v>
          </cell>
          <cell r="AL276" t="str">
            <v>No</v>
          </cell>
          <cell r="AM276" t="str">
            <v>No</v>
          </cell>
          <cell r="AN276" t="str">
            <v>No</v>
          </cell>
          <cell r="AP276" t="str">
            <v>Yes</v>
          </cell>
          <cell r="AQ276" t="str">
            <v>MTDL</v>
          </cell>
          <cell r="AR276" t="str">
            <v>DOL Opioid; CDBG</v>
          </cell>
          <cell r="AS276" t="str">
            <v>MTDL</v>
          </cell>
          <cell r="AT276" t="str">
            <v>United States</v>
          </cell>
          <cell r="AU276">
            <v>40</v>
          </cell>
          <cell r="AZ276">
            <v>44705</v>
          </cell>
          <cell r="BA276" t="str">
            <v>MTDL</v>
          </cell>
          <cell r="BB276" t="str">
            <v>ML</v>
          </cell>
          <cell r="BC276">
            <v>5</v>
          </cell>
          <cell r="BD276" t="str">
            <v>Quarter 4</v>
          </cell>
          <cell r="BE276">
            <v>2022</v>
          </cell>
          <cell r="BF276">
            <v>2022</v>
          </cell>
          <cell r="CD276"/>
          <cell r="CI276" t="str">
            <v>No</v>
          </cell>
          <cell r="CO276" t="str">
            <v>No</v>
          </cell>
          <cell r="CP276">
            <v>44712</v>
          </cell>
          <cell r="DJ276" t="str">
            <v>Complete</v>
          </cell>
          <cell r="EB276">
            <v>32</v>
          </cell>
          <cell r="EC276" t="str">
            <v>Yes</v>
          </cell>
          <cell r="ED276" t="str">
            <v>CDBG</v>
          </cell>
          <cell r="EE276" t="str">
            <v>Yes</v>
          </cell>
          <cell r="EF276" t="str">
            <v>No</v>
          </cell>
          <cell r="EG276" t="str">
            <v>Yes</v>
          </cell>
          <cell r="EH276" t="str">
            <v>No</v>
          </cell>
          <cell r="EI276" t="str">
            <v>No</v>
          </cell>
          <cell r="EJ276" t="str">
            <v>Yes</v>
          </cell>
          <cell r="EM276" t="str">
            <v>Yes</v>
          </cell>
          <cell r="EN276" t="str">
            <v>No</v>
          </cell>
          <cell r="EO276" t="str">
            <v>No</v>
          </cell>
          <cell r="EP276" t="str">
            <v>No</v>
          </cell>
          <cell r="EQ276" t="str">
            <v>No</v>
          </cell>
          <cell r="ER276" t="str">
            <v>No</v>
          </cell>
        </row>
        <row r="277">
          <cell r="A277">
            <v>976840</v>
          </cell>
          <cell r="B277" t="str">
            <v>Marshall, Betty</v>
          </cell>
          <cell r="C277" t="str">
            <v>6 Danube Court</v>
          </cell>
          <cell r="D277" t="str">
            <v>Reisterstown</v>
          </cell>
          <cell r="E277" t="str">
            <v>MD</v>
          </cell>
          <cell r="F277" t="str">
            <v>21136</v>
          </cell>
          <cell r="G277" t="str">
            <v>United States of America</v>
          </cell>
          <cell r="H277" t="str">
            <v>MND Client/Graduate/Shamera Conn</v>
          </cell>
          <cell r="J277" t="str">
            <v>(443)876-2566</v>
          </cell>
          <cell r="L277" t="str">
            <v>Single</v>
          </cell>
          <cell r="M277" t="str">
            <v>Yes</v>
          </cell>
          <cell r="N277" t="str">
            <v>Yes</v>
          </cell>
          <cell r="O277" t="str">
            <v>10/5/2021</v>
          </cell>
          <cell r="P277" t="str">
            <v>CDL Driver</v>
          </cell>
          <cell r="R277" t="str">
            <v>Yes</v>
          </cell>
          <cell r="S277" t="str">
            <v>No</v>
          </cell>
          <cell r="T277" t="str">
            <v>Female</v>
          </cell>
          <cell r="U277" t="str">
            <v>Black/African American</v>
          </cell>
          <cell r="V277" t="str">
            <v>10/05/2021</v>
          </cell>
          <cell r="W277" t="str">
            <v>(443)916-8016</v>
          </cell>
          <cell r="X277" t="str">
            <v>219-37-1312</v>
          </cell>
          <cell r="Y277" t="str">
            <v>01/18/1993</v>
          </cell>
          <cell r="Z277" t="str">
            <v>bettymarshall0118@gmail.com</v>
          </cell>
          <cell r="AA277" t="str">
            <v>No</v>
          </cell>
          <cell r="AB277">
            <v>0</v>
          </cell>
          <cell r="AC277">
            <v>17.05</v>
          </cell>
          <cell r="AD277" t="str">
            <v>Salary/Wages</v>
          </cell>
          <cell r="AF277" t="str">
            <v>Still Working</v>
          </cell>
          <cell r="AG277" t="str">
            <v>No</v>
          </cell>
          <cell r="AH277" t="str">
            <v>Low Income</v>
          </cell>
          <cell r="AI277">
            <v>2728</v>
          </cell>
          <cell r="AJ277" t="str">
            <v>No</v>
          </cell>
          <cell r="AK277" t="str">
            <v>AA</v>
          </cell>
          <cell r="AL277" t="str">
            <v>No</v>
          </cell>
          <cell r="AM277" t="str">
            <v>No</v>
          </cell>
          <cell r="AN277" t="str">
            <v>No</v>
          </cell>
          <cell r="AQ277" t="str">
            <v>CTC</v>
          </cell>
          <cell r="AR277" t="str">
            <v xml:space="preserve"> SNAP</v>
          </cell>
          <cell r="AS277" t="str">
            <v>CTC</v>
          </cell>
          <cell r="AT277" t="str">
            <v>United States</v>
          </cell>
          <cell r="AU277">
            <v>40</v>
          </cell>
          <cell r="AZ277">
            <v>44474</v>
          </cell>
          <cell r="BA277" t="str">
            <v>CTC</v>
          </cell>
          <cell r="BB277" t="str">
            <v>SH</v>
          </cell>
          <cell r="BC277">
            <v>10</v>
          </cell>
          <cell r="BD277" t="str">
            <v>Quarter 2</v>
          </cell>
          <cell r="BE277">
            <v>2021</v>
          </cell>
          <cell r="BF277">
            <v>2022</v>
          </cell>
          <cell r="CD277"/>
          <cell r="CI277" t="str">
            <v>Yes</v>
          </cell>
          <cell r="CO277" t="str">
            <v>No</v>
          </cell>
          <cell r="CP277">
            <v>44501</v>
          </cell>
          <cell r="DL277" t="str">
            <v>11-2021</v>
          </cell>
          <cell r="DM277">
            <v>11</v>
          </cell>
          <cell r="DX277" t="str">
            <v>E</v>
          </cell>
          <cell r="DZ277" t="str">
            <v>478014237</v>
          </cell>
          <cell r="EB277">
            <v>29</v>
          </cell>
          <cell r="EC277" t="str">
            <v>No</v>
          </cell>
          <cell r="EE277" t="str">
            <v>No</v>
          </cell>
          <cell r="EF277" t="str">
            <v>No</v>
          </cell>
          <cell r="EG277" t="str">
            <v>Yes</v>
          </cell>
          <cell r="EH277" t="str">
            <v>No</v>
          </cell>
          <cell r="EI277" t="str">
            <v>Yes</v>
          </cell>
          <cell r="EJ277" t="str">
            <v>No</v>
          </cell>
          <cell r="EM277" t="str">
            <v>No</v>
          </cell>
          <cell r="EN277" t="str">
            <v>No</v>
          </cell>
          <cell r="EO277" t="str">
            <v>No</v>
          </cell>
          <cell r="EP277" t="str">
            <v>No</v>
          </cell>
          <cell r="EQ277" t="str">
            <v>No</v>
          </cell>
          <cell r="ER277" t="str">
            <v>No</v>
          </cell>
        </row>
        <row r="278">
          <cell r="A278">
            <v>976972</v>
          </cell>
          <cell r="B278" t="str">
            <v>Mason, Clyde</v>
          </cell>
          <cell r="C278" t="str">
            <v>1728 N. Calhoun Street</v>
          </cell>
          <cell r="D278" t="str">
            <v>Baltimore</v>
          </cell>
          <cell r="E278" t="str">
            <v>MD</v>
          </cell>
          <cell r="F278" t="str">
            <v>21217</v>
          </cell>
          <cell r="G278" t="str">
            <v>United States of America</v>
          </cell>
          <cell r="H278" t="str">
            <v>Word of Mouth</v>
          </cell>
          <cell r="J278" t="str">
            <v>202-983-8735</v>
          </cell>
          <cell r="L278" t="str">
            <v>Single</v>
          </cell>
          <cell r="M278" t="str">
            <v>Yes</v>
          </cell>
          <cell r="N278" t="str">
            <v>No</v>
          </cell>
          <cell r="O278" t="str">
            <v>2/3/2022</v>
          </cell>
          <cell r="P278" t="str">
            <v>Laborer</v>
          </cell>
          <cell r="R278" t="str">
            <v>No</v>
          </cell>
          <cell r="S278" t="str">
            <v>No</v>
          </cell>
          <cell r="T278" t="str">
            <v>Male</v>
          </cell>
          <cell r="U278" t="str">
            <v>Black/African American</v>
          </cell>
          <cell r="V278" t="str">
            <v>02/03/2022</v>
          </cell>
          <cell r="W278" t="str">
            <v>443-599-6715 (daughter)</v>
          </cell>
          <cell r="X278" t="str">
            <v>225-76-1200</v>
          </cell>
          <cell r="Y278" t="str">
            <v>12/29/1953</v>
          </cell>
          <cell r="Z278" t="str">
            <v>masonwdarnell@gmail.com</v>
          </cell>
          <cell r="AA278" t="str">
            <v>No</v>
          </cell>
          <cell r="AB278">
            <v>0</v>
          </cell>
          <cell r="AC278">
            <v>11.75</v>
          </cell>
          <cell r="AD278" t="str">
            <v>Social Security</v>
          </cell>
          <cell r="AF278" t="str">
            <v>4-6 months</v>
          </cell>
          <cell r="AG278" t="str">
            <v>No</v>
          </cell>
          <cell r="AH278" t="str">
            <v>Extremely Low Income</v>
          </cell>
          <cell r="AI278">
            <v>1147</v>
          </cell>
          <cell r="AJ278" t="str">
            <v>No</v>
          </cell>
          <cell r="AK278" t="str">
            <v>High School Diploma/GED</v>
          </cell>
          <cell r="AL278" t="str">
            <v>No</v>
          </cell>
          <cell r="AM278" t="str">
            <v>No</v>
          </cell>
          <cell r="AN278" t="str">
            <v>No</v>
          </cell>
          <cell r="AP278" t="str">
            <v>No</v>
          </cell>
          <cell r="AQ278" t="str">
            <v>OOO</v>
          </cell>
          <cell r="AR278" t="str">
            <v xml:space="preserve"> CDBG</v>
          </cell>
          <cell r="AS278" t="str">
            <v>OOO</v>
          </cell>
          <cell r="AT278" t="str">
            <v>United States</v>
          </cell>
          <cell r="AU278">
            <v>40</v>
          </cell>
          <cell r="AV278" t="str">
            <v>Lack of Network, Resume, Transportation</v>
          </cell>
          <cell r="AZ278">
            <v>44595</v>
          </cell>
          <cell r="BA278" t="str">
            <v>OOO</v>
          </cell>
          <cell r="BB278" t="str">
            <v>RV</v>
          </cell>
          <cell r="BC278">
            <v>2</v>
          </cell>
          <cell r="BD278" t="str">
            <v>Quarter 3</v>
          </cell>
          <cell r="BE278">
            <v>2022</v>
          </cell>
          <cell r="BF278">
            <v>2022</v>
          </cell>
          <cell r="BG278" t="str">
            <v>03/08/2022</v>
          </cell>
          <cell r="BH278" t="str">
            <v>Initial Placement</v>
          </cell>
          <cell r="BI278" t="str">
            <v>North West Hospital</v>
          </cell>
          <cell r="BJ278" t="str">
            <v>Dishwasher</v>
          </cell>
          <cell r="BK278">
            <v>13.5</v>
          </cell>
          <cell r="BL278">
            <v>24</v>
          </cell>
          <cell r="BM278" t="str">
            <v>No</v>
          </cell>
          <cell r="BN278" t="str">
            <v>No</v>
          </cell>
          <cell r="BO278" t="str">
            <v>No</v>
          </cell>
          <cell r="BP278" t="str">
            <v>Yes</v>
          </cell>
          <cell r="BQ278" t="str">
            <v>Yes</v>
          </cell>
          <cell r="BR278" t="str">
            <v>03/08/2022</v>
          </cell>
          <cell r="BS278" t="str">
            <v>Initial Placement</v>
          </cell>
          <cell r="BT278" t="str">
            <v>North West Hospital</v>
          </cell>
          <cell r="BU278" t="str">
            <v>Dishwasher</v>
          </cell>
          <cell r="BV278">
            <v>13.5</v>
          </cell>
          <cell r="BW278">
            <v>24</v>
          </cell>
          <cell r="BX278" t="str">
            <v>No</v>
          </cell>
          <cell r="BY278" t="str">
            <v>No</v>
          </cell>
          <cell r="BZ278" t="str">
            <v>No</v>
          </cell>
          <cell r="CA278" t="str">
            <v>Yes</v>
          </cell>
          <cell r="CB278" t="str">
            <v>Yes</v>
          </cell>
          <cell r="CF278" t="str">
            <v>04/25/2022</v>
          </cell>
          <cell r="CG278" t="str">
            <v>Job Retained</v>
          </cell>
          <cell r="CH278" t="str">
            <v>04/25/2022</v>
          </cell>
          <cell r="CI278" t="str">
            <v>No</v>
          </cell>
          <cell r="CJ278">
            <v>48</v>
          </cell>
          <cell r="CL278">
            <v>48</v>
          </cell>
          <cell r="CM278">
            <v>48</v>
          </cell>
          <cell r="CN278">
            <v>48</v>
          </cell>
          <cell r="CO278" t="str">
            <v>Yes</v>
          </cell>
          <cell r="CP278"/>
          <cell r="EB278">
            <v>68</v>
          </cell>
          <cell r="EC278" t="str">
            <v>Yes</v>
          </cell>
          <cell r="ED278" t="str">
            <v>CDBG</v>
          </cell>
          <cell r="EE278" t="str">
            <v>Yes</v>
          </cell>
          <cell r="EF278" t="str">
            <v>Yes</v>
          </cell>
          <cell r="EG278" t="str">
            <v>Yes</v>
          </cell>
          <cell r="EH278" t="str">
            <v>No</v>
          </cell>
          <cell r="EI278" t="str">
            <v>Yes</v>
          </cell>
          <cell r="EJ278" t="str">
            <v>No</v>
          </cell>
          <cell r="EL278">
            <v>33</v>
          </cell>
          <cell r="EM278" t="str">
            <v>No</v>
          </cell>
          <cell r="EN278" t="str">
            <v>No</v>
          </cell>
          <cell r="EO278" t="str">
            <v>No</v>
          </cell>
          <cell r="EP278" t="str">
            <v>No</v>
          </cell>
          <cell r="EQ278" t="str">
            <v>Yes</v>
          </cell>
          <cell r="ER278" t="str">
            <v>No</v>
          </cell>
        </row>
        <row r="279">
          <cell r="A279">
            <v>977003</v>
          </cell>
          <cell r="B279" t="str">
            <v>Mason, Demone</v>
          </cell>
          <cell r="C279" t="str">
            <v>6920 Donachie #1403</v>
          </cell>
          <cell r="D279" t="str">
            <v>Towson</v>
          </cell>
          <cell r="E279" t="str">
            <v>MD</v>
          </cell>
          <cell r="F279" t="str">
            <v>21239</v>
          </cell>
          <cell r="G279" t="str">
            <v>United States of America</v>
          </cell>
          <cell r="H279" t="str">
            <v>Word of Mouth</v>
          </cell>
          <cell r="J279" t="str">
            <v>(443)381-5350</v>
          </cell>
          <cell r="L279" t="str">
            <v>Single</v>
          </cell>
          <cell r="M279" t="str">
            <v>No</v>
          </cell>
          <cell r="N279" t="str">
            <v>No</v>
          </cell>
          <cell r="O279" t="str">
            <v>2/28/2022</v>
          </cell>
          <cell r="P279" t="str">
            <v>Warehouse</v>
          </cell>
          <cell r="R279" t="str">
            <v>No</v>
          </cell>
          <cell r="S279" t="str">
            <v>No</v>
          </cell>
          <cell r="T279" t="str">
            <v>Male</v>
          </cell>
          <cell r="U279" t="str">
            <v>Black/African American</v>
          </cell>
          <cell r="V279" t="str">
            <v>02/28/2022</v>
          </cell>
          <cell r="X279" t="str">
            <v>216-59-2728</v>
          </cell>
          <cell r="Y279" t="str">
            <v>11/23/2000</v>
          </cell>
          <cell r="Z279" t="str">
            <v>demonemjr@gmail.com</v>
          </cell>
          <cell r="AA279" t="str">
            <v>No</v>
          </cell>
          <cell r="AB279">
            <v>0</v>
          </cell>
          <cell r="AC279">
            <v>15.4</v>
          </cell>
          <cell r="AF279" t="str">
            <v>&gt; 1 year</v>
          </cell>
          <cell r="AG279" t="str">
            <v>No</v>
          </cell>
          <cell r="AI279">
            <v>0</v>
          </cell>
          <cell r="AJ279" t="str">
            <v>No</v>
          </cell>
          <cell r="AK279" t="str">
            <v>High School Diploma/GED</v>
          </cell>
          <cell r="AL279" t="str">
            <v>No</v>
          </cell>
          <cell r="AM279" t="str">
            <v>No</v>
          </cell>
          <cell r="AN279" t="str">
            <v>No</v>
          </cell>
          <cell r="AP279" t="str">
            <v>No</v>
          </cell>
          <cell r="AQ279" t="str">
            <v>MTDL</v>
          </cell>
          <cell r="AR279" t="str">
            <v>Grads2Careers</v>
          </cell>
          <cell r="AS279" t="str">
            <v>MTDL</v>
          </cell>
          <cell r="AT279" t="str">
            <v>United States</v>
          </cell>
          <cell r="AU279">
            <v>40</v>
          </cell>
          <cell r="AV279" t="str">
            <v>Transportation</v>
          </cell>
          <cell r="AZ279">
            <v>44620</v>
          </cell>
          <cell r="BA279" t="str">
            <v>MTDL</v>
          </cell>
          <cell r="BB279" t="str">
            <v>ML</v>
          </cell>
          <cell r="BC279">
            <v>2</v>
          </cell>
          <cell r="BD279" t="str">
            <v>Quarter 3</v>
          </cell>
          <cell r="BE279">
            <v>2022</v>
          </cell>
          <cell r="BF279">
            <v>2022</v>
          </cell>
          <cell r="BG279" t="str">
            <v>04/21/2022</v>
          </cell>
          <cell r="BH279" t="str">
            <v>Initial Placement</v>
          </cell>
          <cell r="BI279" t="str">
            <v>Admiral Security</v>
          </cell>
          <cell r="BJ279" t="str">
            <v>Officer</v>
          </cell>
          <cell r="BK279">
            <v>16</v>
          </cell>
          <cell r="BL279">
            <v>46</v>
          </cell>
          <cell r="BM279" t="str">
            <v>Yes</v>
          </cell>
          <cell r="BN279" t="str">
            <v>No</v>
          </cell>
          <cell r="BO279" t="str">
            <v>No</v>
          </cell>
          <cell r="BP279" t="str">
            <v>Yes</v>
          </cell>
          <cell r="BQ279" t="str">
            <v>Yes</v>
          </cell>
          <cell r="BR279" t="str">
            <v>04/21/2022</v>
          </cell>
          <cell r="BS279" t="str">
            <v>Initial Placement</v>
          </cell>
          <cell r="BT279" t="str">
            <v>Admiral Security</v>
          </cell>
          <cell r="BU279" t="str">
            <v>Officer</v>
          </cell>
          <cell r="BV279">
            <v>16</v>
          </cell>
          <cell r="BW279">
            <v>46</v>
          </cell>
          <cell r="BX279" t="str">
            <v>Yes</v>
          </cell>
          <cell r="BY279" t="str">
            <v>No</v>
          </cell>
          <cell r="BZ279" t="str">
            <v>No</v>
          </cell>
          <cell r="CA279" t="str">
            <v>Yes</v>
          </cell>
          <cell r="CB279" t="str">
            <v>Yes</v>
          </cell>
          <cell r="CF279" t="str">
            <v>05/04/2022</v>
          </cell>
          <cell r="CG279" t="str">
            <v>Job Retained</v>
          </cell>
          <cell r="CH279" t="str">
            <v>05/04/2022</v>
          </cell>
          <cell r="CI279" t="str">
            <v>No</v>
          </cell>
          <cell r="CJ279">
            <v>13</v>
          </cell>
          <cell r="CL279">
            <v>13</v>
          </cell>
          <cell r="CM279">
            <v>13</v>
          </cell>
          <cell r="CN279">
            <v>13</v>
          </cell>
          <cell r="CO279" t="str">
            <v>Yes</v>
          </cell>
          <cell r="CP279">
            <v>44627</v>
          </cell>
          <cell r="CQ279" t="str">
            <v>Yes</v>
          </cell>
          <cell r="CR279" t="str">
            <v>03/25/2022</v>
          </cell>
          <cell r="DI279" t="str">
            <v>Yes</v>
          </cell>
          <cell r="DJ279" t="str">
            <v>Complete</v>
          </cell>
          <cell r="EB279">
            <v>21</v>
          </cell>
          <cell r="EC279" t="str">
            <v>Yes</v>
          </cell>
          <cell r="EE279" t="str">
            <v>Yes</v>
          </cell>
          <cell r="EF279" t="str">
            <v>Yes</v>
          </cell>
          <cell r="EG279" t="str">
            <v>Yes</v>
          </cell>
          <cell r="EH279" t="str">
            <v>No</v>
          </cell>
          <cell r="EI279" t="str">
            <v>Yes</v>
          </cell>
          <cell r="EJ279" t="str">
            <v>No</v>
          </cell>
          <cell r="EL279">
            <v>51</v>
          </cell>
          <cell r="EM279" t="str">
            <v>No</v>
          </cell>
          <cell r="EN279" t="str">
            <v>No</v>
          </cell>
          <cell r="EO279" t="str">
            <v>No</v>
          </cell>
          <cell r="EP279" t="str">
            <v>No</v>
          </cell>
          <cell r="EQ279" t="str">
            <v>Yes</v>
          </cell>
          <cell r="ER279" t="str">
            <v>No</v>
          </cell>
        </row>
        <row r="280">
          <cell r="A280">
            <v>976968</v>
          </cell>
          <cell r="B280" t="str">
            <v>Matthews , Dominique J.</v>
          </cell>
          <cell r="C280" t="str">
            <v>3402 Aurora Lane aot L</v>
          </cell>
          <cell r="D280" t="str">
            <v>Baltimore</v>
          </cell>
          <cell r="E280" t="str">
            <v>MD</v>
          </cell>
          <cell r="F280" t="str">
            <v>21207</v>
          </cell>
          <cell r="G280" t="str">
            <v>United States of America</v>
          </cell>
          <cell r="H280" t="str">
            <v>Word of Mouth</v>
          </cell>
          <cell r="J280" t="str">
            <v>443-371-3914</v>
          </cell>
          <cell r="L280" t="str">
            <v>Single</v>
          </cell>
          <cell r="M280" t="str">
            <v>Yes</v>
          </cell>
          <cell r="N280" t="str">
            <v>Yes</v>
          </cell>
          <cell r="P280" t="str">
            <v>Warehouse</v>
          </cell>
          <cell r="R280" t="str">
            <v>Yes</v>
          </cell>
          <cell r="S280" t="str">
            <v>No</v>
          </cell>
          <cell r="T280" t="str">
            <v>Male</v>
          </cell>
          <cell r="U280" t="str">
            <v>Black/African American</v>
          </cell>
          <cell r="V280" t="str">
            <v>01/25/2022</v>
          </cell>
          <cell r="X280" t="str">
            <v>XXX-XX-8697</v>
          </cell>
          <cell r="Y280" t="str">
            <v>05/16/1988</v>
          </cell>
          <cell r="Z280" t="str">
            <v>MATTHEWS.DOMINIQUE88@GMAIL.COM</v>
          </cell>
          <cell r="AA280" t="str">
            <v>No</v>
          </cell>
          <cell r="AB280">
            <v>0</v>
          </cell>
          <cell r="AC280">
            <v>20</v>
          </cell>
          <cell r="AD280" t="str">
            <v>SNAP/Food Stamp, Other Sources</v>
          </cell>
          <cell r="AF280" t="str">
            <v>&lt;1 month</v>
          </cell>
          <cell r="AG280" t="str">
            <v>No</v>
          </cell>
          <cell r="AH280" t="str">
            <v>Extremely Low Income</v>
          </cell>
          <cell r="AI280">
            <v>500</v>
          </cell>
          <cell r="AJ280" t="str">
            <v>Yes</v>
          </cell>
          <cell r="AK280" t="str">
            <v>High School Diploma/GED</v>
          </cell>
          <cell r="AL280" t="str">
            <v>No</v>
          </cell>
          <cell r="AM280" t="str">
            <v>No</v>
          </cell>
          <cell r="AN280" t="str">
            <v>No</v>
          </cell>
          <cell r="AP280" t="str">
            <v>Yes</v>
          </cell>
          <cell r="AQ280" t="str">
            <v>MTDL</v>
          </cell>
          <cell r="AR280" t="str">
            <v>DOL Opioid; CDBG</v>
          </cell>
          <cell r="AS280" t="str">
            <v>MTDL</v>
          </cell>
          <cell r="AU280">
            <v>30</v>
          </cell>
          <cell r="AV280" t="str">
            <v>Criminal Background</v>
          </cell>
          <cell r="AW280"/>
          <cell r="AZ280">
            <v>44586</v>
          </cell>
          <cell r="BA280" t="str">
            <v>MTDL</v>
          </cell>
          <cell r="BB280" t="str">
            <v>ML</v>
          </cell>
          <cell r="BC280">
            <v>1</v>
          </cell>
          <cell r="BD280" t="str">
            <v>Quarter 3</v>
          </cell>
          <cell r="BE280">
            <v>2022</v>
          </cell>
          <cell r="BF280">
            <v>2022</v>
          </cell>
          <cell r="CI280" t="str">
            <v>No</v>
          </cell>
          <cell r="CO280" t="str">
            <v>No</v>
          </cell>
          <cell r="CP280">
            <v>44599</v>
          </cell>
          <cell r="CQ280" t="str">
            <v>Yes</v>
          </cell>
          <cell r="CR280" t="str">
            <v>02/25/2022</v>
          </cell>
          <cell r="DI280" t="str">
            <v>Yes</v>
          </cell>
          <cell r="DJ280" t="str">
            <v>Complete</v>
          </cell>
          <cell r="EB280">
            <v>34</v>
          </cell>
          <cell r="EC280" t="str">
            <v>Yes</v>
          </cell>
          <cell r="ED280" t="str">
            <v>CDBG</v>
          </cell>
          <cell r="EE280" t="str">
            <v>Yes</v>
          </cell>
          <cell r="EF280" t="str">
            <v>No</v>
          </cell>
          <cell r="EG280" t="str">
            <v>Yes</v>
          </cell>
          <cell r="EH280" t="str">
            <v>No</v>
          </cell>
          <cell r="EI280" t="str">
            <v>No</v>
          </cell>
          <cell r="EJ280" t="str">
            <v>Yes</v>
          </cell>
          <cell r="EM280" t="str">
            <v>Yes</v>
          </cell>
          <cell r="EN280" t="str">
            <v>No</v>
          </cell>
          <cell r="EO280" t="str">
            <v>No</v>
          </cell>
          <cell r="EP280" t="str">
            <v>No</v>
          </cell>
          <cell r="EQ280" t="str">
            <v>No</v>
          </cell>
          <cell r="ER280" t="str">
            <v>No</v>
          </cell>
        </row>
        <row r="281">
          <cell r="A281">
            <v>977159</v>
          </cell>
          <cell r="B281" t="str">
            <v>Matthews Jr, Derrick</v>
          </cell>
          <cell r="C281" t="str">
            <v>227 Chatsworth Ave</v>
          </cell>
          <cell r="D281" t="str">
            <v>Baltimore</v>
          </cell>
          <cell r="E281" t="str">
            <v>MD</v>
          </cell>
          <cell r="F281" t="str">
            <v>21136</v>
          </cell>
          <cell r="G281" t="str">
            <v>United States of America</v>
          </cell>
          <cell r="H281" t="str">
            <v>Word of Mouth</v>
          </cell>
          <cell r="J281" t="str">
            <v>443-242-5949</v>
          </cell>
          <cell r="L281" t="str">
            <v>Single</v>
          </cell>
          <cell r="M281" t="str">
            <v>No</v>
          </cell>
          <cell r="N281" t="str">
            <v>No</v>
          </cell>
          <cell r="O281" t="str">
            <v>5/27/22</v>
          </cell>
          <cell r="P281" t="str">
            <v>Forklift Certification</v>
          </cell>
          <cell r="R281" t="str">
            <v>Yes</v>
          </cell>
          <cell r="S281" t="str">
            <v>No</v>
          </cell>
          <cell r="T281" t="str">
            <v>Male</v>
          </cell>
          <cell r="U281" t="str">
            <v>Black/African American</v>
          </cell>
          <cell r="V281" t="str">
            <v>05/27/2022</v>
          </cell>
          <cell r="X281" t="str">
            <v>220-51-9401</v>
          </cell>
          <cell r="Y281" t="str">
            <v>05/19/1998</v>
          </cell>
          <cell r="AA281" t="str">
            <v>No</v>
          </cell>
          <cell r="AB281">
            <v>0</v>
          </cell>
          <cell r="AC281">
            <v>40</v>
          </cell>
          <cell r="AD281" t="str">
            <v>Other Sources</v>
          </cell>
          <cell r="AF281" t="str">
            <v>&gt; 1 year</v>
          </cell>
          <cell r="AH281" t="str">
            <v>Extremely Low Income</v>
          </cell>
          <cell r="AI281">
            <v>0</v>
          </cell>
          <cell r="AJ281" t="str">
            <v>Yes</v>
          </cell>
          <cell r="AK281" t="str">
            <v>Some Highschool</v>
          </cell>
          <cell r="AL281" t="str">
            <v>No</v>
          </cell>
          <cell r="AM281" t="str">
            <v>No</v>
          </cell>
          <cell r="AN281" t="str">
            <v>Yes</v>
          </cell>
          <cell r="AP281" t="str">
            <v>Yes</v>
          </cell>
          <cell r="AQ281" t="str">
            <v>MTDL</v>
          </cell>
          <cell r="AR281" t="str">
            <v>DOL Opioid</v>
          </cell>
          <cell r="AS281" t="str">
            <v>MTDL</v>
          </cell>
          <cell r="AT281" t="str">
            <v>United States</v>
          </cell>
          <cell r="AU281">
            <v>20</v>
          </cell>
          <cell r="AV281" t="str">
            <v>Criminal Background</v>
          </cell>
          <cell r="AW281"/>
          <cell r="AZ281">
            <v>44708</v>
          </cell>
          <cell r="BA281" t="str">
            <v>MTDL</v>
          </cell>
          <cell r="BB281" t="str">
            <v>ML</v>
          </cell>
          <cell r="BC281">
            <v>5</v>
          </cell>
          <cell r="BD281" t="str">
            <v>Quarter 4</v>
          </cell>
          <cell r="BE281">
            <v>2022</v>
          </cell>
          <cell r="BF281">
            <v>2022</v>
          </cell>
          <cell r="CI281" t="str">
            <v>No</v>
          </cell>
          <cell r="CO281" t="str">
            <v>No</v>
          </cell>
          <cell r="CP281">
            <v>44712</v>
          </cell>
          <cell r="DJ281" t="str">
            <v>Complete</v>
          </cell>
          <cell r="EB281">
            <v>24</v>
          </cell>
          <cell r="EC281" t="str">
            <v>No</v>
          </cell>
          <cell r="EE281" t="str">
            <v>Yes</v>
          </cell>
          <cell r="EF281" t="str">
            <v>No</v>
          </cell>
          <cell r="EG281" t="str">
            <v>Yes</v>
          </cell>
          <cell r="EH281" t="str">
            <v>No</v>
          </cell>
          <cell r="EI281" t="str">
            <v>No</v>
          </cell>
          <cell r="EJ281" t="str">
            <v>Yes</v>
          </cell>
          <cell r="EM281" t="str">
            <v>Yes</v>
          </cell>
          <cell r="EN281" t="str">
            <v>No</v>
          </cell>
          <cell r="EO281" t="str">
            <v>No</v>
          </cell>
          <cell r="EP281" t="str">
            <v>No</v>
          </cell>
          <cell r="EQ281" t="str">
            <v>No</v>
          </cell>
          <cell r="ER281" t="str">
            <v>No</v>
          </cell>
        </row>
        <row r="282">
          <cell r="A282">
            <v>977027</v>
          </cell>
          <cell r="B282" t="str">
            <v>Matthews, Joshua</v>
          </cell>
          <cell r="C282" t="str">
            <v>1601 E. Eager Street Apt#304</v>
          </cell>
          <cell r="D282" t="str">
            <v>Baltimore</v>
          </cell>
          <cell r="E282" t="str">
            <v>MD</v>
          </cell>
          <cell r="F282" t="str">
            <v>21205</v>
          </cell>
          <cell r="G282" t="str">
            <v>United States of America</v>
          </cell>
          <cell r="H282" t="str">
            <v>Word of Mouth</v>
          </cell>
          <cell r="J282" t="str">
            <v>443-991-2899</v>
          </cell>
          <cell r="L282" t="str">
            <v>Single</v>
          </cell>
          <cell r="M282" t="str">
            <v>No</v>
          </cell>
          <cell r="N282" t="str">
            <v>No</v>
          </cell>
          <cell r="O282" t="str">
            <v>3/8/2022</v>
          </cell>
          <cell r="P282" t="str">
            <v>Warehouse</v>
          </cell>
          <cell r="R282" t="str">
            <v>No</v>
          </cell>
          <cell r="S282" t="str">
            <v>No</v>
          </cell>
          <cell r="T282" t="str">
            <v>Male</v>
          </cell>
          <cell r="U282" t="str">
            <v>Black/African American</v>
          </cell>
          <cell r="V282" t="str">
            <v>03/08/2022</v>
          </cell>
          <cell r="W282" t="str">
            <v>443-991-3477 (Mom)</v>
          </cell>
          <cell r="X282" t="str">
            <v>218-02-3768</v>
          </cell>
          <cell r="Y282" t="str">
            <v>01/07/1983</v>
          </cell>
          <cell r="Z282" t="str">
            <v>coxmatthews83@gmail.com</v>
          </cell>
          <cell r="AA282" t="str">
            <v>No</v>
          </cell>
          <cell r="AB282">
            <v>0</v>
          </cell>
          <cell r="AC282">
            <v>9</v>
          </cell>
          <cell r="AF282" t="str">
            <v>&gt; 1 year</v>
          </cell>
          <cell r="AG282" t="str">
            <v>No</v>
          </cell>
          <cell r="AH282" t="str">
            <v>Extremely Low Income</v>
          </cell>
          <cell r="AI282">
            <v>0</v>
          </cell>
          <cell r="AJ282" t="str">
            <v>Yes</v>
          </cell>
          <cell r="AK282" t="str">
            <v>High School Diploma/GED</v>
          </cell>
          <cell r="AL282" t="str">
            <v>No</v>
          </cell>
          <cell r="AM282" t="str">
            <v>Yes</v>
          </cell>
          <cell r="AN282" t="str">
            <v>No</v>
          </cell>
          <cell r="AP282" t="str">
            <v>Yes</v>
          </cell>
          <cell r="AR282" t="str">
            <v>MOED Opioid; CDBG</v>
          </cell>
          <cell r="AS282" t="str">
            <v>MTDL</v>
          </cell>
          <cell r="AT282" t="str">
            <v>United States</v>
          </cell>
          <cell r="AU282">
            <v>40</v>
          </cell>
          <cell r="AW282"/>
          <cell r="AZ282">
            <v>44628</v>
          </cell>
          <cell r="BB282" t="str">
            <v>RV</v>
          </cell>
          <cell r="BC282">
            <v>3</v>
          </cell>
          <cell r="BD282" t="str">
            <v>Quarter 3</v>
          </cell>
          <cell r="BE282">
            <v>2022</v>
          </cell>
          <cell r="BF282">
            <v>2022</v>
          </cell>
          <cell r="CI282" t="str">
            <v>No</v>
          </cell>
          <cell r="CO282" t="str">
            <v>No</v>
          </cell>
          <cell r="CP282"/>
          <cell r="DK282" t="str">
            <v>Yes</v>
          </cell>
          <cell r="EB282">
            <v>39</v>
          </cell>
          <cell r="EC282" t="str">
            <v>Yes</v>
          </cell>
          <cell r="ED282" t="str">
            <v>CDBG</v>
          </cell>
          <cell r="EE282" t="str">
            <v>No</v>
          </cell>
          <cell r="EF282" t="str">
            <v>No</v>
          </cell>
          <cell r="EG282" t="str">
            <v>No</v>
          </cell>
          <cell r="EH282" t="str">
            <v>No</v>
          </cell>
          <cell r="EI282" t="str">
            <v>No</v>
          </cell>
          <cell r="EJ282" t="str">
            <v>No</v>
          </cell>
          <cell r="EM282" t="str">
            <v>No</v>
          </cell>
          <cell r="EN282" t="str">
            <v>No</v>
          </cell>
          <cell r="EO282" t="str">
            <v>No</v>
          </cell>
          <cell r="EP282" t="str">
            <v>No</v>
          </cell>
          <cell r="EQ282" t="str">
            <v>No</v>
          </cell>
          <cell r="ER282" t="str">
            <v>No</v>
          </cell>
        </row>
        <row r="283">
          <cell r="A283">
            <v>977060</v>
          </cell>
          <cell r="B283" t="str">
            <v>Mayo, Antonio</v>
          </cell>
          <cell r="C283" t="str">
            <v>1408 Montpelier St Apt 301</v>
          </cell>
          <cell r="D283" t="str">
            <v>Baltimore</v>
          </cell>
          <cell r="E283" t="str">
            <v>MD</v>
          </cell>
          <cell r="F283" t="str">
            <v>21218</v>
          </cell>
          <cell r="G283" t="str">
            <v>United States of America</v>
          </cell>
          <cell r="H283" t="str">
            <v>Word of Mouth</v>
          </cell>
          <cell r="J283" t="str">
            <v>443-449-4739</v>
          </cell>
          <cell r="L283" t="str">
            <v>Single</v>
          </cell>
          <cell r="M283" t="str">
            <v>Yes</v>
          </cell>
          <cell r="N283" t="str">
            <v>Yes</v>
          </cell>
          <cell r="O283" t="str">
            <v>4/1/2022</v>
          </cell>
          <cell r="P283" t="str">
            <v>MTA</v>
          </cell>
          <cell r="R283" t="str">
            <v>No</v>
          </cell>
          <cell r="S283" t="str">
            <v>No</v>
          </cell>
          <cell r="T283" t="str">
            <v>Male</v>
          </cell>
          <cell r="U283" t="str">
            <v>Black/African American</v>
          </cell>
          <cell r="V283" t="str">
            <v>04/01/2022</v>
          </cell>
          <cell r="X283" t="str">
            <v>215-04-1024</v>
          </cell>
          <cell r="Y283" t="str">
            <v>04/22/1983</v>
          </cell>
          <cell r="Z283" t="str">
            <v>mayhamm202@gmail.com</v>
          </cell>
          <cell r="AA283" t="str">
            <v>No</v>
          </cell>
          <cell r="AB283">
            <v>0</v>
          </cell>
          <cell r="AC283">
            <v>17.25</v>
          </cell>
          <cell r="AD283" t="str">
            <v>Salary/Wages</v>
          </cell>
          <cell r="AF283" t="str">
            <v>Still Working</v>
          </cell>
          <cell r="AG283" t="str">
            <v>No</v>
          </cell>
          <cell r="AH283" t="str">
            <v>Extremely Low Income</v>
          </cell>
          <cell r="AI283">
            <v>2200</v>
          </cell>
          <cell r="AJ283" t="str">
            <v>No</v>
          </cell>
          <cell r="AK283" t="str">
            <v>High School Diploma/GED</v>
          </cell>
          <cell r="AL283" t="str">
            <v>No</v>
          </cell>
          <cell r="AM283" t="str">
            <v>No</v>
          </cell>
          <cell r="AN283" t="str">
            <v>No</v>
          </cell>
          <cell r="AP283" t="str">
            <v>No</v>
          </cell>
          <cell r="AQ283" t="str">
            <v>CTC</v>
          </cell>
          <cell r="AR283" t="str">
            <v>Train Up; CDBG</v>
          </cell>
          <cell r="AS283" t="str">
            <v>CTC</v>
          </cell>
          <cell r="AT283" t="str">
            <v>United States</v>
          </cell>
          <cell r="AU283">
            <v>30</v>
          </cell>
          <cell r="AV283" t="str">
            <v>Resume</v>
          </cell>
          <cell r="AZ283">
            <v>44652</v>
          </cell>
          <cell r="BA283" t="str">
            <v>CTC</v>
          </cell>
          <cell r="BB283" t="str">
            <v>MS</v>
          </cell>
          <cell r="BC283">
            <v>4</v>
          </cell>
          <cell r="BD283" t="str">
            <v>Quarter 4</v>
          </cell>
          <cell r="BE283">
            <v>2022</v>
          </cell>
          <cell r="BF283">
            <v>2022</v>
          </cell>
          <cell r="CI283" t="str">
            <v>Yes</v>
          </cell>
          <cell r="CO283" t="str">
            <v>No</v>
          </cell>
          <cell r="CP283">
            <v>44683</v>
          </cell>
          <cell r="DE283" t="str">
            <v>Yes</v>
          </cell>
          <cell r="DF283" t="str">
            <v>05/23/2022</v>
          </cell>
          <cell r="DI283" t="str">
            <v>Yes</v>
          </cell>
          <cell r="DJ283" t="str">
            <v>Complete</v>
          </cell>
          <cell r="EB283">
            <v>39</v>
          </cell>
          <cell r="EC283" t="str">
            <v>Yes</v>
          </cell>
          <cell r="ED283" t="str">
            <v>CDBG</v>
          </cell>
          <cell r="EE283" t="str">
            <v>Yes</v>
          </cell>
          <cell r="EF283" t="str">
            <v>No</v>
          </cell>
          <cell r="EG283" t="str">
            <v>Yes</v>
          </cell>
          <cell r="EH283" t="str">
            <v>No</v>
          </cell>
          <cell r="EI283" t="str">
            <v>Yes</v>
          </cell>
          <cell r="EJ283" t="str">
            <v>No</v>
          </cell>
          <cell r="EM283" t="str">
            <v>Yes</v>
          </cell>
          <cell r="EN283" t="str">
            <v>No</v>
          </cell>
          <cell r="EO283" t="str">
            <v>No</v>
          </cell>
          <cell r="EP283" t="str">
            <v>No</v>
          </cell>
          <cell r="EQ283" t="str">
            <v>No</v>
          </cell>
          <cell r="ER283" t="str">
            <v>No</v>
          </cell>
        </row>
        <row r="284">
          <cell r="A284">
            <v>976791</v>
          </cell>
          <cell r="B284" t="str">
            <v>McCray, Kache</v>
          </cell>
          <cell r="C284" t="str">
            <v>1126 E Belvedere Ave #D</v>
          </cell>
          <cell r="D284" t="str">
            <v>Baltimore</v>
          </cell>
          <cell r="E284" t="str">
            <v>MD</v>
          </cell>
          <cell r="F284" t="str">
            <v>21239</v>
          </cell>
          <cell r="G284" t="str">
            <v>United States of America</v>
          </cell>
          <cell r="H284" t="str">
            <v>Other/Walk With Me Project</v>
          </cell>
          <cell r="J284" t="str">
            <v>(443) 678-9635</v>
          </cell>
          <cell r="L284" t="str">
            <v>Single</v>
          </cell>
          <cell r="M284" t="str">
            <v>Yes</v>
          </cell>
          <cell r="N284" t="str">
            <v>No</v>
          </cell>
          <cell r="P284" t="str">
            <v>CDL/ Driver</v>
          </cell>
          <cell r="R284" t="str">
            <v>Yes</v>
          </cell>
          <cell r="S284" t="str">
            <v>No</v>
          </cell>
          <cell r="T284" t="str">
            <v>Female</v>
          </cell>
          <cell r="U284" t="str">
            <v>Black/African American</v>
          </cell>
          <cell r="V284" t="str">
            <v>08/24/2021</v>
          </cell>
          <cell r="X284" t="str">
            <v>219-57-5426</v>
          </cell>
          <cell r="Y284" t="str">
            <v>06/20/2000</v>
          </cell>
          <cell r="Z284" t="str">
            <v>kmccray620@gmailcom</v>
          </cell>
          <cell r="AA284" t="str">
            <v>No</v>
          </cell>
          <cell r="AB284">
            <v>0</v>
          </cell>
          <cell r="AC284">
            <v>20</v>
          </cell>
          <cell r="AD284" t="str">
            <v>Salary/Wages</v>
          </cell>
          <cell r="AF284" t="str">
            <v>Still Working</v>
          </cell>
          <cell r="AG284" t="str">
            <v>No</v>
          </cell>
          <cell r="AH284" t="str">
            <v>Low Income</v>
          </cell>
          <cell r="AI284">
            <v>3200</v>
          </cell>
          <cell r="AJ284" t="str">
            <v>No</v>
          </cell>
          <cell r="AK284" t="str">
            <v>High School Diploma/GED</v>
          </cell>
          <cell r="AL284" t="str">
            <v>No</v>
          </cell>
          <cell r="AM284" t="str">
            <v>No</v>
          </cell>
          <cell r="AN284" t="str">
            <v>No</v>
          </cell>
          <cell r="AQ284" t="str">
            <v>CTC</v>
          </cell>
          <cell r="AR284" t="str">
            <v xml:space="preserve"> CDBG; EARN</v>
          </cell>
          <cell r="AS284" t="str">
            <v>CTC</v>
          </cell>
          <cell r="AT284" t="str">
            <v>United States</v>
          </cell>
          <cell r="AU284">
            <v>40</v>
          </cell>
          <cell r="AZ284">
            <v>44432</v>
          </cell>
          <cell r="BA284" t="str">
            <v>CTC</v>
          </cell>
          <cell r="BB284" t="str">
            <v>ML</v>
          </cell>
          <cell r="BC284">
            <v>8</v>
          </cell>
          <cell r="BD284" t="str">
            <v>Quarter 1</v>
          </cell>
          <cell r="BE284">
            <v>2021</v>
          </cell>
          <cell r="BF284">
            <v>2022</v>
          </cell>
          <cell r="CI284" t="str">
            <v>Yes</v>
          </cell>
          <cell r="CO284" t="str">
            <v>No</v>
          </cell>
          <cell r="CP284">
            <v>44446</v>
          </cell>
          <cell r="CU284" t="str">
            <v>Yes</v>
          </cell>
          <cell r="CV284" t="str">
            <v>09/28/2021</v>
          </cell>
          <cell r="DE284" t="str">
            <v>Yes</v>
          </cell>
          <cell r="DF284" t="str">
            <v>09/28/2021</v>
          </cell>
          <cell r="DI284" t="str">
            <v>Yes</v>
          </cell>
          <cell r="DJ284" t="str">
            <v>Complete</v>
          </cell>
          <cell r="EA284" t="str">
            <v>IG0514-15-626</v>
          </cell>
          <cell r="EB284">
            <v>22</v>
          </cell>
          <cell r="EC284" t="str">
            <v>Yes</v>
          </cell>
          <cell r="ED284" t="str">
            <v>CDBG</v>
          </cell>
          <cell r="EE284" t="str">
            <v>Yes</v>
          </cell>
          <cell r="EF284" t="str">
            <v>No</v>
          </cell>
          <cell r="EG284" t="str">
            <v>Yes</v>
          </cell>
          <cell r="EH284" t="str">
            <v>No</v>
          </cell>
          <cell r="EI284" t="str">
            <v>Yes</v>
          </cell>
          <cell r="EJ284" t="str">
            <v>No</v>
          </cell>
          <cell r="EM284" t="str">
            <v>Yes</v>
          </cell>
          <cell r="EN284" t="str">
            <v>No</v>
          </cell>
          <cell r="EO284" t="str">
            <v>No</v>
          </cell>
          <cell r="EP284" t="str">
            <v>No</v>
          </cell>
          <cell r="EQ284" t="str">
            <v>No</v>
          </cell>
          <cell r="ER284" t="str">
            <v>No</v>
          </cell>
        </row>
        <row r="285">
          <cell r="A285">
            <v>976740</v>
          </cell>
          <cell r="B285" t="str">
            <v>McDade, Jesse</v>
          </cell>
          <cell r="C285" t="str">
            <v>5609 Winthrop Avenue</v>
          </cell>
          <cell r="D285" t="str">
            <v>Baltimore</v>
          </cell>
          <cell r="E285" t="str">
            <v>MD</v>
          </cell>
          <cell r="F285" t="str">
            <v>21214</v>
          </cell>
          <cell r="G285" t="str">
            <v>United States of America</v>
          </cell>
          <cell r="H285" t="str">
            <v>Other</v>
          </cell>
          <cell r="J285" t="str">
            <v>443-739-9501</v>
          </cell>
          <cell r="L285" t="str">
            <v>Single</v>
          </cell>
          <cell r="M285" t="str">
            <v>No</v>
          </cell>
          <cell r="N285" t="str">
            <v>No</v>
          </cell>
          <cell r="O285" t="str">
            <v>Employed</v>
          </cell>
          <cell r="P285" t="str">
            <v>Administrative</v>
          </cell>
          <cell r="S285" t="str">
            <v>Not Hispanic or Latino</v>
          </cell>
          <cell r="T285" t="str">
            <v>Male</v>
          </cell>
          <cell r="U285" t="str">
            <v>Black/African American</v>
          </cell>
          <cell r="V285" t="str">
            <v>07/27/2021</v>
          </cell>
          <cell r="X285" t="str">
            <v>XXX-XX-7763</v>
          </cell>
          <cell r="Y285" t="str">
            <v>07/02/1963</v>
          </cell>
          <cell r="Z285" t="str">
            <v>jessbsimple22@gmail.com</v>
          </cell>
          <cell r="AA285" t="str">
            <v>No</v>
          </cell>
          <cell r="AB285">
            <v>0</v>
          </cell>
          <cell r="AC285">
            <v>0</v>
          </cell>
          <cell r="AF285" t="str">
            <v>&gt; 1 year</v>
          </cell>
          <cell r="AG285" t="str">
            <v>No</v>
          </cell>
          <cell r="AH285" t="str">
            <v>Extremely Low Income</v>
          </cell>
          <cell r="AI285">
            <v>0</v>
          </cell>
          <cell r="AJ285" t="str">
            <v>No</v>
          </cell>
          <cell r="AK285" t="str">
            <v>BA/BS</v>
          </cell>
          <cell r="AL285" t="str">
            <v>No</v>
          </cell>
          <cell r="AM285" t="str">
            <v>No</v>
          </cell>
          <cell r="AN285" t="str">
            <v>No</v>
          </cell>
          <cell r="AQ285" t="str">
            <v>OOO</v>
          </cell>
          <cell r="AR285" t="str">
            <v xml:space="preserve"> CDBG</v>
          </cell>
          <cell r="AS285" t="str">
            <v>OOO</v>
          </cell>
          <cell r="AT285" t="str">
            <v>United States</v>
          </cell>
          <cell r="AU285">
            <v>40</v>
          </cell>
          <cell r="AZ285">
            <v>44404</v>
          </cell>
          <cell r="BA285" t="str">
            <v>OOO</v>
          </cell>
          <cell r="BB285" t="str">
            <v>RV</v>
          </cell>
          <cell r="BC285">
            <v>7</v>
          </cell>
          <cell r="BD285" t="str">
            <v>Quarter 1</v>
          </cell>
          <cell r="BE285">
            <v>2021</v>
          </cell>
          <cell r="BF285">
            <v>2022</v>
          </cell>
          <cell r="BG285" t="str">
            <v>10/07/2021</v>
          </cell>
          <cell r="BH285" t="str">
            <v>Initial Placement</v>
          </cell>
          <cell r="BI285" t="str">
            <v>Amazon</v>
          </cell>
          <cell r="BJ285" t="str">
            <v>Package Sorter</v>
          </cell>
          <cell r="BK285">
            <v>16.399999999999999</v>
          </cell>
          <cell r="BL285">
            <v>40</v>
          </cell>
          <cell r="BM285" t="str">
            <v>Yes</v>
          </cell>
          <cell r="BN285" t="str">
            <v>Yes</v>
          </cell>
          <cell r="BO285" t="str">
            <v>No</v>
          </cell>
          <cell r="BP285" t="str">
            <v>Yes</v>
          </cell>
          <cell r="BQ285" t="str">
            <v>Yes</v>
          </cell>
          <cell r="BR285" t="str">
            <v>11/03/2021</v>
          </cell>
          <cell r="BS285" t="str">
            <v>Secondary Placement</v>
          </cell>
          <cell r="BT285" t="str">
            <v>Priority One Staffing</v>
          </cell>
          <cell r="BU285" t="str">
            <v>Customer Service Representative</v>
          </cell>
          <cell r="BV285">
            <v>15</v>
          </cell>
          <cell r="BW285">
            <v>40</v>
          </cell>
          <cell r="BX285" t="str">
            <v>Yes</v>
          </cell>
          <cell r="BY285" t="str">
            <v>No</v>
          </cell>
          <cell r="BZ285" t="str">
            <v>Yes</v>
          </cell>
          <cell r="CA285" t="str">
            <v>No</v>
          </cell>
          <cell r="CB285" t="str">
            <v>Yes</v>
          </cell>
          <cell r="CC285" t="str">
            <v>Yes</v>
          </cell>
          <cell r="CD285">
            <v>44503</v>
          </cell>
          <cell r="CF285" t="str">
            <v>04/25/2022</v>
          </cell>
          <cell r="CG285" t="str">
            <v>Job Retained</v>
          </cell>
          <cell r="CH285" t="str">
            <v>04/25/2022</v>
          </cell>
          <cell r="CI285" t="str">
            <v>No</v>
          </cell>
          <cell r="CJ285">
            <v>173</v>
          </cell>
          <cell r="CK285">
            <v>173</v>
          </cell>
          <cell r="CL285">
            <v>173</v>
          </cell>
          <cell r="CM285">
            <v>200</v>
          </cell>
          <cell r="CN285">
            <v>200</v>
          </cell>
          <cell r="CO285" t="str">
            <v>No</v>
          </cell>
          <cell r="CP285"/>
          <cell r="EB285">
            <v>58</v>
          </cell>
          <cell r="EC285" t="str">
            <v>Yes</v>
          </cell>
          <cell r="ED285" t="str">
            <v>CDBG</v>
          </cell>
          <cell r="EE285" t="str">
            <v>Yes</v>
          </cell>
          <cell r="EF285" t="str">
            <v>Yes</v>
          </cell>
          <cell r="EG285" t="str">
            <v>Yes</v>
          </cell>
          <cell r="EH285" t="str">
            <v>No</v>
          </cell>
          <cell r="EI285" t="str">
            <v>Yes</v>
          </cell>
          <cell r="EJ285" t="str">
            <v>No</v>
          </cell>
          <cell r="EL285">
            <v>71</v>
          </cell>
          <cell r="EM285" t="str">
            <v>No</v>
          </cell>
          <cell r="EN285" t="str">
            <v>No</v>
          </cell>
          <cell r="EO285" t="str">
            <v>No</v>
          </cell>
          <cell r="EP285" t="str">
            <v>No</v>
          </cell>
          <cell r="EQ285" t="str">
            <v>Yes</v>
          </cell>
          <cell r="ER285" t="str">
            <v>No</v>
          </cell>
        </row>
        <row r="286">
          <cell r="A286">
            <v>976782</v>
          </cell>
          <cell r="B286" t="str">
            <v>McDaniel, Robin</v>
          </cell>
          <cell r="C286" t="str">
            <v>5645 Perdue Ave #A</v>
          </cell>
          <cell r="D286" t="str">
            <v>Baltimore</v>
          </cell>
          <cell r="E286" t="str">
            <v>MD</v>
          </cell>
          <cell r="F286" t="str">
            <v>21239</v>
          </cell>
          <cell r="G286" t="str">
            <v>United States of America</v>
          </cell>
          <cell r="H286" t="str">
            <v>Word of Mouth</v>
          </cell>
          <cell r="J286" t="str">
            <v>(443)449-8655</v>
          </cell>
          <cell r="L286" t="str">
            <v>Single</v>
          </cell>
          <cell r="M286" t="str">
            <v>Yes</v>
          </cell>
          <cell r="N286" t="str">
            <v>Yes</v>
          </cell>
          <cell r="P286" t="str">
            <v>CDL Driver</v>
          </cell>
          <cell r="R286" t="str">
            <v>Yes</v>
          </cell>
          <cell r="S286" t="str">
            <v>No</v>
          </cell>
          <cell r="T286" t="str">
            <v>Female</v>
          </cell>
          <cell r="U286" t="str">
            <v>Black/African American</v>
          </cell>
          <cell r="V286" t="str">
            <v>08/18/2021</v>
          </cell>
          <cell r="X286" t="str">
            <v>217-66-5437</v>
          </cell>
          <cell r="Y286" t="str">
            <v>10/24/1959</v>
          </cell>
          <cell r="Z286" t="str">
            <v>robin_mcdaniel1010@yahoo.com</v>
          </cell>
          <cell r="AA286" t="str">
            <v>No</v>
          </cell>
          <cell r="AB286">
            <v>0</v>
          </cell>
          <cell r="AC286">
            <v>16.399999999999999</v>
          </cell>
          <cell r="AD286" t="str">
            <v>Salary/Wages</v>
          </cell>
          <cell r="AF286" t="str">
            <v>Still Working</v>
          </cell>
          <cell r="AG286" t="str">
            <v>No</v>
          </cell>
          <cell r="AH286" t="str">
            <v>Low Income</v>
          </cell>
          <cell r="AI286">
            <v>2624</v>
          </cell>
          <cell r="AJ286" t="str">
            <v>No</v>
          </cell>
          <cell r="AK286" t="str">
            <v>Advanced Degree</v>
          </cell>
          <cell r="AL286" t="str">
            <v>No</v>
          </cell>
          <cell r="AM286" t="str">
            <v>No</v>
          </cell>
          <cell r="AN286" t="str">
            <v>No</v>
          </cell>
          <cell r="AQ286" t="str">
            <v>CTC</v>
          </cell>
          <cell r="AR286" t="str">
            <v xml:space="preserve"> CDBG</v>
          </cell>
          <cell r="AS286" t="str">
            <v>CTC</v>
          </cell>
          <cell r="AT286" t="str">
            <v>United States</v>
          </cell>
          <cell r="AU286">
            <v>40</v>
          </cell>
          <cell r="AZ286">
            <v>44426</v>
          </cell>
          <cell r="BA286" t="str">
            <v>CTC</v>
          </cell>
          <cell r="BB286" t="str">
            <v>SH</v>
          </cell>
          <cell r="BC286">
            <v>8</v>
          </cell>
          <cell r="BD286" t="str">
            <v>Quarter 1</v>
          </cell>
          <cell r="BE286">
            <v>2021</v>
          </cell>
          <cell r="BF286">
            <v>2022</v>
          </cell>
          <cell r="CI286" t="str">
            <v>Yes</v>
          </cell>
          <cell r="CO286" t="str">
            <v>No</v>
          </cell>
          <cell r="CP286">
            <v>44446</v>
          </cell>
          <cell r="EB286">
            <v>62</v>
          </cell>
          <cell r="EC286" t="str">
            <v>Yes</v>
          </cell>
          <cell r="ED286" t="str">
            <v>CDBG</v>
          </cell>
          <cell r="EE286" t="str">
            <v>No</v>
          </cell>
          <cell r="EF286" t="str">
            <v>No</v>
          </cell>
          <cell r="EG286" t="str">
            <v>Yes</v>
          </cell>
          <cell r="EH286" t="str">
            <v>No</v>
          </cell>
          <cell r="EI286" t="str">
            <v>Yes</v>
          </cell>
          <cell r="EJ286" t="str">
            <v>No</v>
          </cell>
          <cell r="EM286" t="str">
            <v>No</v>
          </cell>
          <cell r="EN286" t="str">
            <v>No</v>
          </cell>
          <cell r="EO286" t="str">
            <v>No</v>
          </cell>
          <cell r="EP286" t="str">
            <v>No</v>
          </cell>
          <cell r="EQ286" t="str">
            <v>No</v>
          </cell>
          <cell r="ER286" t="str">
            <v>No</v>
          </cell>
        </row>
        <row r="287">
          <cell r="A287">
            <v>976794</v>
          </cell>
          <cell r="B287" t="str">
            <v>McDowell, Tiesha</v>
          </cell>
          <cell r="C287" t="str">
            <v>709 W Saratoga St</v>
          </cell>
          <cell r="D287" t="str">
            <v>Baltimore</v>
          </cell>
          <cell r="E287" t="str">
            <v>MD</v>
          </cell>
          <cell r="F287" t="str">
            <v>21201</v>
          </cell>
          <cell r="G287" t="str">
            <v>United States of America</v>
          </cell>
          <cell r="H287" t="str">
            <v>Internet Search</v>
          </cell>
          <cell r="J287" t="str">
            <v>(667-910-2639</v>
          </cell>
          <cell r="L287" t="str">
            <v>Single</v>
          </cell>
          <cell r="M287" t="str">
            <v>No</v>
          </cell>
          <cell r="N287" t="str">
            <v>No</v>
          </cell>
          <cell r="P287" t="str">
            <v>Warehousing/Forklift</v>
          </cell>
          <cell r="R287" t="str">
            <v>Yes</v>
          </cell>
          <cell r="S287" t="str">
            <v>No</v>
          </cell>
          <cell r="T287" t="str">
            <v>Female</v>
          </cell>
          <cell r="U287" t="str">
            <v>Black/African American</v>
          </cell>
          <cell r="V287" t="str">
            <v>08/24/2021</v>
          </cell>
          <cell r="W287" t="str">
            <v>(443)574-5693</v>
          </cell>
          <cell r="X287" t="str">
            <v>219-45-2651</v>
          </cell>
          <cell r="Y287" t="str">
            <v>01/01/1996</v>
          </cell>
          <cell r="Z287" t="str">
            <v>msmcdowell96@gmailcom</v>
          </cell>
          <cell r="AA287" t="str">
            <v>No</v>
          </cell>
          <cell r="AB287">
            <v>0</v>
          </cell>
          <cell r="AC287">
            <v>10</v>
          </cell>
          <cell r="AD287" t="str">
            <v>SNAP/Food Stamp</v>
          </cell>
          <cell r="AF287" t="str">
            <v>&lt;1 month</v>
          </cell>
          <cell r="AG287" t="str">
            <v>No</v>
          </cell>
          <cell r="AH287" t="str">
            <v>Extremely Low Income</v>
          </cell>
          <cell r="AI287">
            <v>0</v>
          </cell>
          <cell r="AJ287" t="str">
            <v>Yes</v>
          </cell>
          <cell r="AK287" t="str">
            <v>High School Diploma/GED</v>
          </cell>
          <cell r="AL287" t="str">
            <v>No</v>
          </cell>
          <cell r="AM287" t="str">
            <v>Yes</v>
          </cell>
          <cell r="AN287" t="str">
            <v>No</v>
          </cell>
          <cell r="AQ287" t="str">
            <v>OOO</v>
          </cell>
          <cell r="AR287" t="str">
            <v xml:space="preserve"> CDBG; SNAP</v>
          </cell>
          <cell r="AS287" t="str">
            <v>OOO</v>
          </cell>
          <cell r="AT287" t="str">
            <v>United States</v>
          </cell>
          <cell r="AU287">
            <v>40</v>
          </cell>
          <cell r="AZ287">
            <v>44432</v>
          </cell>
          <cell r="BA287" t="str">
            <v>OOO</v>
          </cell>
          <cell r="BB287" t="str">
            <v>RB</v>
          </cell>
          <cell r="BC287">
            <v>8</v>
          </cell>
          <cell r="BD287" t="str">
            <v>Quarter 1</v>
          </cell>
          <cell r="BE287">
            <v>2021</v>
          </cell>
          <cell r="BF287">
            <v>2022</v>
          </cell>
          <cell r="BG287" t="str">
            <v>11/15/2021</v>
          </cell>
          <cell r="BH287" t="str">
            <v>Initial Placement</v>
          </cell>
          <cell r="BI287" t="str">
            <v>UMMC</v>
          </cell>
          <cell r="BJ287" t="str">
            <v>Room Attendant</v>
          </cell>
          <cell r="BK287">
            <v>12</v>
          </cell>
          <cell r="BL287">
            <v>40</v>
          </cell>
          <cell r="BM287" t="str">
            <v>Yes</v>
          </cell>
          <cell r="BN287" t="str">
            <v>Yes</v>
          </cell>
          <cell r="BO287" t="str">
            <v>No</v>
          </cell>
          <cell r="BP287" t="str">
            <v>Yes</v>
          </cell>
          <cell r="BQ287" t="str">
            <v>Yes</v>
          </cell>
          <cell r="BR287" t="str">
            <v>11/15/2021</v>
          </cell>
          <cell r="BS287" t="str">
            <v>Initial Placement</v>
          </cell>
          <cell r="BT287" t="str">
            <v>UMMC</v>
          </cell>
          <cell r="BU287" t="str">
            <v>Room Attendant</v>
          </cell>
          <cell r="BV287">
            <v>12</v>
          </cell>
          <cell r="BW287">
            <v>40</v>
          </cell>
          <cell r="BX287" t="str">
            <v>Yes</v>
          </cell>
          <cell r="BY287" t="str">
            <v>Yes</v>
          </cell>
          <cell r="BZ287" t="str">
            <v>No</v>
          </cell>
          <cell r="CA287" t="str">
            <v>Yes</v>
          </cell>
          <cell r="CB287" t="str">
            <v>Yes</v>
          </cell>
          <cell r="CI287" t="str">
            <v>No</v>
          </cell>
          <cell r="CO287" t="str">
            <v>Yes</v>
          </cell>
          <cell r="DL287" t="str">
            <v>10-2021</v>
          </cell>
          <cell r="DM287">
            <v>10</v>
          </cell>
          <cell r="DW287" t="str">
            <v>E</v>
          </cell>
          <cell r="DZ287" t="str">
            <v>466014087</v>
          </cell>
          <cell r="EB287">
            <v>26</v>
          </cell>
          <cell r="EC287" t="str">
            <v>Yes</v>
          </cell>
          <cell r="ED287" t="str">
            <v>CDBG</v>
          </cell>
          <cell r="EE287" t="str">
            <v>Yes</v>
          </cell>
          <cell r="EF287" t="str">
            <v>Yes</v>
          </cell>
          <cell r="EG287" t="str">
            <v>Yes</v>
          </cell>
          <cell r="EH287" t="str">
            <v>No</v>
          </cell>
          <cell r="EI287" t="str">
            <v>Yes</v>
          </cell>
          <cell r="EJ287" t="str">
            <v>No</v>
          </cell>
          <cell r="EL287">
            <v>82</v>
          </cell>
          <cell r="EM287" t="str">
            <v>No</v>
          </cell>
          <cell r="EN287" t="str">
            <v>No</v>
          </cell>
          <cell r="EO287" t="str">
            <v>No</v>
          </cell>
          <cell r="EP287" t="str">
            <v>No</v>
          </cell>
          <cell r="EQ287" t="str">
            <v>Yes</v>
          </cell>
          <cell r="ER287" t="str">
            <v>No</v>
          </cell>
        </row>
        <row r="288">
          <cell r="A288">
            <v>976842</v>
          </cell>
          <cell r="B288" t="str">
            <v>Mcclain, Robert</v>
          </cell>
          <cell r="C288" t="str">
            <v>1200 Slater Rd</v>
          </cell>
          <cell r="D288" t="str">
            <v>Baltimore</v>
          </cell>
          <cell r="E288" t="str">
            <v>Md</v>
          </cell>
          <cell r="F288" t="str">
            <v>21225</v>
          </cell>
          <cell r="G288" t="str">
            <v>United States of America</v>
          </cell>
          <cell r="H288" t="str">
            <v>Facebook</v>
          </cell>
          <cell r="J288" t="str">
            <v>667 310 0401</v>
          </cell>
          <cell r="L288" t="str">
            <v>Single</v>
          </cell>
          <cell r="M288" t="str">
            <v>Yes</v>
          </cell>
          <cell r="N288" t="str">
            <v>Yes</v>
          </cell>
          <cell r="P288" t="str">
            <v>Driving</v>
          </cell>
          <cell r="R288" t="str">
            <v>No</v>
          </cell>
          <cell r="S288" t="str">
            <v>No</v>
          </cell>
          <cell r="T288" t="str">
            <v>Male</v>
          </cell>
          <cell r="U288" t="str">
            <v>Black/African American</v>
          </cell>
          <cell r="V288" t="str">
            <v>10/05/2021</v>
          </cell>
          <cell r="X288" t="str">
            <v>212 47 9680</v>
          </cell>
          <cell r="Y288" t="str">
            <v>03/29/1996</v>
          </cell>
          <cell r="Z288" t="str">
            <v>kevin.McClain1524@Icloud.com</v>
          </cell>
          <cell r="AA288" t="str">
            <v>No</v>
          </cell>
          <cell r="AB288">
            <v>0</v>
          </cell>
          <cell r="AC288">
            <v>14.95</v>
          </cell>
          <cell r="AD288" t="str">
            <v>Other Sources</v>
          </cell>
          <cell r="AF288" t="str">
            <v>&gt; 1 year</v>
          </cell>
          <cell r="AG288" t="str">
            <v>No</v>
          </cell>
          <cell r="AH288" t="str">
            <v>Extremely Low Income</v>
          </cell>
          <cell r="AI288">
            <v>0</v>
          </cell>
          <cell r="AJ288" t="str">
            <v>No</v>
          </cell>
          <cell r="AK288" t="str">
            <v>High School Diploma/GED</v>
          </cell>
          <cell r="AM288" t="str">
            <v>No</v>
          </cell>
          <cell r="AN288" t="str">
            <v>No</v>
          </cell>
          <cell r="AQ288" t="str">
            <v>CTC</v>
          </cell>
          <cell r="AR288" t="str">
            <v xml:space="preserve"> CDBG; SNAP; EARN</v>
          </cell>
          <cell r="AS288" t="str">
            <v>CTC</v>
          </cell>
          <cell r="AT288" t="str">
            <v>United States</v>
          </cell>
          <cell r="AU288">
            <v>40</v>
          </cell>
          <cell r="AZ288">
            <v>44474</v>
          </cell>
          <cell r="BA288" t="str">
            <v>CTC</v>
          </cell>
          <cell r="BB288" t="str">
            <v>SH</v>
          </cell>
          <cell r="BC288">
            <v>10</v>
          </cell>
          <cell r="BD288" t="str">
            <v>Quarter 2</v>
          </cell>
          <cell r="BE288">
            <v>2021</v>
          </cell>
          <cell r="BF288">
            <v>2022</v>
          </cell>
          <cell r="BG288" t="str">
            <v>01/04/2022</v>
          </cell>
          <cell r="BH288" t="str">
            <v>Initial Placement</v>
          </cell>
          <cell r="BI288" t="str">
            <v>Academy Bus Company</v>
          </cell>
          <cell r="BJ288" t="str">
            <v>Bus Operator</v>
          </cell>
          <cell r="BK288">
            <v>25</v>
          </cell>
          <cell r="BL288">
            <v>40</v>
          </cell>
          <cell r="BM288" t="str">
            <v>Yes</v>
          </cell>
          <cell r="BN288" t="str">
            <v>Yes</v>
          </cell>
          <cell r="BO288" t="str">
            <v>No</v>
          </cell>
          <cell r="BP288" t="str">
            <v>Yes</v>
          </cell>
          <cell r="BQ288" t="str">
            <v>Yes</v>
          </cell>
          <cell r="BR288" t="str">
            <v>01/04/2022</v>
          </cell>
          <cell r="BS288" t="str">
            <v>Initial Placement</v>
          </cell>
          <cell r="BT288" t="str">
            <v>Academy Bus Company</v>
          </cell>
          <cell r="BU288" t="str">
            <v>Bus Operator</v>
          </cell>
          <cell r="BV288">
            <v>25</v>
          </cell>
          <cell r="BW288">
            <v>40</v>
          </cell>
          <cell r="BX288" t="str">
            <v>Yes</v>
          </cell>
          <cell r="BY288" t="str">
            <v>Yes</v>
          </cell>
          <cell r="BZ288" t="str">
            <v>No</v>
          </cell>
          <cell r="CA288" t="str">
            <v>Yes</v>
          </cell>
          <cell r="CB288" t="str">
            <v>Yes</v>
          </cell>
          <cell r="CF288" t="str">
            <v>05/09/2022</v>
          </cell>
          <cell r="CG288" t="str">
            <v>Job Retained</v>
          </cell>
          <cell r="CH288" t="str">
            <v>05/09/2022</v>
          </cell>
          <cell r="CI288" t="str">
            <v>No</v>
          </cell>
          <cell r="CJ288">
            <v>125</v>
          </cell>
          <cell r="CL288">
            <v>125</v>
          </cell>
          <cell r="CM288">
            <v>125</v>
          </cell>
          <cell r="CN288">
            <v>125</v>
          </cell>
          <cell r="CO288" t="str">
            <v>No</v>
          </cell>
          <cell r="CP288">
            <v>44501</v>
          </cell>
          <cell r="DJ288" t="str">
            <v>Complete</v>
          </cell>
          <cell r="DL288" t="str">
            <v>11-2021</v>
          </cell>
          <cell r="DM288">
            <v>11</v>
          </cell>
          <cell r="DX288" t="str">
            <v>E</v>
          </cell>
          <cell r="DZ288" t="str">
            <v>421013712</v>
          </cell>
          <cell r="EA288" t="str">
            <v>IG0514-15-639</v>
          </cell>
          <cell r="EB288">
            <v>26</v>
          </cell>
          <cell r="EC288" t="str">
            <v>Yes</v>
          </cell>
          <cell r="ED288" t="str">
            <v>CDBG</v>
          </cell>
          <cell r="EE288" t="str">
            <v>Yes</v>
          </cell>
          <cell r="EF288" t="str">
            <v>Yes</v>
          </cell>
          <cell r="EG288" t="str">
            <v>Yes</v>
          </cell>
          <cell r="EH288" t="str">
            <v>No</v>
          </cell>
          <cell r="EI288" t="str">
            <v>Yes</v>
          </cell>
          <cell r="EJ288" t="str">
            <v>No</v>
          </cell>
          <cell r="EL288">
            <v>90</v>
          </cell>
          <cell r="EM288" t="str">
            <v>No</v>
          </cell>
          <cell r="EN288" t="str">
            <v>No</v>
          </cell>
          <cell r="EO288" t="str">
            <v>No</v>
          </cell>
          <cell r="EP288" t="str">
            <v>No</v>
          </cell>
          <cell r="EQ288" t="str">
            <v>Yes</v>
          </cell>
          <cell r="ER288" t="str">
            <v>No</v>
          </cell>
        </row>
        <row r="289">
          <cell r="A289">
            <v>976846</v>
          </cell>
          <cell r="B289" t="str">
            <v>Mcdaniel, Artis A.</v>
          </cell>
          <cell r="C289" t="str">
            <v>2919 Erdman Avenue</v>
          </cell>
          <cell r="D289" t="str">
            <v>Baltimore</v>
          </cell>
          <cell r="E289" t="str">
            <v>MD</v>
          </cell>
          <cell r="F289" t="str">
            <v>21213</v>
          </cell>
          <cell r="G289" t="str">
            <v>United States of America</v>
          </cell>
          <cell r="H289" t="str">
            <v>Word of Mouth Ms. Conn Past Client</v>
          </cell>
          <cell r="J289" t="str">
            <v>443-414-4813</v>
          </cell>
          <cell r="L289" t="str">
            <v>Single</v>
          </cell>
          <cell r="M289" t="str">
            <v>Yes</v>
          </cell>
          <cell r="N289" t="str">
            <v>Yes</v>
          </cell>
          <cell r="O289" t="str">
            <v>10/8/2021</v>
          </cell>
          <cell r="P289" t="str">
            <v>Bus Operator</v>
          </cell>
          <cell r="R289" t="str">
            <v>No</v>
          </cell>
          <cell r="S289" t="str">
            <v>No</v>
          </cell>
          <cell r="T289" t="str">
            <v>Male</v>
          </cell>
          <cell r="U289" t="str">
            <v>Black/African American</v>
          </cell>
          <cell r="V289" t="str">
            <v>10/08/2021</v>
          </cell>
          <cell r="X289" t="str">
            <v>212-78-7713</v>
          </cell>
          <cell r="Y289" t="str">
            <v>05/21/1963</v>
          </cell>
          <cell r="Z289" t="str">
            <v>artismcdaniel4@gmail.com</v>
          </cell>
          <cell r="AA289" t="str">
            <v>No</v>
          </cell>
          <cell r="AB289">
            <v>0</v>
          </cell>
          <cell r="AC289">
            <v>15</v>
          </cell>
          <cell r="AD289" t="str">
            <v>Salary/Wages, SNAP/Food Stamp</v>
          </cell>
          <cell r="AF289" t="str">
            <v>Still Working</v>
          </cell>
          <cell r="AG289" t="str">
            <v>No</v>
          </cell>
          <cell r="AH289" t="str">
            <v>Extremely Low Income</v>
          </cell>
          <cell r="AI289">
            <v>2500</v>
          </cell>
          <cell r="AJ289" t="str">
            <v>No</v>
          </cell>
          <cell r="AK289" t="str">
            <v>High School Diploma/GED</v>
          </cell>
          <cell r="AL289" t="str">
            <v>No</v>
          </cell>
          <cell r="AM289" t="str">
            <v>Yes</v>
          </cell>
          <cell r="AN289" t="str">
            <v>No</v>
          </cell>
          <cell r="AP289" t="str">
            <v>No</v>
          </cell>
          <cell r="AQ289" t="str">
            <v>CTC</v>
          </cell>
          <cell r="AR289" t="str">
            <v xml:space="preserve"> CDBG; SNAP; EARN</v>
          </cell>
          <cell r="AS289" t="str">
            <v>CTC</v>
          </cell>
          <cell r="AT289" t="str">
            <v>United States</v>
          </cell>
          <cell r="AU289">
            <v>40</v>
          </cell>
          <cell r="AV289" t="str">
            <v>Resume</v>
          </cell>
          <cell r="AZ289">
            <v>44477</v>
          </cell>
          <cell r="BA289" t="str">
            <v>CTC</v>
          </cell>
          <cell r="BB289" t="str">
            <v>SH</v>
          </cell>
          <cell r="BC289">
            <v>10</v>
          </cell>
          <cell r="BD289" t="str">
            <v>Quarter 2</v>
          </cell>
          <cell r="BE289">
            <v>2021</v>
          </cell>
          <cell r="BF289">
            <v>2022</v>
          </cell>
          <cell r="BG289" t="str">
            <v>02/14/2022</v>
          </cell>
          <cell r="BH289" t="str">
            <v>Initial Placement</v>
          </cell>
          <cell r="BI289" t="str">
            <v>RMA Worldwide Chauffeured Transportation</v>
          </cell>
          <cell r="BJ289" t="str">
            <v>Bus Cleaner</v>
          </cell>
          <cell r="BK289">
            <v>19</v>
          </cell>
          <cell r="BL289">
            <v>40</v>
          </cell>
          <cell r="BM289" t="str">
            <v>Yes</v>
          </cell>
          <cell r="BN289" t="str">
            <v>Yes</v>
          </cell>
          <cell r="BO289" t="str">
            <v>No</v>
          </cell>
          <cell r="BP289" t="str">
            <v>Yes</v>
          </cell>
          <cell r="BQ289" t="str">
            <v>Yes</v>
          </cell>
          <cell r="BR289" t="str">
            <v>02/14/2022</v>
          </cell>
          <cell r="BS289" t="str">
            <v>Initial Placement</v>
          </cell>
          <cell r="BT289" t="str">
            <v>RMA Worldwide Chauffeured Transportation</v>
          </cell>
          <cell r="BU289" t="str">
            <v>Bus Cleaner</v>
          </cell>
          <cell r="BV289">
            <v>19</v>
          </cell>
          <cell r="BW289">
            <v>40</v>
          </cell>
          <cell r="BX289" t="str">
            <v>Yes</v>
          </cell>
          <cell r="BY289" t="str">
            <v>Yes</v>
          </cell>
          <cell r="BZ289" t="str">
            <v>No</v>
          </cell>
          <cell r="CA289" t="str">
            <v>Yes</v>
          </cell>
          <cell r="CB289" t="str">
            <v>Yes</v>
          </cell>
          <cell r="CE289" t="str">
            <v>Yes</v>
          </cell>
          <cell r="CF289" t="str">
            <v>05/25/2022</v>
          </cell>
          <cell r="CG289" t="str">
            <v>Job Retained;Retention and Advancement</v>
          </cell>
          <cell r="CH289" t="str">
            <v>05/25/2022</v>
          </cell>
          <cell r="CI289" t="str">
            <v>Yes</v>
          </cell>
          <cell r="CJ289">
            <v>100</v>
          </cell>
          <cell r="CK289">
            <v>229</v>
          </cell>
          <cell r="CL289">
            <v>229</v>
          </cell>
          <cell r="CM289">
            <v>229</v>
          </cell>
          <cell r="CN289">
            <v>229</v>
          </cell>
          <cell r="CO289" t="str">
            <v>No</v>
          </cell>
          <cell r="CP289">
            <v>44501</v>
          </cell>
          <cell r="CU289" t="str">
            <v>Yes</v>
          </cell>
          <cell r="CV289" t="str">
            <v>11/27/2021</v>
          </cell>
          <cell r="DA289" t="str">
            <v>Yes</v>
          </cell>
          <cell r="DB289" t="str">
            <v>05/24/2022</v>
          </cell>
          <cell r="DE289" t="str">
            <v>Yes</v>
          </cell>
          <cell r="DF289" t="str">
            <v>12/15/2021</v>
          </cell>
          <cell r="DI289" t="str">
            <v>Yes</v>
          </cell>
          <cell r="DL289" t="str">
            <v>11-2021</v>
          </cell>
          <cell r="DM289">
            <v>11</v>
          </cell>
          <cell r="DX289" t="str">
            <v>E</v>
          </cell>
          <cell r="DZ289" t="str">
            <v>30877521</v>
          </cell>
          <cell r="EA289" t="str">
            <v>IG0514-15-640</v>
          </cell>
          <cell r="EB289">
            <v>59</v>
          </cell>
          <cell r="EC289" t="str">
            <v>Yes</v>
          </cell>
          <cell r="ED289" t="str">
            <v>CDBG</v>
          </cell>
          <cell r="EE289" t="str">
            <v>Yes</v>
          </cell>
          <cell r="EF289" t="str">
            <v>Yes</v>
          </cell>
          <cell r="EG289" t="str">
            <v>Yes</v>
          </cell>
          <cell r="EH289" t="str">
            <v>No</v>
          </cell>
          <cell r="EI289" t="str">
            <v>Yes</v>
          </cell>
          <cell r="EJ289" t="str">
            <v>No</v>
          </cell>
          <cell r="EL289">
            <v>129</v>
          </cell>
          <cell r="EM289" t="str">
            <v>No</v>
          </cell>
          <cell r="EN289" t="str">
            <v>No</v>
          </cell>
          <cell r="EO289" t="str">
            <v>Yes</v>
          </cell>
          <cell r="EP289" t="str">
            <v>No</v>
          </cell>
          <cell r="EQ289" t="str">
            <v>Yes</v>
          </cell>
          <cell r="ER289" t="str">
            <v>Yes</v>
          </cell>
        </row>
        <row r="290">
          <cell r="A290">
            <v>975188</v>
          </cell>
          <cell r="B290" t="str">
            <v>Mcdonald, Kamilla R.</v>
          </cell>
          <cell r="C290" t="str">
            <v>1215 North Woodyear Street</v>
          </cell>
          <cell r="D290" t="str">
            <v>Baltimore</v>
          </cell>
          <cell r="E290" t="str">
            <v>MD</v>
          </cell>
          <cell r="F290" t="str">
            <v>21217</v>
          </cell>
          <cell r="G290" t="str">
            <v>United States of America</v>
          </cell>
          <cell r="H290" t="str">
            <v>MND Client/Graduate</v>
          </cell>
          <cell r="I290" t="str">
            <v>One on One Client</v>
          </cell>
          <cell r="J290" t="str">
            <v>443-522-4719</v>
          </cell>
          <cell r="K290" t="str">
            <v>No</v>
          </cell>
          <cell r="L290" t="str">
            <v>Single</v>
          </cell>
          <cell r="M290" t="str">
            <v>Yes</v>
          </cell>
          <cell r="N290" t="str">
            <v>No</v>
          </cell>
          <cell r="O290" t="str">
            <v>11/10/2021</v>
          </cell>
          <cell r="P290" t="str">
            <v>Bus Operator</v>
          </cell>
          <cell r="Q290" t="str">
            <v>Single, Non Elderly</v>
          </cell>
          <cell r="R290" t="str">
            <v>Yes</v>
          </cell>
          <cell r="S290" t="str">
            <v>No</v>
          </cell>
          <cell r="T290" t="str">
            <v>Female</v>
          </cell>
          <cell r="U290" t="str">
            <v>Black/African American</v>
          </cell>
          <cell r="V290" t="str">
            <v>11/10/2021</v>
          </cell>
          <cell r="W290" t="str">
            <v>410-805-0719</v>
          </cell>
          <cell r="X290" t="str">
            <v>214-19-7211</v>
          </cell>
          <cell r="Y290" t="str">
            <v>08/27/1983</v>
          </cell>
          <cell r="Z290" t="str">
            <v>kamillaconsiderate@gmail.com</v>
          </cell>
          <cell r="AA290" t="str">
            <v>No</v>
          </cell>
          <cell r="AB290">
            <v>0</v>
          </cell>
          <cell r="AC290">
            <v>13</v>
          </cell>
          <cell r="AD290" t="str">
            <v>Salary/Wages, SNAP/Food Stamp</v>
          </cell>
          <cell r="AF290" t="str">
            <v>Still Working</v>
          </cell>
          <cell r="AG290" t="str">
            <v>No</v>
          </cell>
          <cell r="AH290" t="str">
            <v>Extremely Low Income</v>
          </cell>
          <cell r="AI290">
            <v>2200</v>
          </cell>
          <cell r="AJ290" t="str">
            <v>No</v>
          </cell>
          <cell r="AK290" t="str">
            <v>Some College</v>
          </cell>
          <cell r="AL290" t="str">
            <v>No</v>
          </cell>
          <cell r="AM290" t="str">
            <v>No</v>
          </cell>
          <cell r="AN290" t="str">
            <v>No</v>
          </cell>
          <cell r="AO290" t="str">
            <v>No</v>
          </cell>
          <cell r="AP290" t="str">
            <v>No</v>
          </cell>
          <cell r="AQ290" t="str">
            <v>CTC</v>
          </cell>
          <cell r="AR290" t="str">
            <v>MOED Opioid; CDBG</v>
          </cell>
          <cell r="AS290" t="str">
            <v>CTC</v>
          </cell>
          <cell r="AT290" t="str">
            <v>United States</v>
          </cell>
          <cell r="AU290">
            <v>40</v>
          </cell>
          <cell r="AV290" t="str">
            <v>Childcare</v>
          </cell>
          <cell r="AW290">
            <v>44510.724999999999</v>
          </cell>
          <cell r="AX290" t="str">
            <v>CTC</v>
          </cell>
          <cell r="AY290" t="str">
            <v>Yes</v>
          </cell>
          <cell r="AZ290">
            <v>44510</v>
          </cell>
          <cell r="BA290" t="str">
            <v>CTC</v>
          </cell>
          <cell r="BB290" t="str">
            <v>SH</v>
          </cell>
          <cell r="BC290">
            <v>11</v>
          </cell>
          <cell r="BD290" t="str">
            <v>Quarter 2</v>
          </cell>
          <cell r="BE290">
            <v>2021</v>
          </cell>
          <cell r="BF290">
            <v>2022</v>
          </cell>
          <cell r="CI290" t="str">
            <v>Yes</v>
          </cell>
          <cell r="CO290" t="str">
            <v>No</v>
          </cell>
          <cell r="CP290">
            <v>44571</v>
          </cell>
          <cell r="DJ290" t="str">
            <v>Complete</v>
          </cell>
          <cell r="EB290">
            <v>38</v>
          </cell>
          <cell r="EC290" t="str">
            <v>Yes</v>
          </cell>
          <cell r="ED290" t="str">
            <v>CDBG</v>
          </cell>
          <cell r="EE290" t="str">
            <v>Yes</v>
          </cell>
          <cell r="EF290" t="str">
            <v>No</v>
          </cell>
          <cell r="EG290" t="str">
            <v>Yes</v>
          </cell>
          <cell r="EH290" t="str">
            <v>No</v>
          </cell>
          <cell r="EI290" t="str">
            <v>Yes</v>
          </cell>
          <cell r="EJ290" t="str">
            <v>No</v>
          </cell>
          <cell r="EM290" t="str">
            <v>Yes</v>
          </cell>
          <cell r="EN290" t="str">
            <v>No</v>
          </cell>
          <cell r="EO290" t="str">
            <v>No</v>
          </cell>
          <cell r="EP290" t="str">
            <v>No</v>
          </cell>
          <cell r="EQ290" t="str">
            <v>No</v>
          </cell>
          <cell r="ER290" t="str">
            <v>No</v>
          </cell>
        </row>
        <row r="291">
          <cell r="A291">
            <v>977186</v>
          </cell>
          <cell r="B291" t="str">
            <v>Mcfadden, Latear M.</v>
          </cell>
          <cell r="C291" t="str">
            <v>5705 Nasco Place</v>
          </cell>
          <cell r="D291" t="str">
            <v>Baltimore</v>
          </cell>
          <cell r="E291" t="str">
            <v>MD</v>
          </cell>
          <cell r="F291" t="str">
            <v>21239</v>
          </cell>
          <cell r="G291" t="str">
            <v>United States of America</v>
          </cell>
          <cell r="H291" t="str">
            <v>Instangram</v>
          </cell>
          <cell r="J291" t="str">
            <v>443-3203754</v>
          </cell>
          <cell r="L291" t="str">
            <v>Married</v>
          </cell>
          <cell r="M291" t="str">
            <v>Yes</v>
          </cell>
          <cell r="N291" t="str">
            <v>Yes</v>
          </cell>
          <cell r="O291" t="str">
            <v>6/10/2022</v>
          </cell>
          <cell r="P291" t="str">
            <v>MTA</v>
          </cell>
          <cell r="R291" t="str">
            <v>Yes</v>
          </cell>
          <cell r="S291" t="str">
            <v>No</v>
          </cell>
          <cell r="T291" t="str">
            <v>Female</v>
          </cell>
          <cell r="U291" t="str">
            <v>Black/African American</v>
          </cell>
          <cell r="V291" t="str">
            <v>06/10/2022</v>
          </cell>
          <cell r="X291" t="str">
            <v>219-13-4010</v>
          </cell>
          <cell r="Y291" t="str">
            <v>04/01/1987</v>
          </cell>
          <cell r="Z291" t="str">
            <v>latear78@gmail.com</v>
          </cell>
          <cell r="AA291" t="str">
            <v>No</v>
          </cell>
          <cell r="AB291">
            <v>0</v>
          </cell>
          <cell r="AC291">
            <v>19.88</v>
          </cell>
          <cell r="AD291" t="str">
            <v>Salary/Wages</v>
          </cell>
          <cell r="AF291" t="str">
            <v>Still Working</v>
          </cell>
          <cell r="AG291" t="str">
            <v>No</v>
          </cell>
          <cell r="AH291" t="str">
            <v>Extremely Low Income</v>
          </cell>
          <cell r="AI291">
            <v>2400</v>
          </cell>
          <cell r="AJ291" t="str">
            <v>No</v>
          </cell>
          <cell r="AK291" t="str">
            <v>High School Diploma/GED</v>
          </cell>
          <cell r="AL291" t="str">
            <v>No</v>
          </cell>
          <cell r="AM291" t="str">
            <v>No</v>
          </cell>
          <cell r="AN291" t="str">
            <v>No</v>
          </cell>
          <cell r="AP291" t="str">
            <v>No</v>
          </cell>
          <cell r="AQ291" t="str">
            <v>CTC</v>
          </cell>
          <cell r="AR291" t="str">
            <v xml:space="preserve"> CDBG</v>
          </cell>
          <cell r="AS291" t="str">
            <v>CTC</v>
          </cell>
          <cell r="AT291" t="str">
            <v>United States</v>
          </cell>
          <cell r="AU291">
            <v>45</v>
          </cell>
          <cell r="AV291" t="str">
            <v>Resume</v>
          </cell>
          <cell r="AZ291">
            <v>44722</v>
          </cell>
          <cell r="BA291" t="str">
            <v>CTC</v>
          </cell>
          <cell r="BB291" t="str">
            <v>MS</v>
          </cell>
          <cell r="BC291">
            <v>6</v>
          </cell>
          <cell r="BD291" t="str">
            <v>Quarter 4</v>
          </cell>
          <cell r="BE291">
            <v>2022</v>
          </cell>
          <cell r="BF291">
            <v>2022</v>
          </cell>
          <cell r="CI291" t="str">
            <v>Yes</v>
          </cell>
          <cell r="CO291" t="str">
            <v>No</v>
          </cell>
          <cell r="CP291"/>
          <cell r="EB291">
            <v>35</v>
          </cell>
          <cell r="EC291" t="str">
            <v>Yes</v>
          </cell>
          <cell r="ED291" t="str">
            <v>CDBG</v>
          </cell>
          <cell r="EE291" t="str">
            <v>No</v>
          </cell>
          <cell r="EF291" t="str">
            <v>No</v>
          </cell>
          <cell r="EG291" t="str">
            <v>No</v>
          </cell>
          <cell r="EH291" t="str">
            <v>Yes</v>
          </cell>
          <cell r="EI291" t="str">
            <v>Yes</v>
          </cell>
          <cell r="EJ291" t="str">
            <v>No</v>
          </cell>
          <cell r="EM291" t="str">
            <v>No</v>
          </cell>
          <cell r="EN291" t="str">
            <v>No</v>
          </cell>
          <cell r="EO291" t="str">
            <v>No</v>
          </cell>
          <cell r="EP291" t="str">
            <v>No</v>
          </cell>
          <cell r="EQ291" t="str">
            <v>No</v>
          </cell>
          <cell r="ER291" t="str">
            <v>No</v>
          </cell>
        </row>
        <row r="292">
          <cell r="A292">
            <v>976845</v>
          </cell>
          <cell r="B292" t="str">
            <v>Mckay, Simone M.</v>
          </cell>
          <cell r="C292" t="str">
            <v>701 S. Charles Street</v>
          </cell>
          <cell r="D292" t="str">
            <v>Baltimore</v>
          </cell>
          <cell r="E292" t="str">
            <v>MD</v>
          </cell>
          <cell r="F292" t="str">
            <v>21230</v>
          </cell>
          <cell r="G292" t="str">
            <v>United States of America</v>
          </cell>
          <cell r="H292" t="str">
            <v>Baltimore Outreach Services</v>
          </cell>
          <cell r="J292" t="str">
            <v>(202)931-2249</v>
          </cell>
          <cell r="L292" t="str">
            <v>Single</v>
          </cell>
          <cell r="M292" t="str">
            <v>No</v>
          </cell>
          <cell r="N292" t="str">
            <v>No</v>
          </cell>
          <cell r="O292" t="str">
            <v>10/7/2021</v>
          </cell>
          <cell r="P292" t="str">
            <v>Clerical/Admin/Phlebotomy</v>
          </cell>
          <cell r="R292" t="str">
            <v>Yes</v>
          </cell>
          <cell r="S292" t="str">
            <v>No</v>
          </cell>
          <cell r="T292" t="str">
            <v>Female</v>
          </cell>
          <cell r="U292" t="str">
            <v>Black/African American</v>
          </cell>
          <cell r="V292" t="str">
            <v>10/07/2021</v>
          </cell>
          <cell r="X292" t="str">
            <v>217-25-4371</v>
          </cell>
          <cell r="Y292" t="str">
            <v>09/11/1989</v>
          </cell>
          <cell r="Z292" t="str">
            <v>crushem100@gmail.com</v>
          </cell>
          <cell r="AA292" t="str">
            <v>Yes</v>
          </cell>
          <cell r="AB292">
            <v>0</v>
          </cell>
          <cell r="AC292">
            <v>13.5</v>
          </cell>
          <cell r="AD292" t="str">
            <v>Cash Assistance/TCA, SNAP/Food Stamp</v>
          </cell>
          <cell r="AF292" t="str">
            <v>1-3 months</v>
          </cell>
          <cell r="AG292" t="str">
            <v>No</v>
          </cell>
          <cell r="AH292" t="str">
            <v>Extremely Low Income</v>
          </cell>
          <cell r="AI292">
            <v>800</v>
          </cell>
          <cell r="AJ292" t="str">
            <v>No</v>
          </cell>
          <cell r="AK292" t="str">
            <v>Some College</v>
          </cell>
          <cell r="AL292" t="str">
            <v>No</v>
          </cell>
          <cell r="AM292" t="str">
            <v>No</v>
          </cell>
          <cell r="AN292" t="str">
            <v>No</v>
          </cell>
          <cell r="AP292" t="str">
            <v>No</v>
          </cell>
          <cell r="AQ292" t="str">
            <v>OOO</v>
          </cell>
          <cell r="AR292" t="str">
            <v xml:space="preserve"> CDBG</v>
          </cell>
          <cell r="AS292" t="str">
            <v>OOO</v>
          </cell>
          <cell r="AT292" t="str">
            <v>United States</v>
          </cell>
          <cell r="AU292">
            <v>20</v>
          </cell>
          <cell r="AZ292">
            <v>44476</v>
          </cell>
          <cell r="BA292" t="str">
            <v>OOO</v>
          </cell>
          <cell r="BB292" t="str">
            <v>RB</v>
          </cell>
          <cell r="BC292">
            <v>10</v>
          </cell>
          <cell r="BD292" t="str">
            <v>Quarter 2</v>
          </cell>
          <cell r="BE292">
            <v>2021</v>
          </cell>
          <cell r="BF292">
            <v>2022</v>
          </cell>
          <cell r="BG292" t="str">
            <v>11/15/2021</v>
          </cell>
          <cell r="BH292" t="str">
            <v>Initial Placement</v>
          </cell>
          <cell r="BI292" t="str">
            <v>UMMC</v>
          </cell>
          <cell r="BJ292" t="str">
            <v>Unit Secretary</v>
          </cell>
          <cell r="BK292">
            <v>15</v>
          </cell>
          <cell r="BL292">
            <v>20</v>
          </cell>
          <cell r="BM292" t="str">
            <v>No</v>
          </cell>
          <cell r="BN292" t="str">
            <v>Yes</v>
          </cell>
          <cell r="BO292" t="str">
            <v>No</v>
          </cell>
          <cell r="BP292" t="str">
            <v>Yes</v>
          </cell>
          <cell r="BQ292" t="str">
            <v>Yes</v>
          </cell>
          <cell r="BR292" t="str">
            <v>11/29/2021</v>
          </cell>
          <cell r="BS292" t="str">
            <v>Initial Placement</v>
          </cell>
          <cell r="BT292" t="str">
            <v>Shamrock Maintenance Inc.</v>
          </cell>
          <cell r="BU292" t="str">
            <v>Cleaning Person</v>
          </cell>
          <cell r="BV292">
            <v>12</v>
          </cell>
          <cell r="BW292">
            <v>20</v>
          </cell>
          <cell r="BX292" t="str">
            <v>No</v>
          </cell>
          <cell r="BY292" t="str">
            <v>No</v>
          </cell>
          <cell r="BZ292" t="str">
            <v>No</v>
          </cell>
          <cell r="CA292" t="str">
            <v>No</v>
          </cell>
          <cell r="CB292" t="str">
            <v>No</v>
          </cell>
          <cell r="CF292" t="str">
            <v>02/18/2022</v>
          </cell>
          <cell r="CG292" t="str">
            <v>Job Not Retained</v>
          </cell>
          <cell r="CI292" t="str">
            <v>No</v>
          </cell>
          <cell r="CN292">
            <v>95</v>
          </cell>
          <cell r="CO292" t="str">
            <v>Yes</v>
          </cell>
          <cell r="CP292"/>
          <cell r="EB292">
            <v>32</v>
          </cell>
          <cell r="EC292" t="str">
            <v>Yes</v>
          </cell>
          <cell r="ED292" t="str">
            <v>CDBG</v>
          </cell>
          <cell r="EE292" t="str">
            <v>Yes</v>
          </cell>
          <cell r="EF292" t="str">
            <v>Yes</v>
          </cell>
          <cell r="EG292" t="str">
            <v>Yes</v>
          </cell>
          <cell r="EH292" t="str">
            <v>No</v>
          </cell>
          <cell r="EI292" t="str">
            <v>No</v>
          </cell>
          <cell r="EJ292" t="str">
            <v>Yes</v>
          </cell>
          <cell r="EL292">
            <v>38</v>
          </cell>
          <cell r="EM292" t="str">
            <v>No</v>
          </cell>
          <cell r="EN292" t="str">
            <v>No</v>
          </cell>
          <cell r="EO292" t="str">
            <v>No</v>
          </cell>
          <cell r="EP292" t="str">
            <v>No</v>
          </cell>
          <cell r="EQ292" t="str">
            <v>Yes</v>
          </cell>
          <cell r="ER292" t="str">
            <v>No</v>
          </cell>
        </row>
        <row r="293">
          <cell r="A293">
            <v>977189</v>
          </cell>
          <cell r="B293" t="str">
            <v>Mcphaul, Ronald Jr</v>
          </cell>
          <cell r="C293" t="str">
            <v>2808 Windwood Ct</v>
          </cell>
          <cell r="D293" t="str">
            <v>Baltimore</v>
          </cell>
          <cell r="E293" t="str">
            <v>MD</v>
          </cell>
          <cell r="F293" t="str">
            <v>21225</v>
          </cell>
          <cell r="G293" t="str">
            <v>United States of America</v>
          </cell>
          <cell r="H293" t="str">
            <v>Trades Resource Fair</v>
          </cell>
          <cell r="J293" t="str">
            <v>(410)861-6258</v>
          </cell>
          <cell r="L293" t="str">
            <v>Single</v>
          </cell>
          <cell r="M293" t="str">
            <v>No</v>
          </cell>
          <cell r="N293" t="str">
            <v>No</v>
          </cell>
          <cell r="O293" t="str">
            <v>6/7/22</v>
          </cell>
          <cell r="P293" t="str">
            <v>Warehouse/Port Jobs</v>
          </cell>
          <cell r="R293" t="str">
            <v>No</v>
          </cell>
          <cell r="S293" t="str">
            <v>No</v>
          </cell>
          <cell r="T293" t="str">
            <v>Male</v>
          </cell>
          <cell r="U293" t="str">
            <v>Black/African American</v>
          </cell>
          <cell r="V293" t="str">
            <v>06/14/2022</v>
          </cell>
          <cell r="W293" t="str">
            <v>(443)226-6105</v>
          </cell>
          <cell r="X293" t="str">
            <v>214-15-8213</v>
          </cell>
          <cell r="Y293" t="str">
            <v>03/19/1987</v>
          </cell>
          <cell r="Z293" t="str">
            <v>rmcphaul5@gmail.com</v>
          </cell>
          <cell r="AA293" t="str">
            <v>No</v>
          </cell>
          <cell r="AB293">
            <v>0</v>
          </cell>
          <cell r="AC293">
            <v>18.5</v>
          </cell>
          <cell r="AD293" t="str">
            <v>SNAP/Food Stamp</v>
          </cell>
          <cell r="AF293" t="str">
            <v>&gt; 1 year</v>
          </cell>
          <cell r="AG293" t="str">
            <v>No</v>
          </cell>
          <cell r="AH293" t="str">
            <v>Extremely Low Income</v>
          </cell>
          <cell r="AI293">
            <v>0</v>
          </cell>
          <cell r="AJ293" t="str">
            <v>Yes</v>
          </cell>
          <cell r="AK293" t="str">
            <v>Some Highschool</v>
          </cell>
          <cell r="AL293" t="str">
            <v>No</v>
          </cell>
          <cell r="AM293" t="str">
            <v>Yes</v>
          </cell>
          <cell r="AN293" t="str">
            <v>No</v>
          </cell>
          <cell r="AP293" t="str">
            <v>Yes</v>
          </cell>
          <cell r="AQ293" t="str">
            <v>MTDL</v>
          </cell>
          <cell r="AR293" t="str">
            <v xml:space="preserve"> CDBG</v>
          </cell>
          <cell r="AS293" t="str">
            <v>MTDL</v>
          </cell>
          <cell r="AT293" t="str">
            <v>United States</v>
          </cell>
          <cell r="AU293">
            <v>40</v>
          </cell>
          <cell r="AZ293">
            <v>44726</v>
          </cell>
          <cell r="BA293" t="str">
            <v>MTDL</v>
          </cell>
          <cell r="BB293" t="str">
            <v>RB</v>
          </cell>
          <cell r="BC293">
            <v>6</v>
          </cell>
          <cell r="BD293" t="str">
            <v>Quarter 4</v>
          </cell>
          <cell r="BE293">
            <v>2022</v>
          </cell>
          <cell r="BF293">
            <v>2022</v>
          </cell>
          <cell r="CI293" t="str">
            <v>No</v>
          </cell>
          <cell r="CO293" t="str">
            <v>No</v>
          </cell>
          <cell r="EB293">
            <v>35</v>
          </cell>
          <cell r="EC293" t="str">
            <v>Yes</v>
          </cell>
          <cell r="ED293" t="str">
            <v>CDBG</v>
          </cell>
          <cell r="EE293" t="str">
            <v>No</v>
          </cell>
          <cell r="EF293" t="str">
            <v>No</v>
          </cell>
          <cell r="EG293" t="str">
            <v>No</v>
          </cell>
          <cell r="EH293" t="str">
            <v>Yes</v>
          </cell>
          <cell r="EI293" t="str">
            <v>No</v>
          </cell>
          <cell r="EJ293" t="str">
            <v>Yes</v>
          </cell>
          <cell r="EM293" t="str">
            <v>No</v>
          </cell>
          <cell r="EN293" t="str">
            <v>No</v>
          </cell>
          <cell r="EO293" t="str">
            <v>No</v>
          </cell>
          <cell r="EP293" t="str">
            <v>No</v>
          </cell>
          <cell r="EQ293" t="str">
            <v>No</v>
          </cell>
          <cell r="ER293" t="str">
            <v>No</v>
          </cell>
        </row>
        <row r="294">
          <cell r="A294">
            <v>977010</v>
          </cell>
          <cell r="B294" t="str">
            <v>Mcrae, Corey</v>
          </cell>
          <cell r="C294" t="str">
            <v>41 Meteor Court</v>
          </cell>
          <cell r="D294" t="str">
            <v>Parkville</v>
          </cell>
          <cell r="E294" t="str">
            <v>Md</v>
          </cell>
          <cell r="F294" t="str">
            <v>21234</v>
          </cell>
          <cell r="G294" t="str">
            <v>United States of America</v>
          </cell>
          <cell r="H294" t="str">
            <v>MND Client/Graduate</v>
          </cell>
          <cell r="J294" t="str">
            <v>410-908-5663</v>
          </cell>
          <cell r="L294" t="str">
            <v>Divorced/Separated</v>
          </cell>
          <cell r="M294" t="str">
            <v>Yes</v>
          </cell>
          <cell r="N294" t="str">
            <v>Yes</v>
          </cell>
          <cell r="O294" t="str">
            <v>3/1/2022</v>
          </cell>
          <cell r="P294" t="str">
            <v>CDL B Driver</v>
          </cell>
          <cell r="R294" t="str">
            <v>No</v>
          </cell>
          <cell r="S294" t="str">
            <v>No</v>
          </cell>
          <cell r="T294" t="str">
            <v>Male</v>
          </cell>
          <cell r="U294" t="str">
            <v>Black/African American</v>
          </cell>
          <cell r="V294" t="str">
            <v>03/01/2022</v>
          </cell>
          <cell r="X294" t="str">
            <v>212-29-1210</v>
          </cell>
          <cell r="Y294" t="str">
            <v>04/08/1990</v>
          </cell>
          <cell r="Z294" t="str">
            <v>coreymcrae379@yahoo.com</v>
          </cell>
          <cell r="AA294" t="str">
            <v>No</v>
          </cell>
          <cell r="AB294">
            <v>0</v>
          </cell>
          <cell r="AC294">
            <v>18</v>
          </cell>
          <cell r="AF294" t="str">
            <v>&lt;1 month</v>
          </cell>
          <cell r="AG294" t="str">
            <v>No</v>
          </cell>
          <cell r="AH294" t="str">
            <v>Extremely Low Income</v>
          </cell>
          <cell r="AI294">
            <v>0</v>
          </cell>
          <cell r="AJ294" t="str">
            <v>No</v>
          </cell>
          <cell r="AK294" t="str">
            <v>High School Diploma/GED</v>
          </cell>
          <cell r="AL294" t="str">
            <v>No</v>
          </cell>
          <cell r="AM294" t="str">
            <v>No</v>
          </cell>
          <cell r="AN294" t="str">
            <v>No</v>
          </cell>
          <cell r="AP294" t="str">
            <v>Yes</v>
          </cell>
          <cell r="AQ294" t="str">
            <v>CTC</v>
          </cell>
          <cell r="AS294" t="str">
            <v>CTC</v>
          </cell>
          <cell r="AT294" t="str">
            <v>United States</v>
          </cell>
          <cell r="AU294">
            <v>40</v>
          </cell>
          <cell r="AZ294">
            <v>44621</v>
          </cell>
          <cell r="BA294" t="str">
            <v>CTC</v>
          </cell>
          <cell r="BB294" t="str">
            <v>MS</v>
          </cell>
          <cell r="BC294">
            <v>3</v>
          </cell>
          <cell r="BD294" t="str">
            <v>Quarter 3</v>
          </cell>
          <cell r="BE294">
            <v>2022</v>
          </cell>
          <cell r="BF294">
            <v>2022</v>
          </cell>
          <cell r="CI294" t="str">
            <v>No</v>
          </cell>
          <cell r="CO294" t="str">
            <v>No</v>
          </cell>
          <cell r="CP294">
            <v>44683</v>
          </cell>
          <cell r="DK294" t="str">
            <v>No</v>
          </cell>
          <cell r="EB294">
            <v>32</v>
          </cell>
          <cell r="EC294" t="str">
            <v>No</v>
          </cell>
          <cell r="EE294" t="str">
            <v>No</v>
          </cell>
          <cell r="EF294" t="str">
            <v>No</v>
          </cell>
          <cell r="EG294" t="str">
            <v>Yes</v>
          </cell>
          <cell r="EH294" t="str">
            <v>No</v>
          </cell>
          <cell r="EI294" t="str">
            <v>No</v>
          </cell>
          <cell r="EJ294" t="str">
            <v>Yes</v>
          </cell>
          <cell r="EM294" t="str">
            <v>No</v>
          </cell>
          <cell r="EN294" t="str">
            <v>No</v>
          </cell>
          <cell r="EO294" t="str">
            <v>No</v>
          </cell>
          <cell r="EP294" t="str">
            <v>No</v>
          </cell>
          <cell r="EQ294" t="str">
            <v>No</v>
          </cell>
          <cell r="ER294" t="str">
            <v>No</v>
          </cell>
        </row>
        <row r="295">
          <cell r="A295">
            <v>977012</v>
          </cell>
          <cell r="B295" t="str">
            <v>Meeks, Jennifer</v>
          </cell>
          <cell r="C295" t="str">
            <v>701 S Charles St.</v>
          </cell>
          <cell r="D295" t="str">
            <v>Baltimore</v>
          </cell>
          <cell r="E295" t="str">
            <v>Md</v>
          </cell>
          <cell r="F295" t="str">
            <v>21230</v>
          </cell>
          <cell r="G295" t="str">
            <v>United States of America</v>
          </cell>
          <cell r="H295" t="str">
            <v>Flyer</v>
          </cell>
          <cell r="J295" t="str">
            <v>4437170649</v>
          </cell>
          <cell r="L295" t="str">
            <v>Divorced/Separated</v>
          </cell>
          <cell r="M295" t="str">
            <v>Yes</v>
          </cell>
          <cell r="N295" t="str">
            <v>Yes</v>
          </cell>
          <cell r="O295" t="str">
            <v>3/1/2022</v>
          </cell>
          <cell r="P295" t="str">
            <v>warehousing</v>
          </cell>
          <cell r="R295" t="str">
            <v>Yes</v>
          </cell>
          <cell r="S295" t="str">
            <v>No</v>
          </cell>
          <cell r="T295" t="str">
            <v>Female</v>
          </cell>
          <cell r="U295" t="str">
            <v>White</v>
          </cell>
          <cell r="V295" t="str">
            <v>03/01/2022</v>
          </cell>
          <cell r="X295" t="str">
            <v>225 67 9292</v>
          </cell>
          <cell r="Y295" t="str">
            <v>01/03/1990</v>
          </cell>
          <cell r="Z295" t="str">
            <v>J.meeks8912@gmail.com</v>
          </cell>
          <cell r="AA295" t="str">
            <v>No</v>
          </cell>
          <cell r="AB295">
            <v>0</v>
          </cell>
          <cell r="AC295">
            <v>13.25</v>
          </cell>
          <cell r="AD295" t="str">
            <v>Other Sources</v>
          </cell>
          <cell r="AF295" t="str">
            <v>1-3 months</v>
          </cell>
          <cell r="AG295" t="str">
            <v>No</v>
          </cell>
          <cell r="AH295" t="str">
            <v>Extremely Low Income</v>
          </cell>
          <cell r="AI295">
            <v>0</v>
          </cell>
          <cell r="AJ295" t="str">
            <v>Yes</v>
          </cell>
          <cell r="AK295" t="str">
            <v>High School Diploma/GED</v>
          </cell>
          <cell r="AL295" t="str">
            <v>No</v>
          </cell>
          <cell r="AM295" t="str">
            <v>Yes</v>
          </cell>
          <cell r="AN295" t="str">
            <v>Yes</v>
          </cell>
          <cell r="AP295" t="str">
            <v>Yes</v>
          </cell>
          <cell r="AQ295" t="str">
            <v>OOO</v>
          </cell>
          <cell r="AR295" t="str">
            <v xml:space="preserve"> CDBG</v>
          </cell>
          <cell r="AS295" t="str">
            <v>MTDL</v>
          </cell>
          <cell r="AT295" t="str">
            <v>United States</v>
          </cell>
          <cell r="AU295">
            <v>40</v>
          </cell>
          <cell r="AZ295">
            <v>44621</v>
          </cell>
          <cell r="BA295" t="str">
            <v>OOO</v>
          </cell>
          <cell r="BB295" t="str">
            <v>MS</v>
          </cell>
          <cell r="BC295">
            <v>3</v>
          </cell>
          <cell r="BD295" t="str">
            <v>Quarter 3</v>
          </cell>
          <cell r="BE295">
            <v>2022</v>
          </cell>
          <cell r="BF295">
            <v>2022</v>
          </cell>
          <cell r="CI295" t="str">
            <v>No</v>
          </cell>
          <cell r="CO295" t="str">
            <v>No</v>
          </cell>
          <cell r="CP295"/>
          <cell r="EB295">
            <v>32</v>
          </cell>
          <cell r="EC295" t="str">
            <v>Yes</v>
          </cell>
          <cell r="ED295" t="str">
            <v>CDBG</v>
          </cell>
          <cell r="EE295" t="str">
            <v>No</v>
          </cell>
          <cell r="EF295" t="str">
            <v>No</v>
          </cell>
          <cell r="EG295" t="str">
            <v>Yes</v>
          </cell>
          <cell r="EH295" t="str">
            <v>No</v>
          </cell>
          <cell r="EI295" t="str">
            <v>No</v>
          </cell>
          <cell r="EJ295" t="str">
            <v>Yes</v>
          </cell>
          <cell r="EM295" t="str">
            <v>No</v>
          </cell>
          <cell r="EN295" t="str">
            <v>No</v>
          </cell>
          <cell r="EO295" t="str">
            <v>No</v>
          </cell>
          <cell r="EP295" t="str">
            <v>No</v>
          </cell>
          <cell r="EQ295" t="str">
            <v>No</v>
          </cell>
          <cell r="ER295" t="str">
            <v>No</v>
          </cell>
        </row>
        <row r="296">
          <cell r="A296">
            <v>976903</v>
          </cell>
          <cell r="B296" t="str">
            <v>Menby, Robert</v>
          </cell>
          <cell r="C296" t="str">
            <v>502 Luther Rd</v>
          </cell>
          <cell r="D296" t="str">
            <v>Glen Burnie</v>
          </cell>
          <cell r="E296" t="str">
            <v>MD</v>
          </cell>
          <cell r="F296" t="str">
            <v>21061</v>
          </cell>
          <cell r="G296" t="str">
            <v>United States of America</v>
          </cell>
          <cell r="H296" t="str">
            <v>MND Client/Jacob Adams Sr.</v>
          </cell>
          <cell r="J296" t="str">
            <v>(410)903-5128</v>
          </cell>
          <cell r="L296" t="str">
            <v>Married</v>
          </cell>
          <cell r="M296" t="str">
            <v>Yes</v>
          </cell>
          <cell r="N296" t="str">
            <v>Yes</v>
          </cell>
          <cell r="O296" t="str">
            <v>12/7/2021</v>
          </cell>
          <cell r="P296" t="str">
            <v>CDL Driver</v>
          </cell>
          <cell r="R296" t="str">
            <v>No</v>
          </cell>
          <cell r="S296" t="str">
            <v>No</v>
          </cell>
          <cell r="T296" t="str">
            <v>Male</v>
          </cell>
          <cell r="U296" t="str">
            <v>Black/African American</v>
          </cell>
          <cell r="V296" t="str">
            <v>12/07/2021</v>
          </cell>
          <cell r="X296" t="str">
            <v>531-39-1208</v>
          </cell>
          <cell r="Y296" t="str">
            <v>12/02/1975</v>
          </cell>
          <cell r="Z296" t="str">
            <v>lynnarob@verizon.net</v>
          </cell>
          <cell r="AA296" t="str">
            <v>No</v>
          </cell>
          <cell r="AB296">
            <v>0</v>
          </cell>
          <cell r="AC296">
            <v>18</v>
          </cell>
          <cell r="AD296" t="str">
            <v>Salary/Wages</v>
          </cell>
          <cell r="AF296" t="str">
            <v>Still Working</v>
          </cell>
          <cell r="AG296" t="str">
            <v>No</v>
          </cell>
          <cell r="AH296" t="str">
            <v>Extremely Low Income</v>
          </cell>
          <cell r="AI296">
            <v>2880</v>
          </cell>
          <cell r="AJ296" t="str">
            <v>No</v>
          </cell>
          <cell r="AK296" t="str">
            <v>Some College</v>
          </cell>
          <cell r="AL296" t="str">
            <v>No</v>
          </cell>
          <cell r="AM296" t="str">
            <v>No</v>
          </cell>
          <cell r="AN296" t="str">
            <v>No</v>
          </cell>
          <cell r="AP296" t="str">
            <v>No</v>
          </cell>
          <cell r="AS296" t="str">
            <v>CTC</v>
          </cell>
          <cell r="AT296" t="str">
            <v>United States</v>
          </cell>
          <cell r="AU296">
            <v>40</v>
          </cell>
          <cell r="AZ296">
            <v>44537</v>
          </cell>
          <cell r="BB296" t="str">
            <v>SH</v>
          </cell>
          <cell r="BC296">
            <v>12</v>
          </cell>
          <cell r="BD296" t="str">
            <v>Quarter 2</v>
          </cell>
          <cell r="BE296">
            <v>2021</v>
          </cell>
          <cell r="BF296">
            <v>2022</v>
          </cell>
          <cell r="CI296" t="str">
            <v>Yes</v>
          </cell>
          <cell r="CO296" t="str">
            <v>No</v>
          </cell>
          <cell r="CP296"/>
          <cell r="DK296" t="str">
            <v>Yes</v>
          </cell>
          <cell r="EB296">
            <v>46</v>
          </cell>
          <cell r="EC296" t="str">
            <v>No</v>
          </cell>
          <cell r="EE296" t="str">
            <v>No</v>
          </cell>
          <cell r="EF296" t="str">
            <v>No</v>
          </cell>
          <cell r="EG296" t="str">
            <v>No</v>
          </cell>
          <cell r="EH296" t="str">
            <v>No</v>
          </cell>
          <cell r="EI296" t="str">
            <v>Yes</v>
          </cell>
          <cell r="EJ296" t="str">
            <v>No</v>
          </cell>
          <cell r="EM296" t="str">
            <v>No</v>
          </cell>
          <cell r="EN296" t="str">
            <v>No</v>
          </cell>
          <cell r="EO296" t="str">
            <v>No</v>
          </cell>
          <cell r="EP296" t="str">
            <v>No</v>
          </cell>
          <cell r="EQ296" t="str">
            <v>No</v>
          </cell>
          <cell r="ER296" t="str">
            <v>No</v>
          </cell>
        </row>
        <row r="297">
          <cell r="A297">
            <v>976728</v>
          </cell>
          <cell r="B297" t="str">
            <v>Mengistu, Tegegne</v>
          </cell>
          <cell r="C297" t="str">
            <v>419 W 24th St</v>
          </cell>
          <cell r="D297" t="str">
            <v>Baltimore</v>
          </cell>
          <cell r="E297" t="str">
            <v>MD</v>
          </cell>
          <cell r="F297" t="str">
            <v>21211</v>
          </cell>
          <cell r="G297" t="str">
            <v>United States of America</v>
          </cell>
          <cell r="H297" t="str">
            <v>MND Client/Graduate</v>
          </cell>
          <cell r="J297" t="str">
            <v>4435226574</v>
          </cell>
          <cell r="L297" t="str">
            <v>Married</v>
          </cell>
          <cell r="M297" t="str">
            <v>Yes</v>
          </cell>
          <cell r="N297" t="str">
            <v>Yes</v>
          </cell>
          <cell r="P297" t="str">
            <v>Centrile Sterile Processing</v>
          </cell>
          <cell r="S297" t="str">
            <v>Not Hispanic or Latino</v>
          </cell>
          <cell r="T297" t="str">
            <v>Male</v>
          </cell>
          <cell r="U297" t="str">
            <v>Black/African American</v>
          </cell>
          <cell r="V297" t="str">
            <v>07/20/2021</v>
          </cell>
          <cell r="X297" t="str">
            <v>000-00-3791</v>
          </cell>
          <cell r="Y297" t="str">
            <v>09/15/1988</v>
          </cell>
          <cell r="Z297" t="str">
            <v>tegegnedagnee2019@gmail.com</v>
          </cell>
          <cell r="AA297" t="str">
            <v>No</v>
          </cell>
          <cell r="AB297">
            <v>0</v>
          </cell>
          <cell r="AC297">
            <v>0</v>
          </cell>
          <cell r="AD297" t="str">
            <v>Salary/Wages</v>
          </cell>
          <cell r="AF297" t="str">
            <v>Still Working</v>
          </cell>
          <cell r="AG297" t="str">
            <v>No</v>
          </cell>
          <cell r="AH297" t="str">
            <v>Extremely Low Income</v>
          </cell>
          <cell r="AI297">
            <v>1800</v>
          </cell>
          <cell r="AJ297" t="str">
            <v>No</v>
          </cell>
          <cell r="AK297" t="str">
            <v>BA/BS</v>
          </cell>
          <cell r="AL297" t="str">
            <v>No</v>
          </cell>
          <cell r="AM297" t="str">
            <v>No</v>
          </cell>
          <cell r="AN297" t="str">
            <v>No</v>
          </cell>
          <cell r="AR297" t="str">
            <v xml:space="preserve"> CDBG</v>
          </cell>
          <cell r="AS297" t="str">
            <v>NOW</v>
          </cell>
          <cell r="AT297" t="str">
            <v>United States</v>
          </cell>
          <cell r="AU297">
            <v>40</v>
          </cell>
          <cell r="AZ297">
            <v>44397</v>
          </cell>
          <cell r="BB297" t="str">
            <v>ML</v>
          </cell>
          <cell r="BC297">
            <v>7</v>
          </cell>
          <cell r="BD297" t="str">
            <v>Quarter 1</v>
          </cell>
          <cell r="BE297">
            <v>2021</v>
          </cell>
          <cell r="BF297">
            <v>2022</v>
          </cell>
          <cell r="CI297" t="str">
            <v>Yes</v>
          </cell>
          <cell r="CO297" t="str">
            <v>No</v>
          </cell>
          <cell r="CP297"/>
          <cell r="EB297">
            <v>33</v>
          </cell>
          <cell r="EC297" t="str">
            <v>Yes</v>
          </cell>
          <cell r="ED297" t="str">
            <v>CDBG</v>
          </cell>
          <cell r="EE297" t="str">
            <v>No</v>
          </cell>
          <cell r="EF297" t="str">
            <v>No</v>
          </cell>
          <cell r="EG297" t="str">
            <v>No</v>
          </cell>
          <cell r="EH297" t="str">
            <v>No</v>
          </cell>
          <cell r="EI297" t="str">
            <v>Yes</v>
          </cell>
          <cell r="EJ297" t="str">
            <v>No</v>
          </cell>
          <cell r="EM297" t="str">
            <v>No</v>
          </cell>
          <cell r="EN297" t="str">
            <v>No</v>
          </cell>
          <cell r="EO297" t="str">
            <v>No</v>
          </cell>
          <cell r="EP297" t="str">
            <v>No</v>
          </cell>
          <cell r="EQ297" t="str">
            <v>No</v>
          </cell>
          <cell r="ER297" t="str">
            <v>No</v>
          </cell>
        </row>
        <row r="298">
          <cell r="A298">
            <v>977006</v>
          </cell>
          <cell r="B298" t="str">
            <v>Mickles, Guy</v>
          </cell>
          <cell r="C298" t="str">
            <v>1 Neptune Court</v>
          </cell>
          <cell r="D298" t="str">
            <v>Baltimore</v>
          </cell>
          <cell r="E298" t="str">
            <v>MD</v>
          </cell>
          <cell r="F298" t="str">
            <v>21234</v>
          </cell>
          <cell r="G298" t="str">
            <v>United States of America</v>
          </cell>
          <cell r="H298" t="str">
            <v>Facebook</v>
          </cell>
          <cell r="J298" t="str">
            <v>(410)493-8587</v>
          </cell>
          <cell r="L298" t="str">
            <v>Single</v>
          </cell>
          <cell r="M298" t="str">
            <v>No</v>
          </cell>
          <cell r="N298" t="str">
            <v>No</v>
          </cell>
          <cell r="O298" t="str">
            <v>3/1/2022</v>
          </cell>
          <cell r="P298" t="str">
            <v>Hospital</v>
          </cell>
          <cell r="R298" t="str">
            <v>No</v>
          </cell>
          <cell r="S298" t="str">
            <v>No</v>
          </cell>
          <cell r="T298" t="str">
            <v>Male</v>
          </cell>
          <cell r="U298" t="str">
            <v>Black/African American</v>
          </cell>
          <cell r="V298" t="str">
            <v>03/01/2022</v>
          </cell>
          <cell r="X298" t="str">
            <v>214-61-7465</v>
          </cell>
          <cell r="Y298" t="str">
            <v>06/29/2001</v>
          </cell>
          <cell r="Z298" t="str">
            <v>guymickles@gmail.com</v>
          </cell>
          <cell r="AA298" t="str">
            <v>No</v>
          </cell>
          <cell r="AB298">
            <v>0</v>
          </cell>
          <cell r="AC298">
            <v>17</v>
          </cell>
          <cell r="AF298" t="str">
            <v>&lt;1 month</v>
          </cell>
          <cell r="AG298" t="str">
            <v>No</v>
          </cell>
          <cell r="AH298" t="str">
            <v>Extremely Low Income</v>
          </cell>
          <cell r="AI298">
            <v>0</v>
          </cell>
          <cell r="AJ298" t="str">
            <v>No</v>
          </cell>
          <cell r="AK298" t="str">
            <v>High School Diploma/GED</v>
          </cell>
          <cell r="AL298" t="str">
            <v>No</v>
          </cell>
          <cell r="AM298" t="str">
            <v>Yes</v>
          </cell>
          <cell r="AN298" t="str">
            <v>No</v>
          </cell>
          <cell r="AP298" t="str">
            <v>No</v>
          </cell>
          <cell r="AS298" t="str">
            <v>MTDL</v>
          </cell>
          <cell r="AT298" t="str">
            <v>United States</v>
          </cell>
          <cell r="AU298">
            <v>40</v>
          </cell>
          <cell r="AZ298">
            <v>44621</v>
          </cell>
          <cell r="BB298" t="str">
            <v>ML</v>
          </cell>
          <cell r="BC298">
            <v>3</v>
          </cell>
          <cell r="BD298" t="str">
            <v>Quarter 3</v>
          </cell>
          <cell r="BE298">
            <v>2022</v>
          </cell>
          <cell r="BF298">
            <v>2022</v>
          </cell>
          <cell r="CI298" t="str">
            <v>No</v>
          </cell>
          <cell r="CO298" t="str">
            <v>No</v>
          </cell>
          <cell r="CP298"/>
          <cell r="DK298" t="str">
            <v>Yes</v>
          </cell>
          <cell r="EB298">
            <v>21</v>
          </cell>
          <cell r="EC298" t="str">
            <v>No</v>
          </cell>
          <cell r="EE298" t="str">
            <v>No</v>
          </cell>
          <cell r="EF298" t="str">
            <v>No</v>
          </cell>
          <cell r="EG298" t="str">
            <v>No</v>
          </cell>
          <cell r="EH298" t="str">
            <v>No</v>
          </cell>
          <cell r="EI298" t="str">
            <v>No</v>
          </cell>
          <cell r="EJ298" t="str">
            <v>No</v>
          </cell>
          <cell r="EM298" t="str">
            <v>No</v>
          </cell>
          <cell r="EN298" t="str">
            <v>No</v>
          </cell>
          <cell r="EO298" t="str">
            <v>No</v>
          </cell>
          <cell r="EP298" t="str">
            <v>No</v>
          </cell>
          <cell r="EQ298" t="str">
            <v>No</v>
          </cell>
          <cell r="ER298" t="str">
            <v>No</v>
          </cell>
        </row>
        <row r="299">
          <cell r="A299">
            <v>976879</v>
          </cell>
          <cell r="B299" t="str">
            <v>Miller, Jennille</v>
          </cell>
          <cell r="C299" t="str">
            <v>701 S. Charles Street</v>
          </cell>
          <cell r="D299" t="str">
            <v>Baltimore</v>
          </cell>
          <cell r="E299" t="str">
            <v>MD</v>
          </cell>
          <cell r="F299" t="str">
            <v>21230</v>
          </cell>
          <cell r="G299" t="str">
            <v>United States of America</v>
          </cell>
          <cell r="H299" t="str">
            <v>MND Client/Simone McKay</v>
          </cell>
          <cell r="J299" t="str">
            <v>(443)554-4697</v>
          </cell>
          <cell r="L299" t="str">
            <v>Single</v>
          </cell>
          <cell r="M299" t="str">
            <v>Yes</v>
          </cell>
          <cell r="N299" t="str">
            <v>Yes</v>
          </cell>
          <cell r="O299" t="str">
            <v>11/12/2021</v>
          </cell>
          <cell r="P299" t="str">
            <v>Hospitality</v>
          </cell>
          <cell r="R299" t="str">
            <v>Yes</v>
          </cell>
          <cell r="S299" t="str">
            <v>No</v>
          </cell>
          <cell r="T299" t="str">
            <v>Female</v>
          </cell>
          <cell r="U299" t="str">
            <v>Black/African American</v>
          </cell>
          <cell r="V299" t="str">
            <v>11/12/2021</v>
          </cell>
          <cell r="X299" t="str">
            <v>213-15-1171</v>
          </cell>
          <cell r="Y299" t="str">
            <v>05/05/1987</v>
          </cell>
          <cell r="Z299" t="str">
            <v>jennillemiller28@gmail.com</v>
          </cell>
          <cell r="AA299" t="str">
            <v>Yes</v>
          </cell>
          <cell r="AB299">
            <v>0</v>
          </cell>
          <cell r="AC299">
            <v>12</v>
          </cell>
          <cell r="AD299" t="str">
            <v>Salary/Wages</v>
          </cell>
          <cell r="AF299" t="str">
            <v>Still Working</v>
          </cell>
          <cell r="AG299" t="str">
            <v>No</v>
          </cell>
          <cell r="AH299" t="str">
            <v>Extremely Low Income</v>
          </cell>
          <cell r="AI299">
            <v>1920</v>
          </cell>
          <cell r="AJ299" t="str">
            <v>Yes</v>
          </cell>
          <cell r="AK299" t="str">
            <v>Some College</v>
          </cell>
          <cell r="AL299" t="str">
            <v>No</v>
          </cell>
          <cell r="AM299" t="str">
            <v>No</v>
          </cell>
          <cell r="AN299" t="str">
            <v>No</v>
          </cell>
          <cell r="AP299" t="str">
            <v>No</v>
          </cell>
          <cell r="AQ299" t="str">
            <v>OOO</v>
          </cell>
          <cell r="AR299" t="str">
            <v xml:space="preserve"> CDBG</v>
          </cell>
          <cell r="AS299" t="str">
            <v>OOO</v>
          </cell>
          <cell r="AT299" t="str">
            <v>United States</v>
          </cell>
          <cell r="AU299">
            <v>40</v>
          </cell>
          <cell r="AZ299">
            <v>44512</v>
          </cell>
          <cell r="BA299" t="str">
            <v>OOO</v>
          </cell>
          <cell r="BB299" t="str">
            <v>RB</v>
          </cell>
          <cell r="BC299">
            <v>11</v>
          </cell>
          <cell r="BD299" t="str">
            <v>Quarter 2</v>
          </cell>
          <cell r="BE299">
            <v>2021</v>
          </cell>
          <cell r="BF299">
            <v>2022</v>
          </cell>
          <cell r="BG299" t="str">
            <v>11/23/2021</v>
          </cell>
          <cell r="BH299" t="str">
            <v>Initial Placement</v>
          </cell>
          <cell r="BI299" t="str">
            <v>Target</v>
          </cell>
          <cell r="BJ299" t="str">
            <v>Fullfillment Associate</v>
          </cell>
          <cell r="BK299">
            <v>18</v>
          </cell>
          <cell r="BL299">
            <v>40</v>
          </cell>
          <cell r="BM299" t="str">
            <v>Yes</v>
          </cell>
          <cell r="BN299" t="str">
            <v>No</v>
          </cell>
          <cell r="BO299" t="str">
            <v>Yes</v>
          </cell>
          <cell r="BP299" t="str">
            <v>No</v>
          </cell>
          <cell r="BQ299" t="str">
            <v>Yes</v>
          </cell>
          <cell r="BR299" t="str">
            <v>11/23/2021</v>
          </cell>
          <cell r="BS299" t="str">
            <v>Initial Placement</v>
          </cell>
          <cell r="BT299" t="str">
            <v>Target</v>
          </cell>
          <cell r="BU299" t="str">
            <v>Fullfillment Associate</v>
          </cell>
          <cell r="BV299">
            <v>18</v>
          </cell>
          <cell r="BW299">
            <v>40</v>
          </cell>
          <cell r="BX299" t="str">
            <v>Yes</v>
          </cell>
          <cell r="BY299" t="str">
            <v>No</v>
          </cell>
          <cell r="BZ299" t="str">
            <v>Yes</v>
          </cell>
          <cell r="CA299" t="str">
            <v>No</v>
          </cell>
          <cell r="CB299" t="str">
            <v>Yes</v>
          </cell>
          <cell r="CF299" t="str">
            <v>05/10/2022</v>
          </cell>
          <cell r="CG299" t="str">
            <v>Job Retained</v>
          </cell>
          <cell r="CH299" t="str">
            <v>05/10/2022</v>
          </cell>
          <cell r="CI299" t="str">
            <v>Yes</v>
          </cell>
          <cell r="CJ299">
            <v>168</v>
          </cell>
          <cell r="CK299">
            <v>179</v>
          </cell>
          <cell r="CL299">
            <v>179</v>
          </cell>
          <cell r="CM299">
            <v>179</v>
          </cell>
          <cell r="CN299">
            <v>179</v>
          </cell>
          <cell r="CO299" t="str">
            <v>Yes</v>
          </cell>
          <cell r="CP299"/>
          <cell r="EB299">
            <v>35</v>
          </cell>
          <cell r="EC299" t="str">
            <v>Yes</v>
          </cell>
          <cell r="ED299" t="str">
            <v>CDBG</v>
          </cell>
          <cell r="EE299" t="str">
            <v>Yes</v>
          </cell>
          <cell r="EF299" t="str">
            <v>Yes</v>
          </cell>
          <cell r="EG299" t="str">
            <v>Yes</v>
          </cell>
          <cell r="EH299" t="str">
            <v>No</v>
          </cell>
          <cell r="EI299" t="str">
            <v>Yes</v>
          </cell>
          <cell r="EJ299" t="str">
            <v>No</v>
          </cell>
          <cell r="EL299">
            <v>11</v>
          </cell>
          <cell r="EM299" t="str">
            <v>No</v>
          </cell>
          <cell r="EN299" t="str">
            <v>No</v>
          </cell>
          <cell r="EO299" t="str">
            <v>Yes</v>
          </cell>
          <cell r="EP299" t="str">
            <v>No</v>
          </cell>
          <cell r="EQ299" t="str">
            <v>Yes</v>
          </cell>
          <cell r="ER299" t="str">
            <v>Yes</v>
          </cell>
        </row>
        <row r="300">
          <cell r="A300">
            <v>976743</v>
          </cell>
          <cell r="B300" t="str">
            <v>Miller, Nicole</v>
          </cell>
          <cell r="C300" t="str">
            <v>2807 Mayfield Avenue</v>
          </cell>
          <cell r="D300" t="str">
            <v>Baltimore</v>
          </cell>
          <cell r="E300" t="str">
            <v>MD</v>
          </cell>
          <cell r="F300" t="str">
            <v>21213</v>
          </cell>
          <cell r="G300" t="str">
            <v>United States of America</v>
          </cell>
          <cell r="H300" t="str">
            <v>Word of Mouth</v>
          </cell>
          <cell r="J300" t="str">
            <v>443-467-0824</v>
          </cell>
          <cell r="L300" t="str">
            <v>Married</v>
          </cell>
          <cell r="M300" t="str">
            <v>Yes</v>
          </cell>
          <cell r="N300" t="str">
            <v>Yes</v>
          </cell>
          <cell r="O300" t="str">
            <v>Active</v>
          </cell>
          <cell r="P300" t="str">
            <v>Driver/Forklift</v>
          </cell>
          <cell r="S300" t="str">
            <v>Not Hispanic or Latino</v>
          </cell>
          <cell r="T300" t="str">
            <v>Female</v>
          </cell>
          <cell r="U300" t="str">
            <v>Black/African American</v>
          </cell>
          <cell r="V300" t="str">
            <v>07/29/2021</v>
          </cell>
          <cell r="X300" t="str">
            <v>220-15-2684</v>
          </cell>
          <cell r="Y300" t="str">
            <v>02/01/1976</v>
          </cell>
          <cell r="Z300" t="str">
            <v>tigergirlndb@gmail.com</v>
          </cell>
          <cell r="AA300" t="str">
            <v>No</v>
          </cell>
          <cell r="AB300">
            <v>0</v>
          </cell>
          <cell r="AC300">
            <v>0</v>
          </cell>
          <cell r="AD300" t="str">
            <v>Salary/Wages</v>
          </cell>
          <cell r="AF300" t="str">
            <v>Still Working</v>
          </cell>
          <cell r="AG300" t="str">
            <v>No</v>
          </cell>
          <cell r="AH300" t="str">
            <v>Moderate Income</v>
          </cell>
          <cell r="AI300">
            <v>5120</v>
          </cell>
          <cell r="AJ300" t="str">
            <v>No</v>
          </cell>
          <cell r="AK300" t="str">
            <v>Some College</v>
          </cell>
          <cell r="AL300" t="str">
            <v>No</v>
          </cell>
          <cell r="AM300" t="str">
            <v>Yes</v>
          </cell>
          <cell r="AN300" t="str">
            <v>No</v>
          </cell>
          <cell r="AQ300" t="str">
            <v>MTDL</v>
          </cell>
          <cell r="AR300" t="str">
            <v xml:space="preserve"> CDBG; EARN</v>
          </cell>
          <cell r="AS300" t="str">
            <v>MTDL</v>
          </cell>
          <cell r="AT300" t="str">
            <v>United States</v>
          </cell>
          <cell r="AU300">
            <v>40</v>
          </cell>
          <cell r="AZ300">
            <v>44406</v>
          </cell>
          <cell r="BA300" t="str">
            <v>MTDL</v>
          </cell>
          <cell r="BB300" t="str">
            <v>RV</v>
          </cell>
          <cell r="BC300">
            <v>7</v>
          </cell>
          <cell r="BD300" t="str">
            <v>Quarter 1</v>
          </cell>
          <cell r="BE300">
            <v>2021</v>
          </cell>
          <cell r="BF300">
            <v>2022</v>
          </cell>
          <cell r="CI300" t="str">
            <v>Yes</v>
          </cell>
          <cell r="CO300" t="str">
            <v>No</v>
          </cell>
          <cell r="CP300">
            <v>44410</v>
          </cell>
          <cell r="CQ300" t="str">
            <v>Yes</v>
          </cell>
          <cell r="CR300" t="str">
            <v>08/27/2021</v>
          </cell>
          <cell r="DI300" t="str">
            <v>Yes</v>
          </cell>
          <cell r="DK300" t="str">
            <v>Yes</v>
          </cell>
          <cell r="EA300" t="str">
            <v>IG0514-15-627</v>
          </cell>
          <cell r="EB300">
            <v>46</v>
          </cell>
          <cell r="EC300" t="str">
            <v>Yes</v>
          </cell>
          <cell r="ED300" t="str">
            <v>CDBG</v>
          </cell>
          <cell r="EE300" t="str">
            <v>Yes</v>
          </cell>
          <cell r="EF300" t="str">
            <v>No</v>
          </cell>
          <cell r="EG300" t="str">
            <v>Yes</v>
          </cell>
          <cell r="EH300" t="str">
            <v>No</v>
          </cell>
          <cell r="EI300" t="str">
            <v>Yes</v>
          </cell>
          <cell r="EJ300" t="str">
            <v>No</v>
          </cell>
          <cell r="EM300" t="str">
            <v>No</v>
          </cell>
          <cell r="EN300" t="str">
            <v>No</v>
          </cell>
          <cell r="EO300" t="str">
            <v>No</v>
          </cell>
          <cell r="EP300" t="str">
            <v>No</v>
          </cell>
          <cell r="EQ300" t="str">
            <v>No</v>
          </cell>
          <cell r="ER300" t="str">
            <v>No</v>
          </cell>
        </row>
        <row r="301">
          <cell r="A301">
            <v>976744</v>
          </cell>
          <cell r="B301" t="str">
            <v>Miller, Terry</v>
          </cell>
          <cell r="C301" t="str">
            <v>2807 Mayfield Avenue</v>
          </cell>
          <cell r="D301" t="str">
            <v>Baltimore</v>
          </cell>
          <cell r="E301" t="str">
            <v>MD</v>
          </cell>
          <cell r="F301" t="str">
            <v>21213</v>
          </cell>
          <cell r="G301" t="str">
            <v>United States of America</v>
          </cell>
          <cell r="H301" t="str">
            <v>Word of Mouth</v>
          </cell>
          <cell r="J301" t="str">
            <v>443-467-0824</v>
          </cell>
          <cell r="L301" t="str">
            <v>Married</v>
          </cell>
          <cell r="M301" t="str">
            <v>No</v>
          </cell>
          <cell r="N301" t="str">
            <v>No</v>
          </cell>
          <cell r="S301" t="str">
            <v>Not Hispanic or Latino</v>
          </cell>
          <cell r="T301" t="str">
            <v>Male</v>
          </cell>
          <cell r="U301" t="str">
            <v>Black/African American</v>
          </cell>
          <cell r="V301" t="str">
            <v>07/29/2021</v>
          </cell>
          <cell r="X301" t="str">
            <v>314-92-7187</v>
          </cell>
          <cell r="Y301" t="str">
            <v>11/13/1979</v>
          </cell>
          <cell r="Z301" t="str">
            <v>powerplayclick@gmail.com</v>
          </cell>
          <cell r="AA301" t="str">
            <v>No</v>
          </cell>
          <cell r="AB301">
            <v>0</v>
          </cell>
          <cell r="AC301">
            <v>0</v>
          </cell>
          <cell r="AD301" t="str">
            <v>Spouse</v>
          </cell>
          <cell r="AF301" t="str">
            <v>7-12 months</v>
          </cell>
          <cell r="AG301" t="str">
            <v>No</v>
          </cell>
          <cell r="AH301" t="str">
            <v>Moderate Income</v>
          </cell>
          <cell r="AI301">
            <v>5120</v>
          </cell>
          <cell r="AJ301" t="str">
            <v>Yes</v>
          </cell>
          <cell r="AK301" t="str">
            <v>College Degree</v>
          </cell>
          <cell r="AL301" t="str">
            <v>No</v>
          </cell>
          <cell r="AM301" t="str">
            <v>Yes</v>
          </cell>
          <cell r="AN301" t="str">
            <v>No</v>
          </cell>
          <cell r="AR301" t="str">
            <v>SNAP; CDBG</v>
          </cell>
          <cell r="AS301" t="str">
            <v>MTDL</v>
          </cell>
          <cell r="AT301" t="str">
            <v>United States</v>
          </cell>
          <cell r="AU301">
            <v>40</v>
          </cell>
          <cell r="AZ301">
            <v>44406</v>
          </cell>
          <cell r="BB301" t="str">
            <v>RV</v>
          </cell>
          <cell r="BC301">
            <v>7</v>
          </cell>
          <cell r="BD301" t="str">
            <v>Quarter 1</v>
          </cell>
          <cell r="BE301">
            <v>2021</v>
          </cell>
          <cell r="BF301">
            <v>2022</v>
          </cell>
          <cell r="CI301" t="str">
            <v>No</v>
          </cell>
          <cell r="CO301" t="str">
            <v>No</v>
          </cell>
          <cell r="CP301"/>
          <cell r="DK301" t="str">
            <v>Yes</v>
          </cell>
          <cell r="DL301" t="str">
            <v>07-2021</v>
          </cell>
          <cell r="DM301">
            <v>7</v>
          </cell>
          <cell r="DT301" t="str">
            <v>E</v>
          </cell>
          <cell r="DZ301" t="str">
            <v>30852169</v>
          </cell>
          <cell r="EB301">
            <v>42</v>
          </cell>
          <cell r="EC301" t="str">
            <v>Yes</v>
          </cell>
          <cell r="ED301" t="str">
            <v>CDBG</v>
          </cell>
          <cell r="EE301" t="str">
            <v>No</v>
          </cell>
          <cell r="EF301" t="str">
            <v>No</v>
          </cell>
          <cell r="EG301" t="str">
            <v>No</v>
          </cell>
          <cell r="EH301" t="str">
            <v>No</v>
          </cell>
          <cell r="EI301" t="str">
            <v>No</v>
          </cell>
          <cell r="EJ301" t="str">
            <v>No</v>
          </cell>
          <cell r="EM301" t="str">
            <v>No</v>
          </cell>
          <cell r="EN301" t="str">
            <v>No</v>
          </cell>
          <cell r="EO301" t="str">
            <v>No</v>
          </cell>
          <cell r="EP301" t="str">
            <v>No</v>
          </cell>
          <cell r="EQ301" t="str">
            <v>No</v>
          </cell>
          <cell r="ER301" t="str">
            <v>No</v>
          </cell>
        </row>
        <row r="302">
          <cell r="A302">
            <v>977004</v>
          </cell>
          <cell r="B302" t="str">
            <v>Mitchell, Kia S.</v>
          </cell>
          <cell r="C302" t="str">
            <v>2216 West Patapsco Avenue</v>
          </cell>
          <cell r="D302" t="str">
            <v>Baltimore</v>
          </cell>
          <cell r="E302" t="str">
            <v>MD</v>
          </cell>
          <cell r="F302" t="str">
            <v>21230</v>
          </cell>
          <cell r="G302" t="str">
            <v>United States of America</v>
          </cell>
          <cell r="H302" t="str">
            <v>Facebook</v>
          </cell>
          <cell r="J302" t="str">
            <v>443-985-0611</v>
          </cell>
          <cell r="L302" t="str">
            <v>Married</v>
          </cell>
          <cell r="M302" t="str">
            <v>Yes</v>
          </cell>
          <cell r="N302" t="str">
            <v>Yes</v>
          </cell>
          <cell r="O302" t="str">
            <v>2/28/2022</v>
          </cell>
          <cell r="P302" t="str">
            <v>Bus Operator</v>
          </cell>
          <cell r="R302" t="str">
            <v>Yes</v>
          </cell>
          <cell r="S302" t="str">
            <v>No</v>
          </cell>
          <cell r="T302" t="str">
            <v>Female</v>
          </cell>
          <cell r="U302" t="str">
            <v>Black/African American</v>
          </cell>
          <cell r="V302" t="str">
            <v>02/28/2022</v>
          </cell>
          <cell r="X302" t="str">
            <v>XXX- XX- 1861</v>
          </cell>
          <cell r="Y302" t="str">
            <v>11/22/1980</v>
          </cell>
          <cell r="Z302" t="str">
            <v>ksmitchell1212@gmail.com</v>
          </cell>
          <cell r="AA302" t="str">
            <v>No</v>
          </cell>
          <cell r="AB302">
            <v>0</v>
          </cell>
          <cell r="AC302">
            <v>22</v>
          </cell>
          <cell r="AD302" t="str">
            <v>SNAP/Food Stamp</v>
          </cell>
          <cell r="AF302" t="str">
            <v>&gt; 1 year</v>
          </cell>
          <cell r="AG302" t="str">
            <v>No</v>
          </cell>
          <cell r="AH302" t="str">
            <v>Extremely Low Income</v>
          </cell>
          <cell r="AI302">
            <v>0</v>
          </cell>
          <cell r="AJ302" t="str">
            <v>No</v>
          </cell>
          <cell r="AK302" t="str">
            <v>AA</v>
          </cell>
          <cell r="AL302" t="str">
            <v>No</v>
          </cell>
          <cell r="AM302" t="str">
            <v>No</v>
          </cell>
          <cell r="AN302" t="str">
            <v>No</v>
          </cell>
          <cell r="AP302" t="str">
            <v>No</v>
          </cell>
          <cell r="AR302" t="str">
            <v xml:space="preserve"> CDBG</v>
          </cell>
          <cell r="AS302" t="str">
            <v>CTC</v>
          </cell>
          <cell r="AT302" t="str">
            <v>United States</v>
          </cell>
          <cell r="AU302">
            <v>40</v>
          </cell>
          <cell r="AZ302">
            <v>44620</v>
          </cell>
          <cell r="BB302" t="str">
            <v>SH</v>
          </cell>
          <cell r="BC302">
            <v>2</v>
          </cell>
          <cell r="BD302" t="str">
            <v>Quarter 3</v>
          </cell>
          <cell r="BE302">
            <v>2022</v>
          </cell>
          <cell r="BF302">
            <v>2022</v>
          </cell>
          <cell r="CI302" t="str">
            <v>No</v>
          </cell>
          <cell r="CO302" t="str">
            <v>No</v>
          </cell>
          <cell r="CP302"/>
          <cell r="DK302" t="str">
            <v>Yes</v>
          </cell>
          <cell r="EB302">
            <v>41</v>
          </cell>
          <cell r="EC302" t="str">
            <v>Yes</v>
          </cell>
          <cell r="ED302" t="str">
            <v>CDBG</v>
          </cell>
          <cell r="EE302" t="str">
            <v>No</v>
          </cell>
          <cell r="EF302" t="str">
            <v>No</v>
          </cell>
          <cell r="EG302" t="str">
            <v>No</v>
          </cell>
          <cell r="EH302" t="str">
            <v>No</v>
          </cell>
          <cell r="EI302" t="str">
            <v>No</v>
          </cell>
          <cell r="EJ302" t="str">
            <v>No</v>
          </cell>
          <cell r="EM302" t="str">
            <v>No</v>
          </cell>
          <cell r="EN302" t="str">
            <v>No</v>
          </cell>
          <cell r="EO302" t="str">
            <v>No</v>
          </cell>
          <cell r="EP302" t="str">
            <v>No</v>
          </cell>
          <cell r="EQ302" t="str">
            <v>No</v>
          </cell>
          <cell r="ER302" t="str">
            <v>No</v>
          </cell>
        </row>
        <row r="303">
          <cell r="A303">
            <v>976982</v>
          </cell>
          <cell r="B303" t="str">
            <v>Mohammadi, Enayatullah</v>
          </cell>
          <cell r="C303" t="str">
            <v>2527 Ashland Ave</v>
          </cell>
          <cell r="D303" t="str">
            <v>Baltimore</v>
          </cell>
          <cell r="E303" t="str">
            <v>MD</v>
          </cell>
          <cell r="F303" t="str">
            <v>21205</v>
          </cell>
          <cell r="G303" t="str">
            <v>United States of America</v>
          </cell>
          <cell r="H303" t="str">
            <v>Baltimore Outreach Services</v>
          </cell>
          <cell r="J303" t="str">
            <v>(267)455-4821</v>
          </cell>
          <cell r="L303" t="str">
            <v>Married</v>
          </cell>
          <cell r="M303" t="str">
            <v>Yes</v>
          </cell>
          <cell r="N303" t="str">
            <v>No</v>
          </cell>
          <cell r="O303" t="str">
            <v>2/9/2022</v>
          </cell>
          <cell r="P303" t="str">
            <v>CDL Driver</v>
          </cell>
          <cell r="R303" t="str">
            <v>No</v>
          </cell>
          <cell r="S303" t="str">
            <v>No</v>
          </cell>
          <cell r="T303" t="str">
            <v>Male</v>
          </cell>
          <cell r="U303" t="str">
            <v>Asian</v>
          </cell>
          <cell r="V303" t="str">
            <v>02/09/2022</v>
          </cell>
          <cell r="X303" t="str">
            <v>341-59-2741</v>
          </cell>
          <cell r="Y303" t="str">
            <v>12/22/1987</v>
          </cell>
          <cell r="Z303" t="str">
            <v>Faheem_mohammadi@yahool.com</v>
          </cell>
          <cell r="AB303">
            <v>0</v>
          </cell>
          <cell r="AC303">
            <v>0</v>
          </cell>
          <cell r="AD303" t="str">
            <v>Cash Assistance/TCA, SNAP/Food Stamp</v>
          </cell>
          <cell r="AF303" t="str">
            <v>4-6 months</v>
          </cell>
          <cell r="AG303" t="str">
            <v>No</v>
          </cell>
          <cell r="AH303" t="str">
            <v>Extremely Low Income</v>
          </cell>
          <cell r="AI303">
            <v>1300</v>
          </cell>
          <cell r="AJ303" t="str">
            <v>No</v>
          </cell>
          <cell r="AK303" t="str">
            <v>BA/BS</v>
          </cell>
          <cell r="AL303" t="str">
            <v>No</v>
          </cell>
          <cell r="AM303" t="str">
            <v>No</v>
          </cell>
          <cell r="AN303" t="str">
            <v>No</v>
          </cell>
          <cell r="AP303" t="str">
            <v>No</v>
          </cell>
          <cell r="AR303" t="str">
            <v xml:space="preserve"> CDBG</v>
          </cell>
          <cell r="AS303" t="str">
            <v>CTC</v>
          </cell>
          <cell r="AT303" t="str">
            <v>United States</v>
          </cell>
          <cell r="AU303">
            <v>0</v>
          </cell>
          <cell r="AZ303">
            <v>44601</v>
          </cell>
          <cell r="BB303" t="str">
            <v>SH</v>
          </cell>
          <cell r="BC303">
            <v>2</v>
          </cell>
          <cell r="BD303" t="str">
            <v>Quarter 3</v>
          </cell>
          <cell r="BE303">
            <v>2022</v>
          </cell>
          <cell r="BF303">
            <v>2022</v>
          </cell>
          <cell r="CI303" t="str">
            <v>No</v>
          </cell>
          <cell r="CO303" t="str">
            <v>No</v>
          </cell>
          <cell r="DK303" t="str">
            <v>Yes</v>
          </cell>
          <cell r="EB303">
            <v>34</v>
          </cell>
          <cell r="EC303" t="str">
            <v>Yes</v>
          </cell>
          <cell r="ED303" t="str">
            <v>CDBG</v>
          </cell>
          <cell r="EE303" t="str">
            <v>No</v>
          </cell>
          <cell r="EF303" t="str">
            <v>No</v>
          </cell>
          <cell r="EG303" t="str">
            <v>No</v>
          </cell>
          <cell r="EH303" t="str">
            <v>No</v>
          </cell>
          <cell r="EI303" t="str">
            <v>No</v>
          </cell>
          <cell r="EJ303" t="str">
            <v>No</v>
          </cell>
          <cell r="EM303" t="str">
            <v>No</v>
          </cell>
          <cell r="EN303" t="str">
            <v>No</v>
          </cell>
          <cell r="EO303" t="str">
            <v>No</v>
          </cell>
          <cell r="EP303" t="str">
            <v>No</v>
          </cell>
          <cell r="EQ303" t="str">
            <v>No</v>
          </cell>
          <cell r="ER303" t="str">
            <v>No</v>
          </cell>
        </row>
        <row r="304">
          <cell r="A304">
            <v>976837</v>
          </cell>
          <cell r="B304" t="str">
            <v>Moore, Angel B.</v>
          </cell>
          <cell r="C304" t="str">
            <v>1303 Greenmount Ave</v>
          </cell>
          <cell r="D304" t="str">
            <v>Baltimore</v>
          </cell>
          <cell r="E304" t="str">
            <v>MD</v>
          </cell>
          <cell r="F304" t="str">
            <v>21202</v>
          </cell>
          <cell r="G304" t="str">
            <v>United States of America</v>
          </cell>
          <cell r="H304" t="str">
            <v>Flyer</v>
          </cell>
          <cell r="J304" t="str">
            <v>202-823-9805</v>
          </cell>
          <cell r="L304" t="str">
            <v>Single</v>
          </cell>
          <cell r="M304" t="str">
            <v>Yes</v>
          </cell>
          <cell r="N304" t="str">
            <v>No</v>
          </cell>
          <cell r="O304" t="str">
            <v>10/5/2021</v>
          </cell>
          <cell r="P304" t="str">
            <v>CDL-Driving</v>
          </cell>
          <cell r="R304" t="str">
            <v>Yes</v>
          </cell>
          <cell r="S304" t="str">
            <v>No</v>
          </cell>
          <cell r="T304" t="str">
            <v>Female</v>
          </cell>
          <cell r="U304" t="str">
            <v>Black/African American</v>
          </cell>
          <cell r="V304" t="str">
            <v>10/05/2021</v>
          </cell>
          <cell r="X304" t="str">
            <v>214-51-2017</v>
          </cell>
          <cell r="Y304" t="str">
            <v>10/06/1997</v>
          </cell>
          <cell r="Z304" t="str">
            <v>angel.moore502@gmail.com</v>
          </cell>
          <cell r="AA304" t="str">
            <v>No</v>
          </cell>
          <cell r="AB304">
            <v>0</v>
          </cell>
          <cell r="AC304">
            <v>16</v>
          </cell>
          <cell r="AD304" t="str">
            <v>Salary/Wages</v>
          </cell>
          <cell r="AF304" t="str">
            <v>Still Working</v>
          </cell>
          <cell r="AG304" t="str">
            <v>No</v>
          </cell>
          <cell r="AH304" t="str">
            <v>Extremely Low Income</v>
          </cell>
          <cell r="AI304">
            <v>3100</v>
          </cell>
          <cell r="AJ304" t="str">
            <v>No</v>
          </cell>
          <cell r="AK304" t="str">
            <v>High School Diploma/GED</v>
          </cell>
          <cell r="AL304" t="str">
            <v>No</v>
          </cell>
          <cell r="AM304" t="str">
            <v>No</v>
          </cell>
          <cell r="AN304" t="str">
            <v>No</v>
          </cell>
          <cell r="AR304" t="str">
            <v xml:space="preserve"> CDBG</v>
          </cell>
          <cell r="AS304" t="str">
            <v>CTC</v>
          </cell>
          <cell r="AT304" t="str">
            <v>United States</v>
          </cell>
          <cell r="AU304">
            <v>40</v>
          </cell>
          <cell r="AV304" t="str">
            <v>Employment History</v>
          </cell>
          <cell r="AZ304">
            <v>44474</v>
          </cell>
          <cell r="BB304" t="str">
            <v>ML</v>
          </cell>
          <cell r="BC304">
            <v>10</v>
          </cell>
          <cell r="BD304" t="str">
            <v>Quarter 2</v>
          </cell>
          <cell r="BE304">
            <v>2021</v>
          </cell>
          <cell r="BF304">
            <v>2022</v>
          </cell>
          <cell r="CI304" t="str">
            <v>Yes</v>
          </cell>
          <cell r="CO304" t="str">
            <v>No</v>
          </cell>
          <cell r="DK304" t="str">
            <v>Yes</v>
          </cell>
          <cell r="EB304">
            <v>24</v>
          </cell>
          <cell r="EC304" t="str">
            <v>Yes</v>
          </cell>
          <cell r="ED304" t="str">
            <v>CDBG</v>
          </cell>
          <cell r="EE304" t="str">
            <v>No</v>
          </cell>
          <cell r="EF304" t="str">
            <v>No</v>
          </cell>
          <cell r="EG304" t="str">
            <v>No</v>
          </cell>
          <cell r="EH304" t="str">
            <v>No</v>
          </cell>
          <cell r="EI304" t="str">
            <v>Yes</v>
          </cell>
          <cell r="EJ304" t="str">
            <v>No</v>
          </cell>
          <cell r="EM304" t="str">
            <v>No</v>
          </cell>
          <cell r="EN304" t="str">
            <v>No</v>
          </cell>
          <cell r="EO304" t="str">
            <v>No</v>
          </cell>
          <cell r="EP304" t="str">
            <v>No</v>
          </cell>
          <cell r="EQ304" t="str">
            <v>No</v>
          </cell>
          <cell r="ER304" t="str">
            <v>No</v>
          </cell>
        </row>
        <row r="305">
          <cell r="A305">
            <v>977145</v>
          </cell>
          <cell r="B305" t="str">
            <v>Moore, Shamar</v>
          </cell>
          <cell r="C305" t="str">
            <v>4541 Lanier ave</v>
          </cell>
          <cell r="D305" t="str">
            <v>Baltimore</v>
          </cell>
          <cell r="E305" t="str">
            <v>md</v>
          </cell>
          <cell r="F305" t="str">
            <v>21215</v>
          </cell>
          <cell r="G305" t="str">
            <v>United States of America</v>
          </cell>
          <cell r="H305" t="str">
            <v>Flyer</v>
          </cell>
          <cell r="J305" t="str">
            <v>443-814-4675</v>
          </cell>
          <cell r="L305" t="str">
            <v>Single</v>
          </cell>
          <cell r="M305" t="str">
            <v>Yes</v>
          </cell>
          <cell r="N305" t="str">
            <v>Yes</v>
          </cell>
          <cell r="O305" t="str">
            <v>5/24/2022</v>
          </cell>
          <cell r="P305" t="str">
            <v>Forklift Certification</v>
          </cell>
          <cell r="R305" t="str">
            <v>Yes</v>
          </cell>
          <cell r="S305" t="str">
            <v>No</v>
          </cell>
          <cell r="T305" t="str">
            <v>Male</v>
          </cell>
          <cell r="U305" t="str">
            <v>Black/African American</v>
          </cell>
          <cell r="V305" t="str">
            <v>05/24/2022</v>
          </cell>
          <cell r="X305" t="str">
            <v>212-61-3564</v>
          </cell>
          <cell r="Y305" t="str">
            <v>04/25/2001</v>
          </cell>
          <cell r="Z305" t="str">
            <v>martymoore12001@gmail.com</v>
          </cell>
          <cell r="AA305" t="str">
            <v>No</v>
          </cell>
          <cell r="AB305">
            <v>0</v>
          </cell>
          <cell r="AC305">
            <v>13</v>
          </cell>
          <cell r="AD305" t="str">
            <v>Salary/Wages</v>
          </cell>
          <cell r="AF305" t="str">
            <v>Still Working</v>
          </cell>
          <cell r="AG305" t="str">
            <v>No</v>
          </cell>
          <cell r="AH305" t="str">
            <v>Extremely Low Income</v>
          </cell>
          <cell r="AI305">
            <v>1600</v>
          </cell>
          <cell r="AJ305" t="str">
            <v>No</v>
          </cell>
          <cell r="AK305" t="str">
            <v>High School Diploma/GED</v>
          </cell>
          <cell r="AL305" t="str">
            <v>No</v>
          </cell>
          <cell r="AM305" t="str">
            <v>No</v>
          </cell>
          <cell r="AN305" t="str">
            <v>No</v>
          </cell>
          <cell r="AP305" t="str">
            <v>Yes</v>
          </cell>
          <cell r="AQ305" t="str">
            <v>MTDL</v>
          </cell>
          <cell r="AR305" t="str">
            <v>Grads2Careers; CDBG</v>
          </cell>
          <cell r="AS305" t="str">
            <v>MTDL</v>
          </cell>
          <cell r="AT305" t="str">
            <v>United States</v>
          </cell>
          <cell r="AU305">
            <v>40</v>
          </cell>
          <cell r="AZ305">
            <v>44705</v>
          </cell>
          <cell r="BA305" t="str">
            <v>MTDL</v>
          </cell>
          <cell r="BB305" t="str">
            <v>ML</v>
          </cell>
          <cell r="BC305">
            <v>5</v>
          </cell>
          <cell r="BD305" t="str">
            <v>Quarter 4</v>
          </cell>
          <cell r="BE305">
            <v>2022</v>
          </cell>
          <cell r="BF305">
            <v>2022</v>
          </cell>
          <cell r="CI305" t="str">
            <v>Yes</v>
          </cell>
          <cell r="CO305" t="str">
            <v>No</v>
          </cell>
          <cell r="CP305">
            <v>44712</v>
          </cell>
          <cell r="DJ305" t="str">
            <v>Complete</v>
          </cell>
          <cell r="EB305">
            <v>21</v>
          </cell>
          <cell r="EC305" t="str">
            <v>Yes</v>
          </cell>
          <cell r="ED305" t="str">
            <v>CDBG</v>
          </cell>
          <cell r="EE305" t="str">
            <v>Yes</v>
          </cell>
          <cell r="EF305" t="str">
            <v>No</v>
          </cell>
          <cell r="EG305" t="str">
            <v>Yes</v>
          </cell>
          <cell r="EH305" t="str">
            <v>No</v>
          </cell>
          <cell r="EI305" t="str">
            <v>Yes</v>
          </cell>
          <cell r="EJ305" t="str">
            <v>No</v>
          </cell>
          <cell r="EM305" t="str">
            <v>Yes</v>
          </cell>
          <cell r="EN305" t="str">
            <v>No</v>
          </cell>
          <cell r="EO305" t="str">
            <v>No</v>
          </cell>
          <cell r="EP305" t="str">
            <v>No</v>
          </cell>
          <cell r="EQ305" t="str">
            <v>No</v>
          </cell>
          <cell r="ER305" t="str">
            <v>No</v>
          </cell>
        </row>
        <row r="306">
          <cell r="A306">
            <v>976868</v>
          </cell>
          <cell r="B306" t="str">
            <v>Morgan, Denise</v>
          </cell>
          <cell r="C306" t="str">
            <v>6001 Park Heights Ave. Apt#1-C</v>
          </cell>
          <cell r="D306" t="str">
            <v>Baltimore</v>
          </cell>
          <cell r="E306" t="str">
            <v>MD</v>
          </cell>
          <cell r="F306" t="str">
            <v>21215</v>
          </cell>
          <cell r="G306" t="str">
            <v>United States of America</v>
          </cell>
          <cell r="H306" t="str">
            <v>Internet Search</v>
          </cell>
          <cell r="J306" t="str">
            <v>410-772-4789</v>
          </cell>
          <cell r="L306" t="str">
            <v>Single</v>
          </cell>
          <cell r="N306" t="str">
            <v>No</v>
          </cell>
          <cell r="O306" t="str">
            <v>11/1/2021</v>
          </cell>
          <cell r="P306" t="str">
            <v>Retail or Grocery Store</v>
          </cell>
          <cell r="R306" t="str">
            <v>Yes</v>
          </cell>
          <cell r="S306" t="str">
            <v>No</v>
          </cell>
          <cell r="T306" t="str">
            <v>Female</v>
          </cell>
          <cell r="U306" t="str">
            <v>Black/African American</v>
          </cell>
          <cell r="V306" t="str">
            <v>11/01/2021</v>
          </cell>
          <cell r="W306" t="str">
            <v>410-404-6109  (Son)  Antoine Adams</v>
          </cell>
          <cell r="X306" t="str">
            <v>XXX-XX-0763</v>
          </cell>
          <cell r="Y306" t="str">
            <v>01/14/1963</v>
          </cell>
          <cell r="Z306" t="str">
            <v>denisemorgan768@gmail.com</v>
          </cell>
          <cell r="AA306" t="str">
            <v>No</v>
          </cell>
          <cell r="AB306">
            <v>0</v>
          </cell>
          <cell r="AC306">
            <v>8</v>
          </cell>
          <cell r="AD306" t="str">
            <v>Cash Assistance/TCA</v>
          </cell>
          <cell r="AG306" t="str">
            <v>No</v>
          </cell>
          <cell r="AH306" t="str">
            <v>Extremely Low Income</v>
          </cell>
          <cell r="AI306">
            <v>250</v>
          </cell>
          <cell r="AJ306" t="str">
            <v>Yes</v>
          </cell>
          <cell r="AK306" t="str">
            <v>High School Diploma/GED</v>
          </cell>
          <cell r="AL306" t="str">
            <v>No</v>
          </cell>
          <cell r="AM306" t="str">
            <v>No</v>
          </cell>
          <cell r="AN306" t="str">
            <v>No</v>
          </cell>
          <cell r="AP306" t="str">
            <v>No</v>
          </cell>
          <cell r="AR306" t="str">
            <v xml:space="preserve"> CDBG</v>
          </cell>
          <cell r="AS306" t="str">
            <v>CF</v>
          </cell>
          <cell r="AT306" t="str">
            <v>United States</v>
          </cell>
          <cell r="AU306">
            <v>25</v>
          </cell>
          <cell r="AZ306">
            <v>44501</v>
          </cell>
          <cell r="BB306" t="str">
            <v>RV</v>
          </cell>
          <cell r="BC306">
            <v>11</v>
          </cell>
          <cell r="BD306" t="str">
            <v>Quarter 2</v>
          </cell>
          <cell r="BE306">
            <v>2021</v>
          </cell>
          <cell r="BF306">
            <v>2022</v>
          </cell>
          <cell r="CI306" t="str">
            <v>No</v>
          </cell>
          <cell r="CO306" t="str">
            <v>No</v>
          </cell>
          <cell r="CP306"/>
          <cell r="DK306" t="str">
            <v>Yes</v>
          </cell>
          <cell r="EB306">
            <v>59</v>
          </cell>
          <cell r="EC306" t="str">
            <v>Yes</v>
          </cell>
          <cell r="ED306" t="str">
            <v>CDBG</v>
          </cell>
          <cell r="EE306" t="str">
            <v>No</v>
          </cell>
          <cell r="EF306" t="str">
            <v>No</v>
          </cell>
          <cell r="EG306" t="str">
            <v>No</v>
          </cell>
          <cell r="EH306" t="str">
            <v>No</v>
          </cell>
          <cell r="EI306" t="str">
            <v>No</v>
          </cell>
          <cell r="EJ306" t="str">
            <v>No</v>
          </cell>
          <cell r="EM306" t="str">
            <v>No</v>
          </cell>
          <cell r="EN306" t="str">
            <v>No</v>
          </cell>
          <cell r="EO306" t="str">
            <v>No</v>
          </cell>
          <cell r="EP306" t="str">
            <v>No</v>
          </cell>
          <cell r="EQ306" t="str">
            <v>No</v>
          </cell>
          <cell r="ER306" t="str">
            <v>No</v>
          </cell>
        </row>
        <row r="307">
          <cell r="A307">
            <v>977028</v>
          </cell>
          <cell r="B307" t="str">
            <v>Morgan, Jermaine</v>
          </cell>
          <cell r="C307" t="str">
            <v>3022 Normount Ct</v>
          </cell>
          <cell r="D307" t="str">
            <v>Baltimore</v>
          </cell>
          <cell r="E307" t="str">
            <v>Md</v>
          </cell>
          <cell r="F307" t="str">
            <v>21216</v>
          </cell>
          <cell r="G307" t="str">
            <v>United States of America</v>
          </cell>
          <cell r="H307" t="str">
            <v>Word of Mouth</v>
          </cell>
          <cell r="J307" t="str">
            <v>443 319 7429</v>
          </cell>
          <cell r="L307" t="str">
            <v>Married</v>
          </cell>
          <cell r="M307" t="str">
            <v>No</v>
          </cell>
          <cell r="N307" t="str">
            <v>No</v>
          </cell>
          <cell r="O307" t="str">
            <v>3/8/2022</v>
          </cell>
          <cell r="P307" t="str">
            <v>warehousing</v>
          </cell>
          <cell r="R307" t="str">
            <v>No</v>
          </cell>
          <cell r="S307" t="str">
            <v>No</v>
          </cell>
          <cell r="T307" t="str">
            <v>Male</v>
          </cell>
          <cell r="U307" t="str">
            <v>Black/African American</v>
          </cell>
          <cell r="V307" t="str">
            <v>03/08/2022</v>
          </cell>
          <cell r="X307" t="str">
            <v>215-15-4256</v>
          </cell>
          <cell r="Y307" t="str">
            <v>02/26/1987</v>
          </cell>
          <cell r="Z307" t="str">
            <v>maineo21217@gmail.com</v>
          </cell>
          <cell r="AA307" t="str">
            <v>No</v>
          </cell>
          <cell r="AB307">
            <v>0</v>
          </cell>
          <cell r="AC307">
            <v>12.75</v>
          </cell>
          <cell r="AD307" t="str">
            <v>Other Sources</v>
          </cell>
          <cell r="AF307" t="str">
            <v>4-6 months</v>
          </cell>
          <cell r="AG307" t="str">
            <v>No</v>
          </cell>
          <cell r="AH307" t="str">
            <v>Extremely Low Income</v>
          </cell>
          <cell r="AI307">
            <v>0</v>
          </cell>
          <cell r="AJ307" t="str">
            <v>Yes</v>
          </cell>
          <cell r="AK307" t="str">
            <v>Some Highschool</v>
          </cell>
          <cell r="AL307" t="str">
            <v>No</v>
          </cell>
          <cell r="AM307" t="str">
            <v>Yes</v>
          </cell>
          <cell r="AN307" t="str">
            <v>No</v>
          </cell>
          <cell r="AP307" t="str">
            <v>No</v>
          </cell>
          <cell r="AR307" t="str">
            <v xml:space="preserve"> CDBG</v>
          </cell>
          <cell r="AS307" t="str">
            <v>MTDL</v>
          </cell>
          <cell r="AT307" t="str">
            <v>United States</v>
          </cell>
          <cell r="AU307">
            <v>40</v>
          </cell>
          <cell r="AV307" t="str">
            <v>Criminal Background</v>
          </cell>
          <cell r="AZ307">
            <v>44628</v>
          </cell>
          <cell r="BB307" t="str">
            <v>CH</v>
          </cell>
          <cell r="BC307">
            <v>3</v>
          </cell>
          <cell r="BD307" t="str">
            <v>Quarter 3</v>
          </cell>
          <cell r="BE307">
            <v>2022</v>
          </cell>
          <cell r="BF307">
            <v>2022</v>
          </cell>
          <cell r="CI307" t="str">
            <v>No</v>
          </cell>
          <cell r="CO307" t="str">
            <v>No</v>
          </cell>
          <cell r="CP307"/>
          <cell r="DK307" t="str">
            <v>Yes</v>
          </cell>
          <cell r="EB307">
            <v>35</v>
          </cell>
          <cell r="EC307" t="str">
            <v>Yes</v>
          </cell>
          <cell r="ED307" t="str">
            <v>CDBG</v>
          </cell>
          <cell r="EE307" t="str">
            <v>No</v>
          </cell>
          <cell r="EF307" t="str">
            <v>No</v>
          </cell>
          <cell r="EG307" t="str">
            <v>No</v>
          </cell>
          <cell r="EH307" t="str">
            <v>No</v>
          </cell>
          <cell r="EI307" t="str">
            <v>No</v>
          </cell>
          <cell r="EJ307" t="str">
            <v>No</v>
          </cell>
          <cell r="EM307" t="str">
            <v>No</v>
          </cell>
          <cell r="EN307" t="str">
            <v>No</v>
          </cell>
          <cell r="EO307" t="str">
            <v>No</v>
          </cell>
          <cell r="EP307" t="str">
            <v>No</v>
          </cell>
          <cell r="EQ307" t="str">
            <v>No</v>
          </cell>
          <cell r="ER307" t="str">
            <v>No</v>
          </cell>
        </row>
        <row r="308">
          <cell r="A308">
            <v>975411</v>
          </cell>
          <cell r="B308" t="str">
            <v>Morgan, Nicole S.</v>
          </cell>
          <cell r="C308" t="str">
            <v>3614 Beehler Avenue</v>
          </cell>
          <cell r="D308" t="str">
            <v>Baltimore</v>
          </cell>
          <cell r="E308" t="str">
            <v>MD</v>
          </cell>
          <cell r="F308" t="str">
            <v>21215</v>
          </cell>
          <cell r="G308" t="str">
            <v>United States of America</v>
          </cell>
          <cell r="H308" t="str">
            <v>MND Client/Graduate</v>
          </cell>
          <cell r="J308" t="str">
            <v>410-963-3115</v>
          </cell>
          <cell r="K308" t="str">
            <v>Yes</v>
          </cell>
          <cell r="L308" t="str">
            <v>Single</v>
          </cell>
          <cell r="M308" t="str">
            <v>Yes</v>
          </cell>
          <cell r="N308" t="str">
            <v>Yes</v>
          </cell>
          <cell r="O308" t="str">
            <v>1/11/2022</v>
          </cell>
          <cell r="P308" t="str">
            <v>Bus Operator</v>
          </cell>
          <cell r="Q308" t="str">
            <v>Single, Non Elderly</v>
          </cell>
          <cell r="R308" t="str">
            <v>Yes</v>
          </cell>
          <cell r="S308" t="str">
            <v>No</v>
          </cell>
          <cell r="T308" t="str">
            <v>Female</v>
          </cell>
          <cell r="U308" t="str">
            <v>Black/African American</v>
          </cell>
          <cell r="V308" t="str">
            <v>01/11/2022</v>
          </cell>
          <cell r="W308" t="str">
            <v>443-803-0870</v>
          </cell>
          <cell r="X308" t="str">
            <v>213-98-4631</v>
          </cell>
          <cell r="Y308" t="str">
            <v>06/21/1981</v>
          </cell>
          <cell r="Z308" t="str">
            <v>ntmorgan77@yahoo.com</v>
          </cell>
          <cell r="AA308" t="str">
            <v>No</v>
          </cell>
          <cell r="AB308">
            <v>0</v>
          </cell>
          <cell r="AC308">
            <v>16.57</v>
          </cell>
          <cell r="AD308" t="str">
            <v>Salary/Wages, SNAP/Food Stamp</v>
          </cell>
          <cell r="AF308" t="str">
            <v>Still Working</v>
          </cell>
          <cell r="AG308" t="str">
            <v>No</v>
          </cell>
          <cell r="AH308" t="str">
            <v>Extremely Low Income</v>
          </cell>
          <cell r="AI308">
            <v>2700</v>
          </cell>
          <cell r="AJ308" t="str">
            <v>No</v>
          </cell>
          <cell r="AK308" t="str">
            <v>High School Diploma/GED</v>
          </cell>
          <cell r="AL308" t="str">
            <v>No</v>
          </cell>
          <cell r="AM308" t="str">
            <v>Yes</v>
          </cell>
          <cell r="AN308" t="str">
            <v>Yes</v>
          </cell>
          <cell r="AO308" t="str">
            <v>No</v>
          </cell>
          <cell r="AP308" t="str">
            <v>Yes</v>
          </cell>
          <cell r="AQ308" t="str">
            <v>CTC</v>
          </cell>
          <cell r="AR308" t="str">
            <v>Train Up; CDBG</v>
          </cell>
          <cell r="AS308" t="str">
            <v>CTC</v>
          </cell>
          <cell r="AT308" t="str">
            <v>United States</v>
          </cell>
          <cell r="AU308">
            <v>36</v>
          </cell>
          <cell r="AZ308">
            <v>44572</v>
          </cell>
          <cell r="BA308" t="str">
            <v>CTC</v>
          </cell>
          <cell r="BB308" t="str">
            <v>MS</v>
          </cell>
          <cell r="BC308">
            <v>1</v>
          </cell>
          <cell r="BD308" t="str">
            <v>Quarter 3</v>
          </cell>
          <cell r="BE308">
            <v>2022</v>
          </cell>
          <cell r="BF308">
            <v>2022</v>
          </cell>
          <cell r="CI308" t="str">
            <v>Yes</v>
          </cell>
          <cell r="CO308" t="str">
            <v>No</v>
          </cell>
          <cell r="CP308">
            <v>44683</v>
          </cell>
          <cell r="DJ308" t="str">
            <v>Complete</v>
          </cell>
          <cell r="DK308" t="str">
            <v>No</v>
          </cell>
          <cell r="EB308">
            <v>41</v>
          </cell>
          <cell r="EC308" t="str">
            <v>Yes</v>
          </cell>
          <cell r="ED308" t="str">
            <v>CDBG</v>
          </cell>
          <cell r="EE308" t="str">
            <v>Yes</v>
          </cell>
          <cell r="EF308" t="str">
            <v>No</v>
          </cell>
          <cell r="EG308" t="str">
            <v>Yes</v>
          </cell>
          <cell r="EH308" t="str">
            <v>No</v>
          </cell>
          <cell r="EI308" t="str">
            <v>Yes</v>
          </cell>
          <cell r="EJ308" t="str">
            <v>No</v>
          </cell>
          <cell r="EM308" t="str">
            <v>Yes</v>
          </cell>
          <cell r="EN308" t="str">
            <v>No</v>
          </cell>
          <cell r="EO308" t="str">
            <v>No</v>
          </cell>
          <cell r="EP308" t="str">
            <v>No</v>
          </cell>
          <cell r="EQ308" t="str">
            <v>No</v>
          </cell>
          <cell r="ER308" t="str">
            <v>No</v>
          </cell>
        </row>
        <row r="309">
          <cell r="A309">
            <v>977084</v>
          </cell>
          <cell r="B309" t="str">
            <v>Morton, Melissa I.</v>
          </cell>
          <cell r="C309" t="str">
            <v>1803 East Federal Street</v>
          </cell>
          <cell r="D309" t="str">
            <v>Baltimore</v>
          </cell>
          <cell r="E309" t="str">
            <v>MD</v>
          </cell>
          <cell r="F309" t="str">
            <v>21213</v>
          </cell>
          <cell r="G309" t="str">
            <v>United States of America</v>
          </cell>
          <cell r="H309" t="str">
            <v>MND Client/Graduate</v>
          </cell>
          <cell r="J309" t="str">
            <v>443-991-2095</v>
          </cell>
          <cell r="L309" t="str">
            <v>Single</v>
          </cell>
          <cell r="M309" t="str">
            <v>Yes</v>
          </cell>
          <cell r="N309" t="str">
            <v>Yes</v>
          </cell>
          <cell r="O309" t="str">
            <v>4/12/2022</v>
          </cell>
          <cell r="P309" t="str">
            <v>Bus Operator</v>
          </cell>
          <cell r="R309" t="str">
            <v>Yes</v>
          </cell>
          <cell r="S309" t="str">
            <v>No</v>
          </cell>
          <cell r="T309" t="str">
            <v>Female</v>
          </cell>
          <cell r="U309" t="str">
            <v>Black/African American</v>
          </cell>
          <cell r="V309" t="str">
            <v>04/12/2022</v>
          </cell>
          <cell r="X309" t="str">
            <v>222-64-9162</v>
          </cell>
          <cell r="Y309" t="str">
            <v>10/26/1982</v>
          </cell>
          <cell r="Z309" t="str">
            <v>melgreen.113@gmail.com</v>
          </cell>
          <cell r="AA309" t="str">
            <v>No</v>
          </cell>
          <cell r="AB309">
            <v>0</v>
          </cell>
          <cell r="AC309">
            <v>17.5</v>
          </cell>
          <cell r="AD309" t="str">
            <v>Salary/Wages, SNAP/Food Stamp</v>
          </cell>
          <cell r="AF309" t="str">
            <v>Still Working</v>
          </cell>
          <cell r="AG309" t="str">
            <v>No</v>
          </cell>
          <cell r="AH309" t="str">
            <v>Extremely Low Income</v>
          </cell>
          <cell r="AI309">
            <v>1700</v>
          </cell>
          <cell r="AJ309" t="str">
            <v>No</v>
          </cell>
          <cell r="AK309" t="str">
            <v>High School Diploma/GED</v>
          </cell>
          <cell r="AL309" t="str">
            <v>No</v>
          </cell>
          <cell r="AM309" t="str">
            <v>No</v>
          </cell>
          <cell r="AN309" t="str">
            <v>Yes</v>
          </cell>
          <cell r="AP309" t="str">
            <v>Yes</v>
          </cell>
          <cell r="AQ309" t="str">
            <v>CTC</v>
          </cell>
          <cell r="AR309" t="str">
            <v>Train Up; CDBG</v>
          </cell>
          <cell r="AS309" t="str">
            <v>CTC</v>
          </cell>
          <cell r="AT309" t="str">
            <v>United States</v>
          </cell>
          <cell r="AU309">
            <v>25</v>
          </cell>
          <cell r="AZ309">
            <v>44663</v>
          </cell>
          <cell r="BA309" t="str">
            <v>CTC</v>
          </cell>
          <cell r="BB309" t="str">
            <v>MS</v>
          </cell>
          <cell r="BC309">
            <v>4</v>
          </cell>
          <cell r="BD309" t="str">
            <v>Quarter 4</v>
          </cell>
          <cell r="BE309">
            <v>2022</v>
          </cell>
          <cell r="BF309">
            <v>2022</v>
          </cell>
          <cell r="CI309" t="str">
            <v>Yes</v>
          </cell>
          <cell r="CO309" t="str">
            <v>No</v>
          </cell>
          <cell r="CP309">
            <v>44683</v>
          </cell>
          <cell r="DE309" t="str">
            <v>Yes</v>
          </cell>
          <cell r="DF309" t="str">
            <v>05/23/2022</v>
          </cell>
          <cell r="DI309" t="str">
            <v>Yes</v>
          </cell>
          <cell r="DJ309" t="str">
            <v>Complete</v>
          </cell>
          <cell r="EB309">
            <v>39</v>
          </cell>
          <cell r="EC309" t="str">
            <v>Yes</v>
          </cell>
          <cell r="ED309" t="str">
            <v>CDBG</v>
          </cell>
          <cell r="EE309" t="str">
            <v>Yes</v>
          </cell>
          <cell r="EF309" t="str">
            <v>No</v>
          </cell>
          <cell r="EG309" t="str">
            <v>Yes</v>
          </cell>
          <cell r="EH309" t="str">
            <v>No</v>
          </cell>
          <cell r="EI309" t="str">
            <v>Yes</v>
          </cell>
          <cell r="EJ309" t="str">
            <v>No</v>
          </cell>
          <cell r="EM309" t="str">
            <v>Yes</v>
          </cell>
          <cell r="EN309" t="str">
            <v>No</v>
          </cell>
          <cell r="EO309" t="str">
            <v>No</v>
          </cell>
          <cell r="EP309" t="str">
            <v>No</v>
          </cell>
          <cell r="EQ309" t="str">
            <v>No</v>
          </cell>
          <cell r="ER309" t="str">
            <v>No</v>
          </cell>
        </row>
        <row r="310">
          <cell r="A310">
            <v>977097</v>
          </cell>
          <cell r="B310" t="str">
            <v>Murphy, Deontray</v>
          </cell>
          <cell r="C310" t="str">
            <v>1840 Rutland Ave</v>
          </cell>
          <cell r="D310" t="str">
            <v>Baltimore</v>
          </cell>
          <cell r="E310" t="str">
            <v>MD</v>
          </cell>
          <cell r="F310" t="str">
            <v>21213</v>
          </cell>
          <cell r="G310" t="str">
            <v>United States of America</v>
          </cell>
          <cell r="H310" t="str">
            <v>Word of Mouth</v>
          </cell>
          <cell r="J310" t="str">
            <v>443-360-7568</v>
          </cell>
          <cell r="L310" t="str">
            <v>Single</v>
          </cell>
          <cell r="M310" t="str">
            <v>Yes</v>
          </cell>
          <cell r="N310" t="str">
            <v>Yes</v>
          </cell>
          <cell r="O310" t="str">
            <v>4/22/2022</v>
          </cell>
          <cell r="P310" t="str">
            <v>Local Driver</v>
          </cell>
          <cell r="R310" t="str">
            <v>No</v>
          </cell>
          <cell r="S310" t="str">
            <v>No</v>
          </cell>
          <cell r="T310" t="str">
            <v>Male</v>
          </cell>
          <cell r="U310" t="str">
            <v>Black/African American</v>
          </cell>
          <cell r="V310" t="str">
            <v>04/22/2022</v>
          </cell>
          <cell r="X310" t="str">
            <v>214-59-3184</v>
          </cell>
          <cell r="Y310" t="str">
            <v>09/23/2000</v>
          </cell>
          <cell r="Z310" t="str">
            <v>dmurphy88@icloud.com</v>
          </cell>
          <cell r="AA310" t="str">
            <v>No</v>
          </cell>
          <cell r="AB310">
            <v>0</v>
          </cell>
          <cell r="AC310">
            <v>20</v>
          </cell>
          <cell r="AD310" t="str">
            <v>Salary/Wages</v>
          </cell>
          <cell r="AF310" t="str">
            <v>Still Working</v>
          </cell>
          <cell r="AG310" t="str">
            <v>No</v>
          </cell>
          <cell r="AH310" t="str">
            <v>Extremely Low Income</v>
          </cell>
          <cell r="AI310">
            <v>3000</v>
          </cell>
          <cell r="AJ310" t="str">
            <v>No</v>
          </cell>
          <cell r="AK310" t="str">
            <v>High School Diploma/GED</v>
          </cell>
          <cell r="AL310" t="str">
            <v>No</v>
          </cell>
          <cell r="AM310" t="str">
            <v>No</v>
          </cell>
          <cell r="AN310" t="str">
            <v>No</v>
          </cell>
          <cell r="AP310" t="str">
            <v>No</v>
          </cell>
          <cell r="AQ310" t="str">
            <v>CTC</v>
          </cell>
          <cell r="AR310" t="str">
            <v>Train Up; CDBG</v>
          </cell>
          <cell r="AS310" t="str">
            <v>CTC</v>
          </cell>
          <cell r="AT310" t="str">
            <v>United States</v>
          </cell>
          <cell r="AU310">
            <v>40</v>
          </cell>
          <cell r="AZ310">
            <v>44673</v>
          </cell>
          <cell r="BA310" t="str">
            <v>CTC</v>
          </cell>
          <cell r="BB310" t="str">
            <v>MS</v>
          </cell>
          <cell r="BC310">
            <v>4</v>
          </cell>
          <cell r="BD310" t="str">
            <v>Quarter 4</v>
          </cell>
          <cell r="BE310">
            <v>2022</v>
          </cell>
          <cell r="BF310">
            <v>2022</v>
          </cell>
          <cell r="CI310" t="str">
            <v>Yes</v>
          </cell>
          <cell r="CO310" t="str">
            <v>No</v>
          </cell>
          <cell r="CP310">
            <v>44683</v>
          </cell>
          <cell r="DE310" t="str">
            <v>Yes</v>
          </cell>
          <cell r="DF310" t="str">
            <v>06/02/2022</v>
          </cell>
          <cell r="DI310" t="str">
            <v>Yes</v>
          </cell>
          <cell r="DJ310" t="str">
            <v>Complete</v>
          </cell>
          <cell r="EB310">
            <v>21</v>
          </cell>
          <cell r="EC310" t="str">
            <v>Yes</v>
          </cell>
          <cell r="ED310" t="str">
            <v>CDBG</v>
          </cell>
          <cell r="EE310" t="str">
            <v>Yes</v>
          </cell>
          <cell r="EF310" t="str">
            <v>No</v>
          </cell>
          <cell r="EG310" t="str">
            <v>Yes</v>
          </cell>
          <cell r="EH310" t="str">
            <v>No</v>
          </cell>
          <cell r="EI310" t="str">
            <v>Yes</v>
          </cell>
          <cell r="EJ310" t="str">
            <v>No</v>
          </cell>
          <cell r="EM310" t="str">
            <v>Yes</v>
          </cell>
          <cell r="EN310" t="str">
            <v>No</v>
          </cell>
          <cell r="EO310" t="str">
            <v>No</v>
          </cell>
          <cell r="EP310" t="str">
            <v>No</v>
          </cell>
          <cell r="EQ310" t="str">
            <v>No</v>
          </cell>
          <cell r="ER310" t="str">
            <v>No</v>
          </cell>
        </row>
        <row r="311">
          <cell r="A311">
            <v>976967</v>
          </cell>
          <cell r="B311" t="str">
            <v>Myrick, Jawana L.</v>
          </cell>
          <cell r="C311" t="str">
            <v>6097 Marquette Road</v>
          </cell>
          <cell r="D311" t="str">
            <v>Baltimore</v>
          </cell>
          <cell r="E311" t="str">
            <v>MD</v>
          </cell>
          <cell r="F311" t="str">
            <v>21206</v>
          </cell>
          <cell r="G311" t="str">
            <v>United States of America</v>
          </cell>
          <cell r="H311" t="str">
            <v>MND Client/Graduate</v>
          </cell>
          <cell r="J311" t="str">
            <v>443-208-1465</v>
          </cell>
          <cell r="L311" t="str">
            <v>Married</v>
          </cell>
          <cell r="M311" t="str">
            <v>Yes</v>
          </cell>
          <cell r="N311" t="str">
            <v>Yes</v>
          </cell>
          <cell r="O311" t="str">
            <v>2/1/2022</v>
          </cell>
          <cell r="P311" t="str">
            <v>Bus Operator</v>
          </cell>
          <cell r="R311" t="str">
            <v>Yes</v>
          </cell>
          <cell r="S311" t="str">
            <v>No</v>
          </cell>
          <cell r="T311" t="str">
            <v>Female</v>
          </cell>
          <cell r="U311" t="str">
            <v>Black/African American</v>
          </cell>
          <cell r="V311" t="str">
            <v>02/01/2022</v>
          </cell>
          <cell r="X311" t="str">
            <v>XXX XX 2260</v>
          </cell>
          <cell r="Y311" t="str">
            <v>09/21/1977</v>
          </cell>
          <cell r="Z311" t="str">
            <v>jawanamyrick@icloud.com</v>
          </cell>
          <cell r="AA311" t="str">
            <v>No</v>
          </cell>
          <cell r="AB311">
            <v>0</v>
          </cell>
          <cell r="AC311">
            <v>12.5</v>
          </cell>
          <cell r="AD311" t="str">
            <v>SSDI, SNAP/Food Stamp</v>
          </cell>
          <cell r="AF311" t="str">
            <v>&gt; 1 year</v>
          </cell>
          <cell r="AH311" t="str">
            <v>Extremely Low Income</v>
          </cell>
          <cell r="AI311">
            <v>1065</v>
          </cell>
          <cell r="AJ311" t="str">
            <v>No</v>
          </cell>
          <cell r="AK311" t="str">
            <v>High School Diploma/GED</v>
          </cell>
          <cell r="AL311" t="str">
            <v>No</v>
          </cell>
          <cell r="AM311" t="str">
            <v>No</v>
          </cell>
          <cell r="AN311" t="str">
            <v>No</v>
          </cell>
          <cell r="AP311" t="str">
            <v>Yes</v>
          </cell>
          <cell r="AR311" t="str">
            <v xml:space="preserve"> CDBG</v>
          </cell>
          <cell r="AS311" t="str">
            <v>CTC</v>
          </cell>
          <cell r="AT311" t="str">
            <v>United States</v>
          </cell>
          <cell r="AU311">
            <v>35</v>
          </cell>
          <cell r="AZ311">
            <v>44593</v>
          </cell>
          <cell r="BB311" t="str">
            <v>SH</v>
          </cell>
          <cell r="BC311">
            <v>2</v>
          </cell>
          <cell r="BD311" t="str">
            <v>Quarter 3</v>
          </cell>
          <cell r="BE311">
            <v>2022</v>
          </cell>
          <cell r="BF311">
            <v>2022</v>
          </cell>
          <cell r="CI311" t="str">
            <v>No</v>
          </cell>
          <cell r="CO311" t="str">
            <v>No</v>
          </cell>
          <cell r="CP311"/>
          <cell r="DK311" t="str">
            <v>Yes</v>
          </cell>
          <cell r="EB311">
            <v>44</v>
          </cell>
          <cell r="EC311" t="str">
            <v>Yes</v>
          </cell>
          <cell r="ED311" t="str">
            <v>CDBG</v>
          </cell>
          <cell r="EE311" t="str">
            <v>No</v>
          </cell>
          <cell r="EF311" t="str">
            <v>No</v>
          </cell>
          <cell r="EG311" t="str">
            <v>No</v>
          </cell>
          <cell r="EH311" t="str">
            <v>No</v>
          </cell>
          <cell r="EI311" t="str">
            <v>No</v>
          </cell>
          <cell r="EJ311" t="str">
            <v>No</v>
          </cell>
          <cell r="EM311" t="str">
            <v>No</v>
          </cell>
          <cell r="EN311" t="str">
            <v>No</v>
          </cell>
          <cell r="EO311" t="str">
            <v>No</v>
          </cell>
          <cell r="EP311" t="str">
            <v>No</v>
          </cell>
          <cell r="EQ311" t="str">
            <v>No</v>
          </cell>
          <cell r="ER311" t="str">
            <v>No</v>
          </cell>
        </row>
        <row r="312">
          <cell r="A312">
            <v>976734</v>
          </cell>
          <cell r="B312" t="str">
            <v>Newman, Martez</v>
          </cell>
          <cell r="C312" t="str">
            <v>3502 Cliftmont Ave</v>
          </cell>
          <cell r="D312" t="str">
            <v>Baltimore</v>
          </cell>
          <cell r="E312" t="str">
            <v>MD</v>
          </cell>
          <cell r="F312" t="str">
            <v>21213</v>
          </cell>
          <cell r="G312" t="str">
            <v>United States of America</v>
          </cell>
          <cell r="H312" t="str">
            <v>Word of Mouth/Maurice Good</v>
          </cell>
          <cell r="J312" t="str">
            <v>(443)622-3886</v>
          </cell>
          <cell r="L312" t="str">
            <v>Single</v>
          </cell>
          <cell r="M312" t="str">
            <v>No</v>
          </cell>
          <cell r="N312" t="str">
            <v>No</v>
          </cell>
          <cell r="P312" t="str">
            <v>Warehouse</v>
          </cell>
          <cell r="S312" t="str">
            <v>Not Hispanic or Latino</v>
          </cell>
          <cell r="T312" t="str">
            <v>Male</v>
          </cell>
          <cell r="U312" t="str">
            <v>Black/African American</v>
          </cell>
          <cell r="V312" t="str">
            <v>07/23/2021</v>
          </cell>
          <cell r="W312" t="str">
            <v>(443)787-6403</v>
          </cell>
          <cell r="X312" t="str">
            <v>214-45-7132</v>
          </cell>
          <cell r="Y312" t="str">
            <v>08/04/1995</v>
          </cell>
          <cell r="AA312" t="str">
            <v>No</v>
          </cell>
          <cell r="AB312">
            <v>0</v>
          </cell>
          <cell r="AC312">
            <v>0</v>
          </cell>
          <cell r="AF312" t="str">
            <v>Never Worked Before</v>
          </cell>
          <cell r="AG312" t="str">
            <v>No</v>
          </cell>
          <cell r="AH312" t="str">
            <v>Extremely Low Income</v>
          </cell>
          <cell r="AI312">
            <v>0</v>
          </cell>
          <cell r="AJ312" t="str">
            <v>Yes</v>
          </cell>
          <cell r="AK312" t="str">
            <v>Some Highschool</v>
          </cell>
          <cell r="AL312" t="str">
            <v>No</v>
          </cell>
          <cell r="AM312" t="str">
            <v>No</v>
          </cell>
          <cell r="AN312" t="str">
            <v>No</v>
          </cell>
          <cell r="AQ312" t="str">
            <v>OOO</v>
          </cell>
          <cell r="AR312" t="str">
            <v xml:space="preserve"> CDBG; SNAP</v>
          </cell>
          <cell r="AS312" t="str">
            <v>OOO</v>
          </cell>
          <cell r="AT312" t="str">
            <v>United States</v>
          </cell>
          <cell r="AU312">
            <v>0</v>
          </cell>
          <cell r="AZ312">
            <v>44400</v>
          </cell>
          <cell r="BA312" t="str">
            <v>OOO</v>
          </cell>
          <cell r="BB312" t="str">
            <v>RB</v>
          </cell>
          <cell r="BC312">
            <v>7</v>
          </cell>
          <cell r="BD312" t="str">
            <v>Quarter 1</v>
          </cell>
          <cell r="BE312">
            <v>2021</v>
          </cell>
          <cell r="BF312">
            <v>2022</v>
          </cell>
          <cell r="BG312" t="str">
            <v>07/27/2021</v>
          </cell>
          <cell r="BH312" t="str">
            <v>Initial Placement</v>
          </cell>
          <cell r="BI312" t="str">
            <v>S &amp; D Staffing</v>
          </cell>
          <cell r="BJ312" t="str">
            <v>Warehouse Worker</v>
          </cell>
          <cell r="BK312">
            <v>12</v>
          </cell>
          <cell r="BL312">
            <v>40</v>
          </cell>
          <cell r="BM312" t="str">
            <v>Yes</v>
          </cell>
          <cell r="BN312" t="str">
            <v>No</v>
          </cell>
          <cell r="BO312" t="str">
            <v>Yes</v>
          </cell>
          <cell r="BP312" t="str">
            <v>No</v>
          </cell>
          <cell r="BQ312" t="str">
            <v>Yes</v>
          </cell>
          <cell r="BR312" t="str">
            <v>07/27/2021</v>
          </cell>
          <cell r="BS312" t="str">
            <v>Initial Placement</v>
          </cell>
          <cell r="BT312" t="str">
            <v>S &amp; D Staffing</v>
          </cell>
          <cell r="BU312" t="str">
            <v>Warehouse Worker</v>
          </cell>
          <cell r="BV312">
            <v>12</v>
          </cell>
          <cell r="BW312">
            <v>40</v>
          </cell>
          <cell r="BX312" t="str">
            <v>Yes</v>
          </cell>
          <cell r="BY312" t="str">
            <v>No</v>
          </cell>
          <cell r="BZ312" t="str">
            <v>Yes</v>
          </cell>
          <cell r="CA312" t="str">
            <v>No</v>
          </cell>
          <cell r="CB312" t="str">
            <v>Yes</v>
          </cell>
          <cell r="CF312" t="str">
            <v>02/18/2022</v>
          </cell>
          <cell r="CG312" t="str">
            <v>Job Not Retained</v>
          </cell>
          <cell r="CH312" t="str">
            <v>08/09/2021</v>
          </cell>
          <cell r="CI312" t="str">
            <v>No</v>
          </cell>
          <cell r="CJ312">
            <v>13</v>
          </cell>
          <cell r="CL312">
            <v>13</v>
          </cell>
          <cell r="CM312">
            <v>13</v>
          </cell>
          <cell r="CN312">
            <v>206</v>
          </cell>
          <cell r="CO312" t="str">
            <v>No</v>
          </cell>
          <cell r="CP312"/>
          <cell r="DL312" t="str">
            <v>07-2021</v>
          </cell>
          <cell r="DM312">
            <v>7</v>
          </cell>
          <cell r="DT312" t="str">
            <v>E</v>
          </cell>
          <cell r="DZ312" t="str">
            <v>413014373</v>
          </cell>
          <cell r="EB312">
            <v>26</v>
          </cell>
          <cell r="EC312" t="str">
            <v>Yes</v>
          </cell>
          <cell r="ED312" t="str">
            <v>CDBG</v>
          </cell>
          <cell r="EE312" t="str">
            <v>Yes</v>
          </cell>
          <cell r="EF312" t="str">
            <v>Yes</v>
          </cell>
          <cell r="EG312" t="str">
            <v>Yes</v>
          </cell>
          <cell r="EH312" t="str">
            <v>No</v>
          </cell>
          <cell r="EI312" t="str">
            <v>No</v>
          </cell>
          <cell r="EJ312" t="str">
            <v>Yes</v>
          </cell>
          <cell r="EL312">
            <v>3</v>
          </cell>
          <cell r="EM312" t="str">
            <v>No</v>
          </cell>
          <cell r="EN312" t="str">
            <v>No</v>
          </cell>
          <cell r="EO312" t="str">
            <v>No</v>
          </cell>
          <cell r="EP312" t="str">
            <v>No</v>
          </cell>
          <cell r="EQ312" t="str">
            <v>Yes</v>
          </cell>
          <cell r="ER312" t="str">
            <v>No</v>
          </cell>
        </row>
        <row r="313">
          <cell r="A313">
            <v>976911</v>
          </cell>
          <cell r="B313" t="str">
            <v>Newman, Tavon</v>
          </cell>
          <cell r="C313" t="str">
            <v>2724 Carver Rd</v>
          </cell>
          <cell r="D313" t="str">
            <v>Baltimore</v>
          </cell>
          <cell r="E313" t="str">
            <v>MD</v>
          </cell>
          <cell r="F313" t="str">
            <v>21225</v>
          </cell>
          <cell r="G313" t="str">
            <v>United States of America</v>
          </cell>
          <cell r="H313" t="str">
            <v>Southwest Partnershiop</v>
          </cell>
          <cell r="J313" t="str">
            <v>(443)922-0357</v>
          </cell>
          <cell r="L313" t="str">
            <v>Single</v>
          </cell>
          <cell r="M313" t="str">
            <v>No</v>
          </cell>
          <cell r="N313" t="str">
            <v>No</v>
          </cell>
          <cell r="O313" t="str">
            <v>12/16/2021</v>
          </cell>
          <cell r="P313" t="str">
            <v>Warehouse</v>
          </cell>
          <cell r="R313" t="str">
            <v>No</v>
          </cell>
          <cell r="S313" t="str">
            <v>No</v>
          </cell>
          <cell r="T313" t="str">
            <v>Male</v>
          </cell>
          <cell r="U313" t="str">
            <v>Black/African American</v>
          </cell>
          <cell r="V313" t="str">
            <v>12/16/2021</v>
          </cell>
          <cell r="X313" t="str">
            <v>217-59-4848</v>
          </cell>
          <cell r="Y313" t="str">
            <v>04/12/2000</v>
          </cell>
          <cell r="Z313" t="str">
            <v>tavonnewman2@gmail.com</v>
          </cell>
          <cell r="AA313" t="str">
            <v>No</v>
          </cell>
          <cell r="AB313">
            <v>0</v>
          </cell>
          <cell r="AC313">
            <v>15</v>
          </cell>
          <cell r="AD313" t="str">
            <v>Salary/Wages</v>
          </cell>
          <cell r="AF313" t="str">
            <v>Still Working</v>
          </cell>
          <cell r="AG313" t="str">
            <v>No</v>
          </cell>
          <cell r="AH313" t="str">
            <v>Extremely Low Income</v>
          </cell>
          <cell r="AI313">
            <v>2400</v>
          </cell>
          <cell r="AJ313" t="str">
            <v>No</v>
          </cell>
          <cell r="AK313" t="str">
            <v>High School Diploma/GED</v>
          </cell>
          <cell r="AL313" t="str">
            <v>No</v>
          </cell>
          <cell r="AM313" t="str">
            <v>No</v>
          </cell>
          <cell r="AN313" t="str">
            <v>No</v>
          </cell>
          <cell r="AP313" t="str">
            <v>No</v>
          </cell>
          <cell r="AR313" t="str">
            <v xml:space="preserve"> CDBG</v>
          </cell>
          <cell r="AS313" t="str">
            <v>MTDL</v>
          </cell>
          <cell r="AT313" t="str">
            <v>United States</v>
          </cell>
          <cell r="AU313">
            <v>40</v>
          </cell>
          <cell r="AZ313">
            <v>44546</v>
          </cell>
          <cell r="BB313" t="str">
            <v>ML</v>
          </cell>
          <cell r="BC313">
            <v>12</v>
          </cell>
          <cell r="BD313" t="str">
            <v>Quarter 2</v>
          </cell>
          <cell r="BE313">
            <v>2021</v>
          </cell>
          <cell r="BF313">
            <v>2022</v>
          </cell>
          <cell r="CI313" t="str">
            <v>Yes</v>
          </cell>
          <cell r="CO313" t="str">
            <v>No</v>
          </cell>
          <cell r="CP313"/>
          <cell r="EB313">
            <v>22</v>
          </cell>
          <cell r="EC313" t="str">
            <v>Yes</v>
          </cell>
          <cell r="ED313" t="str">
            <v>CDBG</v>
          </cell>
          <cell r="EE313" t="str">
            <v>No</v>
          </cell>
          <cell r="EF313" t="str">
            <v>No</v>
          </cell>
          <cell r="EG313" t="str">
            <v>No</v>
          </cell>
          <cell r="EH313" t="str">
            <v>No</v>
          </cell>
          <cell r="EI313" t="str">
            <v>Yes</v>
          </cell>
          <cell r="EJ313" t="str">
            <v>No</v>
          </cell>
          <cell r="EM313" t="str">
            <v>No</v>
          </cell>
          <cell r="EN313" t="str">
            <v>No</v>
          </cell>
          <cell r="EO313" t="str">
            <v>No</v>
          </cell>
          <cell r="EP313" t="str">
            <v>No</v>
          </cell>
          <cell r="EQ313" t="str">
            <v>No</v>
          </cell>
          <cell r="ER313" t="str">
            <v>No</v>
          </cell>
        </row>
        <row r="314">
          <cell r="A314">
            <v>976882</v>
          </cell>
          <cell r="B314" t="str">
            <v>Ogueri, Austin</v>
          </cell>
          <cell r="C314" t="str">
            <v>6 Amleht Court Apt T-2</v>
          </cell>
          <cell r="D314" t="str">
            <v>Baltimore</v>
          </cell>
          <cell r="E314" t="str">
            <v>MD</v>
          </cell>
          <cell r="F314" t="str">
            <v>21215</v>
          </cell>
          <cell r="G314" t="str">
            <v>United States of America</v>
          </cell>
          <cell r="H314" t="str">
            <v>Internet Search</v>
          </cell>
          <cell r="J314" t="str">
            <v>410-598-7074</v>
          </cell>
          <cell r="L314" t="str">
            <v>Divorced/Separated</v>
          </cell>
          <cell r="M314" t="str">
            <v>Yes</v>
          </cell>
          <cell r="N314" t="str">
            <v>Yes</v>
          </cell>
          <cell r="O314" t="str">
            <v>11/16/2021</v>
          </cell>
          <cell r="P314" t="str">
            <v>Hospitality/Customer Service</v>
          </cell>
          <cell r="R314" t="str">
            <v>No</v>
          </cell>
          <cell r="S314" t="str">
            <v>No</v>
          </cell>
          <cell r="T314" t="str">
            <v>Male</v>
          </cell>
          <cell r="U314" t="str">
            <v>Black/African American</v>
          </cell>
          <cell r="V314" t="str">
            <v>11/16/2021</v>
          </cell>
          <cell r="X314" t="str">
            <v>346-72-8283</v>
          </cell>
          <cell r="Y314" t="str">
            <v>08/26/1958</v>
          </cell>
          <cell r="Z314" t="str">
            <v>ogueri65@yahoo.com or Faustin082658@gmail.com</v>
          </cell>
          <cell r="AA314" t="str">
            <v>No</v>
          </cell>
          <cell r="AB314">
            <v>0</v>
          </cell>
          <cell r="AC314">
            <v>15</v>
          </cell>
          <cell r="AD314" t="str">
            <v>Social Security, SNAP/Food Stamp</v>
          </cell>
          <cell r="AF314" t="str">
            <v>&gt; 1 year</v>
          </cell>
          <cell r="AG314" t="str">
            <v>No</v>
          </cell>
          <cell r="AH314" t="str">
            <v>Extremely Low Income</v>
          </cell>
          <cell r="AI314">
            <v>832</v>
          </cell>
          <cell r="AJ314" t="str">
            <v>No</v>
          </cell>
          <cell r="AK314" t="str">
            <v>Advanced Degree</v>
          </cell>
          <cell r="AL314" t="str">
            <v>No</v>
          </cell>
          <cell r="AM314" t="str">
            <v>No</v>
          </cell>
          <cell r="AP314" t="str">
            <v>No</v>
          </cell>
          <cell r="AR314" t="str">
            <v xml:space="preserve"> CDBG; SNAP</v>
          </cell>
          <cell r="AS314" t="str">
            <v>OOO</v>
          </cell>
          <cell r="AT314" t="str">
            <v>United States</v>
          </cell>
          <cell r="AU314">
            <v>40</v>
          </cell>
          <cell r="AZ314">
            <v>44516</v>
          </cell>
          <cell r="BB314" t="str">
            <v>RV</v>
          </cell>
          <cell r="BC314">
            <v>11</v>
          </cell>
          <cell r="BD314" t="str">
            <v>Quarter 2</v>
          </cell>
          <cell r="BE314">
            <v>2021</v>
          </cell>
          <cell r="BF314">
            <v>2022</v>
          </cell>
          <cell r="CI314" t="str">
            <v>No</v>
          </cell>
          <cell r="CO314" t="str">
            <v>No</v>
          </cell>
          <cell r="CP314"/>
          <cell r="DK314" t="str">
            <v>Yes</v>
          </cell>
          <cell r="DL314" t="str">
            <v>11-2021</v>
          </cell>
          <cell r="DM314">
            <v>11</v>
          </cell>
          <cell r="DX314" t="str">
            <v>E</v>
          </cell>
          <cell r="DZ314" t="str">
            <v>459043692</v>
          </cell>
          <cell r="EB314">
            <v>63</v>
          </cell>
          <cell r="EC314" t="str">
            <v>Yes</v>
          </cell>
          <cell r="ED314" t="str">
            <v>CDBG</v>
          </cell>
          <cell r="EE314" t="str">
            <v>No</v>
          </cell>
          <cell r="EF314" t="str">
            <v>No</v>
          </cell>
          <cell r="EG314" t="str">
            <v>No</v>
          </cell>
          <cell r="EH314" t="str">
            <v>No</v>
          </cell>
          <cell r="EI314" t="str">
            <v>No</v>
          </cell>
          <cell r="EJ314" t="str">
            <v>No</v>
          </cell>
          <cell r="EM314" t="str">
            <v>No</v>
          </cell>
          <cell r="EN314" t="str">
            <v>No</v>
          </cell>
          <cell r="EO314" t="str">
            <v>No</v>
          </cell>
          <cell r="EP314" t="str">
            <v>No</v>
          </cell>
          <cell r="EQ314" t="str">
            <v>No</v>
          </cell>
          <cell r="ER314" t="str">
            <v>No</v>
          </cell>
        </row>
        <row r="315">
          <cell r="A315">
            <v>977088</v>
          </cell>
          <cell r="B315" t="str">
            <v>Olugbenga, Ademola A.</v>
          </cell>
          <cell r="C315" t="str">
            <v>7811 St Boniface Road</v>
          </cell>
          <cell r="D315" t="str">
            <v>Dundulk</v>
          </cell>
          <cell r="E315" t="str">
            <v>MD</v>
          </cell>
          <cell r="F315" t="str">
            <v>21222</v>
          </cell>
          <cell r="G315" t="str">
            <v>United States of America</v>
          </cell>
          <cell r="H315" t="str">
            <v>Word of Mouth</v>
          </cell>
          <cell r="J315" t="str">
            <v>410-900-2290</v>
          </cell>
          <cell r="L315" t="str">
            <v>Married</v>
          </cell>
          <cell r="M315" t="str">
            <v>Yes</v>
          </cell>
          <cell r="N315" t="str">
            <v>Yes</v>
          </cell>
          <cell r="O315" t="str">
            <v>4/13/2022</v>
          </cell>
          <cell r="P315" t="str">
            <v>Bus Operator</v>
          </cell>
          <cell r="R315" t="str">
            <v>No</v>
          </cell>
          <cell r="S315" t="str">
            <v>No</v>
          </cell>
          <cell r="T315" t="str">
            <v>Male</v>
          </cell>
          <cell r="U315" t="str">
            <v>Black/African American</v>
          </cell>
          <cell r="V315" t="str">
            <v>04/13/2022</v>
          </cell>
          <cell r="X315" t="str">
            <v>216-41-0111</v>
          </cell>
          <cell r="Y315" t="str">
            <v>11/23/1958</v>
          </cell>
          <cell r="Z315" t="str">
            <v>ademola377@yahoo.com</v>
          </cell>
          <cell r="AA315" t="str">
            <v>No</v>
          </cell>
          <cell r="AB315">
            <v>0</v>
          </cell>
          <cell r="AC315">
            <v>15</v>
          </cell>
          <cell r="AD315" t="str">
            <v>Salary/Wages</v>
          </cell>
          <cell r="AG315" t="str">
            <v>No</v>
          </cell>
          <cell r="AH315" t="str">
            <v>Extremely Low Income</v>
          </cell>
          <cell r="AI315">
            <v>3500</v>
          </cell>
          <cell r="AJ315" t="str">
            <v>No</v>
          </cell>
          <cell r="AK315" t="str">
            <v>AA</v>
          </cell>
          <cell r="AL315" t="str">
            <v>No</v>
          </cell>
          <cell r="AM315" t="str">
            <v>No</v>
          </cell>
          <cell r="AN315" t="str">
            <v>No</v>
          </cell>
          <cell r="AP315" t="str">
            <v>No</v>
          </cell>
          <cell r="AQ315" t="str">
            <v>CTC</v>
          </cell>
          <cell r="AS315" t="str">
            <v>CTC</v>
          </cell>
          <cell r="AT315" t="str">
            <v>United States</v>
          </cell>
          <cell r="AU315">
            <v>40</v>
          </cell>
          <cell r="AZ315">
            <v>44664</v>
          </cell>
          <cell r="BA315" t="str">
            <v>CTC</v>
          </cell>
          <cell r="BB315" t="str">
            <v>SH</v>
          </cell>
          <cell r="BC315">
            <v>4</v>
          </cell>
          <cell r="BD315" t="str">
            <v>Quarter 4</v>
          </cell>
          <cell r="BE315">
            <v>2022</v>
          </cell>
          <cell r="BF315">
            <v>2022</v>
          </cell>
          <cell r="CI315" t="str">
            <v>No</v>
          </cell>
          <cell r="CO315" t="str">
            <v>No</v>
          </cell>
          <cell r="CP315">
            <v>44683</v>
          </cell>
          <cell r="DJ315" t="str">
            <v>Complete</v>
          </cell>
          <cell r="EB315">
            <v>63</v>
          </cell>
          <cell r="EC315" t="str">
            <v>No</v>
          </cell>
          <cell r="EE315" t="str">
            <v>Yes</v>
          </cell>
          <cell r="EF315" t="str">
            <v>No</v>
          </cell>
          <cell r="EG315" t="str">
            <v>Yes</v>
          </cell>
          <cell r="EH315" t="str">
            <v>No</v>
          </cell>
          <cell r="EI315" t="str">
            <v>No</v>
          </cell>
          <cell r="EJ315" t="str">
            <v>Yes</v>
          </cell>
          <cell r="EM315" t="str">
            <v>Yes</v>
          </cell>
          <cell r="EN315" t="str">
            <v>No</v>
          </cell>
          <cell r="EO315" t="str">
            <v>No</v>
          </cell>
          <cell r="EP315" t="str">
            <v>No</v>
          </cell>
          <cell r="EQ315" t="str">
            <v>No</v>
          </cell>
          <cell r="ER315" t="str">
            <v>No</v>
          </cell>
        </row>
        <row r="316">
          <cell r="A316">
            <v>977052</v>
          </cell>
          <cell r="B316" t="str">
            <v>Owens, Bianca</v>
          </cell>
          <cell r="C316" t="str">
            <v>36 Polaris Court</v>
          </cell>
          <cell r="D316" t="str">
            <v>Baltimore</v>
          </cell>
          <cell r="E316" t="str">
            <v>MD</v>
          </cell>
          <cell r="F316" t="str">
            <v>21234</v>
          </cell>
          <cell r="G316" t="str">
            <v>United States of America</v>
          </cell>
          <cell r="H316" t="str">
            <v>Word of Mouth</v>
          </cell>
          <cell r="J316" t="str">
            <v>(443)254-0092</v>
          </cell>
          <cell r="L316" t="str">
            <v>Single</v>
          </cell>
          <cell r="M316" t="str">
            <v>No</v>
          </cell>
          <cell r="N316" t="str">
            <v>No</v>
          </cell>
          <cell r="O316" t="str">
            <v>3/31/2022</v>
          </cell>
          <cell r="P316" t="str">
            <v>Clerical/Admin</v>
          </cell>
          <cell r="R316" t="str">
            <v>Yes</v>
          </cell>
          <cell r="S316" t="str">
            <v>No</v>
          </cell>
          <cell r="T316" t="str">
            <v>Female</v>
          </cell>
          <cell r="U316" t="str">
            <v>Black/African American</v>
          </cell>
          <cell r="V316" t="str">
            <v>03/31/2022</v>
          </cell>
          <cell r="X316" t="str">
            <v>214-27-8105</v>
          </cell>
          <cell r="Y316" t="str">
            <v>12/15/1989</v>
          </cell>
          <cell r="Z316" t="str">
            <v>biancaowens29@gmail.com</v>
          </cell>
          <cell r="AA316" t="str">
            <v>No</v>
          </cell>
          <cell r="AB316">
            <v>0</v>
          </cell>
          <cell r="AC316">
            <v>15.75</v>
          </cell>
          <cell r="AD316" t="str">
            <v>SSI, SNAP/Food Stamp</v>
          </cell>
          <cell r="AF316" t="str">
            <v>4-6 months</v>
          </cell>
          <cell r="AG316" t="str">
            <v>No</v>
          </cell>
          <cell r="AH316" t="str">
            <v>Extremely Low Income</v>
          </cell>
          <cell r="AI316">
            <v>841</v>
          </cell>
          <cell r="AJ316" t="str">
            <v>No</v>
          </cell>
          <cell r="AK316" t="str">
            <v>High School Diploma/GED</v>
          </cell>
          <cell r="AL316" t="str">
            <v>No</v>
          </cell>
          <cell r="AM316" t="str">
            <v>Yes</v>
          </cell>
          <cell r="AN316" t="str">
            <v>No</v>
          </cell>
          <cell r="AP316" t="str">
            <v>Yes</v>
          </cell>
          <cell r="AQ316" t="str">
            <v>OOO</v>
          </cell>
          <cell r="AS316" t="str">
            <v>OOO</v>
          </cell>
          <cell r="AT316" t="str">
            <v>United States</v>
          </cell>
          <cell r="AU316">
            <v>40</v>
          </cell>
          <cell r="AZ316">
            <v>44651</v>
          </cell>
          <cell r="BA316" t="str">
            <v>OOO</v>
          </cell>
          <cell r="BB316" t="str">
            <v>RB</v>
          </cell>
          <cell r="BC316">
            <v>3</v>
          </cell>
          <cell r="BD316" t="str">
            <v>Quarter 3</v>
          </cell>
          <cell r="BE316">
            <v>2022</v>
          </cell>
          <cell r="BF316">
            <v>2022</v>
          </cell>
          <cell r="CI316" t="str">
            <v>No</v>
          </cell>
          <cell r="CO316" t="str">
            <v>No</v>
          </cell>
          <cell r="CP316"/>
          <cell r="EB316">
            <v>32</v>
          </cell>
          <cell r="EC316" t="str">
            <v>No</v>
          </cell>
          <cell r="EE316" t="str">
            <v>No</v>
          </cell>
          <cell r="EF316" t="str">
            <v>No</v>
          </cell>
          <cell r="EG316" t="str">
            <v>Yes</v>
          </cell>
          <cell r="EH316" t="str">
            <v>No</v>
          </cell>
          <cell r="EI316" t="str">
            <v>No</v>
          </cell>
          <cell r="EJ316" t="str">
            <v>Yes</v>
          </cell>
          <cell r="EM316" t="str">
            <v>No</v>
          </cell>
          <cell r="EN316" t="str">
            <v>No</v>
          </cell>
          <cell r="EO316" t="str">
            <v>No</v>
          </cell>
          <cell r="EP316" t="str">
            <v>No</v>
          </cell>
          <cell r="EQ316" t="str">
            <v>No</v>
          </cell>
          <cell r="ER316" t="str">
            <v>No</v>
          </cell>
        </row>
        <row r="317">
          <cell r="A317">
            <v>976784</v>
          </cell>
          <cell r="B317" t="str">
            <v>Palmer, William</v>
          </cell>
          <cell r="C317" t="str">
            <v>2523 Maryland Ave</v>
          </cell>
          <cell r="D317" t="str">
            <v>Baltimore</v>
          </cell>
          <cell r="E317" t="str">
            <v>MD</v>
          </cell>
          <cell r="F317" t="str">
            <v>21218</v>
          </cell>
          <cell r="G317" t="str">
            <v>United States of America</v>
          </cell>
          <cell r="H317" t="str">
            <v>Word of Mouth</v>
          </cell>
          <cell r="J317" t="str">
            <v>(443)400-6024</v>
          </cell>
          <cell r="L317" t="str">
            <v>Single</v>
          </cell>
          <cell r="M317" t="str">
            <v>No</v>
          </cell>
          <cell r="N317" t="str">
            <v>No</v>
          </cell>
          <cell r="P317" t="str">
            <v>Warehouse</v>
          </cell>
          <cell r="R317" t="str">
            <v>No</v>
          </cell>
          <cell r="S317" t="str">
            <v>No</v>
          </cell>
          <cell r="T317" t="str">
            <v>Male</v>
          </cell>
          <cell r="U317" t="str">
            <v>Black/African American</v>
          </cell>
          <cell r="V317" t="str">
            <v>08/18/2021</v>
          </cell>
          <cell r="X317" t="str">
            <v>212-82-5895</v>
          </cell>
          <cell r="Y317" t="str">
            <v>05/27/1968</v>
          </cell>
          <cell r="Z317" t="str">
            <v>wpalmerel@gmailcom</v>
          </cell>
          <cell r="AA317" t="str">
            <v>Yes</v>
          </cell>
          <cell r="AB317">
            <v>0</v>
          </cell>
          <cell r="AC317">
            <v>13</v>
          </cell>
          <cell r="AF317" t="str">
            <v>&gt; 1 year</v>
          </cell>
          <cell r="AG317" t="str">
            <v>No</v>
          </cell>
          <cell r="AH317" t="str">
            <v>Extremely Low Income</v>
          </cell>
          <cell r="AI317">
            <v>0</v>
          </cell>
          <cell r="AJ317" t="str">
            <v>Yes</v>
          </cell>
          <cell r="AK317" t="str">
            <v>High School Diploma/GED</v>
          </cell>
          <cell r="AL317" t="str">
            <v>No</v>
          </cell>
          <cell r="AM317" t="str">
            <v>Yes</v>
          </cell>
          <cell r="AN317" t="str">
            <v>No</v>
          </cell>
          <cell r="AR317" t="str">
            <v xml:space="preserve"> CDBG</v>
          </cell>
          <cell r="AS317" t="str">
            <v>MTDL</v>
          </cell>
          <cell r="AT317" t="str">
            <v>United States</v>
          </cell>
          <cell r="AU317">
            <v>40</v>
          </cell>
          <cell r="AZ317">
            <v>44426</v>
          </cell>
          <cell r="BB317" t="str">
            <v>SH</v>
          </cell>
          <cell r="BC317">
            <v>8</v>
          </cell>
          <cell r="BD317" t="str">
            <v>Quarter 1</v>
          </cell>
          <cell r="BE317">
            <v>2021</v>
          </cell>
          <cell r="BF317">
            <v>2022</v>
          </cell>
          <cell r="CI317" t="str">
            <v>No</v>
          </cell>
          <cell r="CO317" t="str">
            <v>No</v>
          </cell>
          <cell r="CP317"/>
          <cell r="EB317">
            <v>54</v>
          </cell>
          <cell r="EC317" t="str">
            <v>Yes</v>
          </cell>
          <cell r="ED317" t="str">
            <v>CDBG</v>
          </cell>
          <cell r="EE317" t="str">
            <v>No</v>
          </cell>
          <cell r="EF317" t="str">
            <v>No</v>
          </cell>
          <cell r="EG317" t="str">
            <v>No</v>
          </cell>
          <cell r="EH317" t="str">
            <v>No</v>
          </cell>
          <cell r="EI317" t="str">
            <v>No</v>
          </cell>
          <cell r="EJ317" t="str">
            <v>No</v>
          </cell>
          <cell r="EM317" t="str">
            <v>No</v>
          </cell>
          <cell r="EN317" t="str">
            <v>No</v>
          </cell>
          <cell r="EO317" t="str">
            <v>No</v>
          </cell>
          <cell r="EP317" t="str">
            <v>No</v>
          </cell>
          <cell r="EQ317" t="str">
            <v>No</v>
          </cell>
          <cell r="ER317" t="str">
            <v>No</v>
          </cell>
        </row>
        <row r="318">
          <cell r="A318">
            <v>976928</v>
          </cell>
          <cell r="B318" t="str">
            <v>Parish, Terry-Ann N.</v>
          </cell>
          <cell r="C318" t="str">
            <v>1931 East 30 th Street</v>
          </cell>
          <cell r="D318" t="str">
            <v>Baltimore</v>
          </cell>
          <cell r="E318" t="str">
            <v>MD</v>
          </cell>
          <cell r="F318" t="str">
            <v>21218</v>
          </cell>
          <cell r="G318" t="str">
            <v>United States of America</v>
          </cell>
          <cell r="H318" t="str">
            <v>MND Client/Graduate</v>
          </cell>
          <cell r="J318" t="str">
            <v>443-577-7072</v>
          </cell>
          <cell r="L318" t="str">
            <v>Married</v>
          </cell>
          <cell r="M318" t="str">
            <v>Yes</v>
          </cell>
          <cell r="N318" t="str">
            <v>Yes</v>
          </cell>
          <cell r="O318" t="str">
            <v>1/5/2022</v>
          </cell>
          <cell r="P318" t="str">
            <v>Bus Operator</v>
          </cell>
          <cell r="R318" t="str">
            <v>Yes</v>
          </cell>
          <cell r="S318" t="str">
            <v>No</v>
          </cell>
          <cell r="T318" t="str">
            <v>Female</v>
          </cell>
          <cell r="U318" t="str">
            <v>Black/African American</v>
          </cell>
          <cell r="V318" t="str">
            <v>01/05/2022</v>
          </cell>
          <cell r="X318" t="str">
            <v>1620</v>
          </cell>
          <cell r="Y318" t="str">
            <v>10/20/1988</v>
          </cell>
          <cell r="Z318" t="str">
            <v>terryannparrish@gmail.com</v>
          </cell>
          <cell r="AA318" t="str">
            <v>No</v>
          </cell>
          <cell r="AB318">
            <v>0</v>
          </cell>
          <cell r="AC318">
            <v>13.5</v>
          </cell>
          <cell r="AD318" t="str">
            <v>SNAP/Food Stamp</v>
          </cell>
          <cell r="AF318" t="str">
            <v>&gt; 1 year</v>
          </cell>
          <cell r="AG318" t="str">
            <v>No</v>
          </cell>
          <cell r="AH318" t="str">
            <v>Extremely Low Income</v>
          </cell>
          <cell r="AI318">
            <v>0</v>
          </cell>
          <cell r="AJ318" t="str">
            <v>No</v>
          </cell>
          <cell r="AK318" t="str">
            <v>High School Diploma/GED</v>
          </cell>
          <cell r="AL318" t="str">
            <v>No</v>
          </cell>
          <cell r="AM318" t="str">
            <v>No</v>
          </cell>
          <cell r="AN318" t="str">
            <v>No</v>
          </cell>
          <cell r="AP318" t="str">
            <v>Yes</v>
          </cell>
          <cell r="AR318" t="str">
            <v xml:space="preserve"> CDBG</v>
          </cell>
          <cell r="AS318" t="str">
            <v>CTC</v>
          </cell>
          <cell r="AT318" t="str">
            <v>United States</v>
          </cell>
          <cell r="AU318">
            <v>25</v>
          </cell>
          <cell r="AV318" t="str">
            <v>Resume</v>
          </cell>
          <cell r="AZ318">
            <v>44566</v>
          </cell>
          <cell r="BB318" t="str">
            <v>SH</v>
          </cell>
          <cell r="BC318">
            <v>1</v>
          </cell>
          <cell r="BD318" t="str">
            <v>Quarter 3</v>
          </cell>
          <cell r="BE318">
            <v>2022</v>
          </cell>
          <cell r="BF318">
            <v>2022</v>
          </cell>
          <cell r="CI318" t="str">
            <v>No</v>
          </cell>
          <cell r="CO318" t="str">
            <v>No</v>
          </cell>
          <cell r="CP318"/>
          <cell r="DK318" t="str">
            <v>Yes</v>
          </cell>
          <cell r="EB318">
            <v>33</v>
          </cell>
          <cell r="EC318" t="str">
            <v>Yes</v>
          </cell>
          <cell r="ED318" t="str">
            <v>CDBG</v>
          </cell>
          <cell r="EE318" t="str">
            <v>No</v>
          </cell>
          <cell r="EF318" t="str">
            <v>No</v>
          </cell>
          <cell r="EG318" t="str">
            <v>No</v>
          </cell>
          <cell r="EH318" t="str">
            <v>No</v>
          </cell>
          <cell r="EI318" t="str">
            <v>No</v>
          </cell>
          <cell r="EJ318" t="str">
            <v>No</v>
          </cell>
          <cell r="EM318" t="str">
            <v>No</v>
          </cell>
          <cell r="EN318" t="str">
            <v>No</v>
          </cell>
          <cell r="EO318" t="str">
            <v>No</v>
          </cell>
          <cell r="EP318" t="str">
            <v>No</v>
          </cell>
          <cell r="EQ318" t="str">
            <v>No</v>
          </cell>
          <cell r="ER318" t="str">
            <v>No</v>
          </cell>
        </row>
        <row r="319">
          <cell r="A319">
            <v>976936</v>
          </cell>
          <cell r="B319" t="str">
            <v>Parker, Nathaniel</v>
          </cell>
          <cell r="C319" t="str">
            <v>1215 N Woodyear St</v>
          </cell>
          <cell r="D319" t="str">
            <v>Baltimore</v>
          </cell>
          <cell r="E319" t="str">
            <v>Md</v>
          </cell>
          <cell r="F319" t="str">
            <v>21217</v>
          </cell>
          <cell r="G319" t="str">
            <v>United States of America</v>
          </cell>
          <cell r="H319" t="str">
            <v>Word of Mouth</v>
          </cell>
          <cell r="J319" t="str">
            <v>410 805 0719</v>
          </cell>
          <cell r="L319" t="str">
            <v>Single</v>
          </cell>
          <cell r="M319" t="str">
            <v>No</v>
          </cell>
          <cell r="N319" t="str">
            <v>No</v>
          </cell>
          <cell r="O319" t="str">
            <v>1/6/2022</v>
          </cell>
          <cell r="P319" t="str">
            <v>warehouse</v>
          </cell>
          <cell r="R319" t="str">
            <v>No</v>
          </cell>
          <cell r="S319" t="str">
            <v>No</v>
          </cell>
          <cell r="T319" t="str">
            <v>Male</v>
          </cell>
          <cell r="U319" t="str">
            <v>Black/African American</v>
          </cell>
          <cell r="V319" t="str">
            <v>01/06/2022</v>
          </cell>
          <cell r="X319" t="str">
            <v>216 86 7843</v>
          </cell>
          <cell r="Y319" t="str">
            <v>05/19/1976</v>
          </cell>
          <cell r="Z319" t="str">
            <v>top2justice@gmail.com</v>
          </cell>
          <cell r="AA319" t="str">
            <v>No</v>
          </cell>
          <cell r="AB319">
            <v>0</v>
          </cell>
          <cell r="AC319">
            <v>12.75</v>
          </cell>
          <cell r="AD319" t="str">
            <v>Salary/Wages</v>
          </cell>
          <cell r="AG319" t="str">
            <v>No</v>
          </cell>
          <cell r="AH319" t="str">
            <v>Extremely Low Income</v>
          </cell>
          <cell r="AI319">
            <v>600</v>
          </cell>
          <cell r="AJ319" t="str">
            <v>Yes</v>
          </cell>
          <cell r="AK319" t="str">
            <v>High School Diploma/GED</v>
          </cell>
          <cell r="AL319" t="str">
            <v>No</v>
          </cell>
          <cell r="AM319" t="str">
            <v>Yes</v>
          </cell>
          <cell r="AN319" t="str">
            <v>No</v>
          </cell>
          <cell r="AP319" t="str">
            <v>Yes</v>
          </cell>
          <cell r="AQ319" t="str">
            <v>MTDL</v>
          </cell>
          <cell r="AR319" t="str">
            <v xml:space="preserve"> CDBG; EARN</v>
          </cell>
          <cell r="AS319" t="str">
            <v>MTDL</v>
          </cell>
          <cell r="AT319" t="str">
            <v>United States</v>
          </cell>
          <cell r="AU319">
            <v>25</v>
          </cell>
          <cell r="AV319" t="str">
            <v>Criminal Background, Resume</v>
          </cell>
          <cell r="AZ319">
            <v>44567</v>
          </cell>
          <cell r="BA319" t="str">
            <v>MTDL</v>
          </cell>
          <cell r="BB319" t="str">
            <v>CH</v>
          </cell>
          <cell r="BC319">
            <v>1</v>
          </cell>
          <cell r="BD319" t="str">
            <v>Quarter 3</v>
          </cell>
          <cell r="BE319">
            <v>2022</v>
          </cell>
          <cell r="BF319">
            <v>2022</v>
          </cell>
          <cell r="CI319" t="str">
            <v>No</v>
          </cell>
          <cell r="CO319" t="str">
            <v>No</v>
          </cell>
          <cell r="CP319">
            <v>44571</v>
          </cell>
          <cell r="CQ319" t="str">
            <v>Yes</v>
          </cell>
          <cell r="CR319" t="str">
            <v>02/02/2022</v>
          </cell>
          <cell r="DI319" t="str">
            <v>Yes</v>
          </cell>
          <cell r="DJ319" t="str">
            <v>Complete</v>
          </cell>
          <cell r="EA319" t="str">
            <v>IG0514-15-680</v>
          </cell>
          <cell r="EB319">
            <v>46</v>
          </cell>
          <cell r="EC319" t="str">
            <v>Yes</v>
          </cell>
          <cell r="ED319" t="str">
            <v>CDBG</v>
          </cell>
          <cell r="EE319" t="str">
            <v>Yes</v>
          </cell>
          <cell r="EF319" t="str">
            <v>No</v>
          </cell>
          <cell r="EG319" t="str">
            <v>Yes</v>
          </cell>
          <cell r="EH319" t="str">
            <v>No</v>
          </cell>
          <cell r="EI319" t="str">
            <v>No</v>
          </cell>
          <cell r="EJ319" t="str">
            <v>Yes</v>
          </cell>
          <cell r="EM319" t="str">
            <v>Yes</v>
          </cell>
          <cell r="EN319" t="str">
            <v>No</v>
          </cell>
          <cell r="EO319" t="str">
            <v>No</v>
          </cell>
          <cell r="EP319" t="str">
            <v>No</v>
          </cell>
          <cell r="EQ319" t="str">
            <v>No</v>
          </cell>
          <cell r="ER319" t="str">
            <v>No</v>
          </cell>
        </row>
        <row r="320">
          <cell r="A320">
            <v>977077</v>
          </cell>
          <cell r="B320" t="str">
            <v>Pasley, Christopher</v>
          </cell>
          <cell r="C320" t="str">
            <v>1022 East Biddle Street</v>
          </cell>
          <cell r="D320" t="str">
            <v>Baltimore</v>
          </cell>
          <cell r="E320" t="str">
            <v>MD</v>
          </cell>
          <cell r="F320" t="str">
            <v>21202</v>
          </cell>
          <cell r="G320" t="str">
            <v>United States of America</v>
          </cell>
          <cell r="H320" t="str">
            <v>MND Client/Graduate</v>
          </cell>
          <cell r="J320" t="str">
            <v>443-712-4293</v>
          </cell>
          <cell r="L320" t="str">
            <v>Single</v>
          </cell>
          <cell r="M320" t="str">
            <v>No</v>
          </cell>
          <cell r="N320" t="str">
            <v>No</v>
          </cell>
          <cell r="O320" t="str">
            <v>4/6/2022</v>
          </cell>
          <cell r="R320" t="str">
            <v>No</v>
          </cell>
          <cell r="S320" t="str">
            <v>No</v>
          </cell>
          <cell r="T320" t="str">
            <v>Male</v>
          </cell>
          <cell r="U320" t="str">
            <v>Black/African American</v>
          </cell>
          <cell r="V320" t="str">
            <v>04/06/2022</v>
          </cell>
          <cell r="Y320" t="str">
            <v>04/11/1972</v>
          </cell>
          <cell r="Z320" t="str">
            <v>Christopherpasley22@gmail.com</v>
          </cell>
          <cell r="AA320" t="str">
            <v>Yes</v>
          </cell>
          <cell r="AB320">
            <v>0</v>
          </cell>
          <cell r="AC320">
            <v>0</v>
          </cell>
          <cell r="AF320" t="str">
            <v>1-3 months</v>
          </cell>
          <cell r="AG320" t="str">
            <v>No</v>
          </cell>
          <cell r="AH320" t="str">
            <v>Extremely Low Income</v>
          </cell>
          <cell r="AI320">
            <v>0</v>
          </cell>
          <cell r="AJ320" t="str">
            <v>No</v>
          </cell>
          <cell r="AK320" t="str">
            <v>Some Highschool</v>
          </cell>
          <cell r="AN320" t="str">
            <v>No</v>
          </cell>
          <cell r="AP320" t="str">
            <v>Yes</v>
          </cell>
          <cell r="AQ320" t="str">
            <v>MTDL</v>
          </cell>
          <cell r="AR320" t="str">
            <v xml:space="preserve"> CDBG; EARN</v>
          </cell>
          <cell r="AS320" t="str">
            <v>MTDL</v>
          </cell>
          <cell r="AT320" t="str">
            <v>United States</v>
          </cell>
          <cell r="AU320">
            <v>0</v>
          </cell>
          <cell r="AZ320">
            <v>44657</v>
          </cell>
          <cell r="BA320" t="str">
            <v>MTDL</v>
          </cell>
          <cell r="BB320" t="str">
            <v>ML</v>
          </cell>
          <cell r="BC320">
            <v>4</v>
          </cell>
          <cell r="BD320" t="str">
            <v>Quarter 4</v>
          </cell>
          <cell r="BE320">
            <v>2022</v>
          </cell>
          <cell r="BF320">
            <v>2022</v>
          </cell>
          <cell r="CI320" t="str">
            <v>No</v>
          </cell>
          <cell r="CO320" t="str">
            <v>No</v>
          </cell>
          <cell r="CP320">
            <v>44655</v>
          </cell>
          <cell r="CQ320" t="str">
            <v>Yes</v>
          </cell>
          <cell r="CR320" t="str">
            <v>04/22/2022</v>
          </cell>
          <cell r="DI320" t="str">
            <v>Yes</v>
          </cell>
          <cell r="DJ320" t="str">
            <v>Complete</v>
          </cell>
          <cell r="EA320" t="str">
            <v>IG0514-15-702</v>
          </cell>
          <cell r="EB320">
            <v>50</v>
          </cell>
          <cell r="EC320" t="str">
            <v>Yes</v>
          </cell>
          <cell r="ED320" t="str">
            <v>CDBG</v>
          </cell>
          <cell r="EE320" t="str">
            <v>Yes</v>
          </cell>
          <cell r="EF320" t="str">
            <v>No</v>
          </cell>
          <cell r="EG320" t="str">
            <v>Yes</v>
          </cell>
          <cell r="EH320" t="str">
            <v>No</v>
          </cell>
          <cell r="EI320" t="str">
            <v>No</v>
          </cell>
          <cell r="EJ320" t="str">
            <v>Yes</v>
          </cell>
          <cell r="EM320" t="str">
            <v>Yes</v>
          </cell>
          <cell r="EN320" t="str">
            <v>No</v>
          </cell>
          <cell r="EO320" t="str">
            <v>No</v>
          </cell>
          <cell r="EP320" t="str">
            <v>No</v>
          </cell>
          <cell r="EQ320" t="str">
            <v>No</v>
          </cell>
          <cell r="ER320" t="str">
            <v>No</v>
          </cell>
        </row>
        <row r="321">
          <cell r="A321">
            <v>977214</v>
          </cell>
          <cell r="B321" t="str">
            <v>Patrick, Richard L.</v>
          </cell>
          <cell r="C321" t="str">
            <v>1029 East Baltimore Street</v>
          </cell>
          <cell r="D321" t="str">
            <v>Baltimore</v>
          </cell>
          <cell r="E321" t="str">
            <v>MD</v>
          </cell>
          <cell r="F321" t="str">
            <v>21202</v>
          </cell>
          <cell r="G321" t="str">
            <v>United States of America</v>
          </cell>
          <cell r="H321" t="str">
            <v>Community Location</v>
          </cell>
          <cell r="J321" t="str">
            <v>443-756-0743</v>
          </cell>
          <cell r="L321" t="str">
            <v>Divorced/Separated</v>
          </cell>
          <cell r="M321" t="str">
            <v>No</v>
          </cell>
          <cell r="N321" t="str">
            <v>No</v>
          </cell>
          <cell r="O321" t="str">
            <v>06/28/2022</v>
          </cell>
          <cell r="P321" t="str">
            <v>Fork Lift Operator</v>
          </cell>
          <cell r="R321" t="str">
            <v>No</v>
          </cell>
          <cell r="S321" t="str">
            <v>No</v>
          </cell>
          <cell r="T321" t="str">
            <v>Male</v>
          </cell>
          <cell r="U321" t="str">
            <v>White</v>
          </cell>
          <cell r="V321" t="str">
            <v>06/18/2022</v>
          </cell>
          <cell r="X321" t="str">
            <v>218-11-5363</v>
          </cell>
          <cell r="Y321" t="str">
            <v>02/23/1974</v>
          </cell>
          <cell r="Z321" t="str">
            <v>richard.patrick74@yahoo.com</v>
          </cell>
          <cell r="AA321" t="str">
            <v>Yes</v>
          </cell>
          <cell r="AB321">
            <v>0</v>
          </cell>
          <cell r="AC321">
            <v>28</v>
          </cell>
          <cell r="AD321" t="str">
            <v>SNAP/Food Stamp</v>
          </cell>
          <cell r="AF321" t="str">
            <v>&gt; 1 year</v>
          </cell>
          <cell r="AG321" t="str">
            <v>No</v>
          </cell>
          <cell r="AH321" t="str">
            <v>Extremely Low Income</v>
          </cell>
          <cell r="AI321">
            <v>0</v>
          </cell>
          <cell r="AJ321" t="str">
            <v>Yes</v>
          </cell>
          <cell r="AK321" t="str">
            <v>High School Diploma/GED</v>
          </cell>
          <cell r="AL321" t="str">
            <v>No</v>
          </cell>
          <cell r="AM321" t="str">
            <v>Yes</v>
          </cell>
          <cell r="AN321" t="str">
            <v>No</v>
          </cell>
          <cell r="AP321" t="str">
            <v>No</v>
          </cell>
          <cell r="AQ321" t="str">
            <v>MTDL</v>
          </cell>
          <cell r="AR321" t="str">
            <v xml:space="preserve"> CDBG</v>
          </cell>
          <cell r="AS321" t="str">
            <v>MTDL</v>
          </cell>
          <cell r="AT321" t="str">
            <v>United States</v>
          </cell>
          <cell r="AU321">
            <v>40</v>
          </cell>
          <cell r="AZ321">
            <v>44730</v>
          </cell>
          <cell r="BA321" t="str">
            <v>MTDL</v>
          </cell>
          <cell r="BB321" t="str">
            <v>SH</v>
          </cell>
          <cell r="BC321">
            <v>6</v>
          </cell>
          <cell r="BD321" t="str">
            <v>Quarter 4</v>
          </cell>
          <cell r="BE321">
            <v>2022</v>
          </cell>
          <cell r="BF321">
            <v>2022</v>
          </cell>
          <cell r="CI321" t="str">
            <v>No</v>
          </cell>
          <cell r="CO321" t="str">
            <v>No</v>
          </cell>
          <cell r="CP321"/>
          <cell r="EB321">
            <v>48</v>
          </cell>
          <cell r="EC321" t="str">
            <v>Yes</v>
          </cell>
          <cell r="ED321" t="str">
            <v>CDBG</v>
          </cell>
          <cell r="EE321" t="str">
            <v>No</v>
          </cell>
          <cell r="EF321" t="str">
            <v>No</v>
          </cell>
          <cell r="EG321" t="str">
            <v>No</v>
          </cell>
          <cell r="EH321" t="str">
            <v>Yes</v>
          </cell>
          <cell r="EI321" t="str">
            <v>No</v>
          </cell>
          <cell r="EJ321" t="str">
            <v>Yes</v>
          </cell>
          <cell r="EM321" t="str">
            <v>No</v>
          </cell>
          <cell r="EN321" t="str">
            <v>No</v>
          </cell>
          <cell r="EO321" t="str">
            <v>No</v>
          </cell>
          <cell r="EP321" t="str">
            <v>No</v>
          </cell>
          <cell r="EQ321" t="str">
            <v>No</v>
          </cell>
          <cell r="ER321" t="str">
            <v>No</v>
          </cell>
        </row>
        <row r="322">
          <cell r="A322">
            <v>976777</v>
          </cell>
          <cell r="B322" t="str">
            <v>Patton, LaMonica J.</v>
          </cell>
          <cell r="C322" t="str">
            <v>2412 Loyola  North way Apt 101</v>
          </cell>
          <cell r="D322" t="str">
            <v>Baltimore</v>
          </cell>
          <cell r="E322" t="str">
            <v>MD</v>
          </cell>
          <cell r="F322" t="str">
            <v>21215</v>
          </cell>
          <cell r="G322" t="str">
            <v>United States of America</v>
          </cell>
          <cell r="H322" t="str">
            <v>Other</v>
          </cell>
          <cell r="I322" t="str">
            <v>not vaccinated</v>
          </cell>
          <cell r="J322" t="str">
            <v>443-325-6382</v>
          </cell>
          <cell r="L322" t="str">
            <v>Single</v>
          </cell>
          <cell r="M322" t="str">
            <v>Yes</v>
          </cell>
          <cell r="N322" t="str">
            <v>Yes</v>
          </cell>
          <cell r="P322" t="str">
            <v>CDL Bus Operator</v>
          </cell>
          <cell r="R322" t="str">
            <v>Yes</v>
          </cell>
          <cell r="S322" t="str">
            <v>No</v>
          </cell>
          <cell r="T322" t="str">
            <v>Female</v>
          </cell>
          <cell r="V322" t="str">
            <v>08/17/2021</v>
          </cell>
          <cell r="X322" t="str">
            <v>220-94-3176</v>
          </cell>
          <cell r="Y322" t="str">
            <v>03/25/1980</v>
          </cell>
          <cell r="Z322" t="str">
            <v>lpatton1980@gmailcom</v>
          </cell>
          <cell r="AA322" t="str">
            <v>No</v>
          </cell>
          <cell r="AB322">
            <v>0</v>
          </cell>
          <cell r="AC322">
            <v>16.5</v>
          </cell>
          <cell r="AD322" t="str">
            <v>Unemployment, SNAP/Food Stamp</v>
          </cell>
          <cell r="AF322" t="str">
            <v>&gt; 1 year</v>
          </cell>
          <cell r="AG322" t="str">
            <v>No</v>
          </cell>
          <cell r="AH322" t="str">
            <v>Extremely Low Income</v>
          </cell>
          <cell r="AI322">
            <v>0</v>
          </cell>
          <cell r="AJ322" t="str">
            <v>No</v>
          </cell>
          <cell r="AK322" t="str">
            <v>High School Diploma/GED</v>
          </cell>
          <cell r="AL322" t="str">
            <v>No</v>
          </cell>
          <cell r="AM322" t="str">
            <v>No</v>
          </cell>
          <cell r="AN322" t="str">
            <v>No</v>
          </cell>
          <cell r="AQ322" t="str">
            <v>CTC</v>
          </cell>
          <cell r="AR322" t="str">
            <v>SNAP</v>
          </cell>
          <cell r="AS322" t="str">
            <v>CTC</v>
          </cell>
          <cell r="AT322" t="str">
            <v>United States</v>
          </cell>
          <cell r="AU322">
            <v>35</v>
          </cell>
          <cell r="AV322" t="str">
            <v>Childcare</v>
          </cell>
          <cell r="AZ322">
            <v>44425</v>
          </cell>
          <cell r="BA322" t="str">
            <v>CTC</v>
          </cell>
          <cell r="BB322" t="str">
            <v>SH</v>
          </cell>
          <cell r="BC322">
            <v>8</v>
          </cell>
          <cell r="BD322" t="str">
            <v>Quarter 1</v>
          </cell>
          <cell r="BE322">
            <v>2021</v>
          </cell>
          <cell r="BF322">
            <v>2022</v>
          </cell>
          <cell r="CI322" t="str">
            <v>No</v>
          </cell>
          <cell r="CO322" t="str">
            <v>No</v>
          </cell>
          <cell r="CP322">
            <v>44446</v>
          </cell>
          <cell r="DK322" t="str">
            <v>Yes</v>
          </cell>
          <cell r="DL322" t="str">
            <v>08-2021</v>
          </cell>
          <cell r="DM322">
            <v>8</v>
          </cell>
          <cell r="DU322" t="str">
            <v>E</v>
          </cell>
          <cell r="DZ322" t="str">
            <v>467014279</v>
          </cell>
          <cell r="EB322">
            <v>42</v>
          </cell>
          <cell r="EC322" t="str">
            <v>Yes</v>
          </cell>
          <cell r="EE322" t="str">
            <v>No</v>
          </cell>
          <cell r="EF322" t="str">
            <v>No</v>
          </cell>
          <cell r="EG322" t="str">
            <v>Yes</v>
          </cell>
          <cell r="EH322" t="str">
            <v>No</v>
          </cell>
          <cell r="EI322" t="str">
            <v>No</v>
          </cell>
          <cell r="EJ322" t="str">
            <v>No</v>
          </cell>
          <cell r="EM322" t="str">
            <v>No</v>
          </cell>
          <cell r="EN322" t="str">
            <v>No</v>
          </cell>
          <cell r="EO322" t="str">
            <v>No</v>
          </cell>
          <cell r="EP322" t="str">
            <v>No</v>
          </cell>
          <cell r="EQ322" t="str">
            <v>No</v>
          </cell>
          <cell r="ER322" t="str">
            <v>No</v>
          </cell>
        </row>
        <row r="323">
          <cell r="A323">
            <v>977050</v>
          </cell>
          <cell r="B323" t="str">
            <v>Payne, Tony J.</v>
          </cell>
          <cell r="C323" t="str">
            <v>198 Halpine Road</v>
          </cell>
          <cell r="D323" t="str">
            <v>Rockville</v>
          </cell>
          <cell r="E323" t="str">
            <v>MD</v>
          </cell>
          <cell r="F323" t="str">
            <v>20852</v>
          </cell>
          <cell r="G323" t="str">
            <v>United States of America</v>
          </cell>
          <cell r="H323" t="str">
            <v>Word of Mouth</v>
          </cell>
          <cell r="J323" t="str">
            <v>443-742-9918</v>
          </cell>
          <cell r="L323" t="str">
            <v>Single</v>
          </cell>
          <cell r="M323" t="str">
            <v>Yes</v>
          </cell>
          <cell r="N323" t="str">
            <v>Yes</v>
          </cell>
          <cell r="O323" t="str">
            <v>3/31/2022</v>
          </cell>
          <cell r="P323" t="str">
            <v>Bus Operator</v>
          </cell>
          <cell r="R323" t="str">
            <v>No</v>
          </cell>
          <cell r="S323" t="str">
            <v>No</v>
          </cell>
          <cell r="T323" t="str">
            <v>Male</v>
          </cell>
          <cell r="U323" t="str">
            <v>Black/African American</v>
          </cell>
          <cell r="V323" t="str">
            <v>03/31/2022</v>
          </cell>
          <cell r="X323" t="str">
            <v>231-29-3157</v>
          </cell>
          <cell r="Y323" t="str">
            <v>02/27/1971</v>
          </cell>
          <cell r="Z323" t="str">
            <v>amouzeshrugs@gmail.com</v>
          </cell>
          <cell r="AA323" t="str">
            <v>No</v>
          </cell>
          <cell r="AB323">
            <v>0</v>
          </cell>
          <cell r="AC323">
            <v>20</v>
          </cell>
          <cell r="AD323" t="str">
            <v>Salary/Wages</v>
          </cell>
          <cell r="AF323" t="str">
            <v>Still Working</v>
          </cell>
          <cell r="AG323" t="str">
            <v>No</v>
          </cell>
          <cell r="AH323" t="str">
            <v>Extremely Low Income</v>
          </cell>
          <cell r="AI323">
            <v>3500</v>
          </cell>
          <cell r="AJ323" t="str">
            <v>No</v>
          </cell>
          <cell r="AK323" t="str">
            <v>Advanced Degree</v>
          </cell>
          <cell r="AL323" t="str">
            <v>No</v>
          </cell>
          <cell r="AM323" t="str">
            <v>No</v>
          </cell>
          <cell r="AN323" t="str">
            <v>No</v>
          </cell>
          <cell r="AP323" t="str">
            <v>No</v>
          </cell>
          <cell r="AQ323" t="str">
            <v>CTC</v>
          </cell>
          <cell r="AS323" t="str">
            <v>CTC</v>
          </cell>
          <cell r="AT323" t="str">
            <v>United States</v>
          </cell>
          <cell r="AU323">
            <v>40</v>
          </cell>
          <cell r="AZ323">
            <v>44651</v>
          </cell>
          <cell r="BA323" t="str">
            <v>CTC</v>
          </cell>
          <cell r="BB323" t="str">
            <v>SH</v>
          </cell>
          <cell r="BC323">
            <v>3</v>
          </cell>
          <cell r="BD323" t="str">
            <v>Quarter 3</v>
          </cell>
          <cell r="BE323">
            <v>2022</v>
          </cell>
          <cell r="BF323">
            <v>2022</v>
          </cell>
          <cell r="CI323" t="str">
            <v>Yes</v>
          </cell>
          <cell r="CO323" t="str">
            <v>No</v>
          </cell>
          <cell r="CP323">
            <v>44683</v>
          </cell>
          <cell r="DJ323" t="str">
            <v>Complete</v>
          </cell>
          <cell r="EB323">
            <v>51</v>
          </cell>
          <cell r="EC323" t="str">
            <v>No</v>
          </cell>
          <cell r="EE323" t="str">
            <v>Yes</v>
          </cell>
          <cell r="EF323" t="str">
            <v>No</v>
          </cell>
          <cell r="EG323" t="str">
            <v>Yes</v>
          </cell>
          <cell r="EH323" t="str">
            <v>No</v>
          </cell>
          <cell r="EI323" t="str">
            <v>Yes</v>
          </cell>
          <cell r="EJ323" t="str">
            <v>No</v>
          </cell>
          <cell r="EM323" t="str">
            <v>Yes</v>
          </cell>
          <cell r="EN323" t="str">
            <v>No</v>
          </cell>
          <cell r="EO323" t="str">
            <v>No</v>
          </cell>
          <cell r="EP323" t="str">
            <v>No</v>
          </cell>
          <cell r="EQ323" t="str">
            <v>No</v>
          </cell>
          <cell r="ER323" t="str">
            <v>No</v>
          </cell>
        </row>
        <row r="324">
          <cell r="A324">
            <v>977127</v>
          </cell>
          <cell r="B324" t="str">
            <v>Peacher, Trina` D.</v>
          </cell>
          <cell r="C324" t="str">
            <v>4726 Wakefield Road Apt 304</v>
          </cell>
          <cell r="D324" t="str">
            <v>Baltimore</v>
          </cell>
          <cell r="E324" t="str">
            <v>MD</v>
          </cell>
          <cell r="F324" t="str">
            <v>21216</v>
          </cell>
          <cell r="G324" t="str">
            <v>United States of America</v>
          </cell>
          <cell r="H324" t="str">
            <v>Internet Search</v>
          </cell>
          <cell r="J324" t="str">
            <v>443-318-3399</v>
          </cell>
          <cell r="L324" t="str">
            <v>Single</v>
          </cell>
          <cell r="M324" t="str">
            <v>Yes</v>
          </cell>
          <cell r="N324" t="str">
            <v>Yes</v>
          </cell>
          <cell r="O324" t="str">
            <v>05/17/2022</v>
          </cell>
          <cell r="P324" t="str">
            <v>Bus Operator</v>
          </cell>
          <cell r="R324" t="str">
            <v>Yes</v>
          </cell>
          <cell r="S324" t="str">
            <v>No</v>
          </cell>
          <cell r="T324" t="str">
            <v>Female</v>
          </cell>
          <cell r="U324" t="str">
            <v>Black/African American</v>
          </cell>
          <cell r="V324" t="str">
            <v>05/17/2022</v>
          </cell>
          <cell r="X324" t="str">
            <v>212-96-1992</v>
          </cell>
          <cell r="Y324" t="str">
            <v>04/24/1980</v>
          </cell>
          <cell r="Z324" t="str">
            <v>dinnies38@gmail.com</v>
          </cell>
          <cell r="AA324" t="str">
            <v>No</v>
          </cell>
          <cell r="AB324">
            <v>0</v>
          </cell>
          <cell r="AC324">
            <v>18</v>
          </cell>
          <cell r="AD324" t="str">
            <v>Salary/Wages, Child Support, SNAP/Food Stamp</v>
          </cell>
          <cell r="AF324" t="str">
            <v>&gt; 1 year</v>
          </cell>
          <cell r="AG324" t="str">
            <v>No</v>
          </cell>
          <cell r="AH324" t="str">
            <v>Extremely Low Income</v>
          </cell>
          <cell r="AI324">
            <v>2000</v>
          </cell>
          <cell r="AJ324" t="str">
            <v>No</v>
          </cell>
          <cell r="AK324" t="str">
            <v>Some College</v>
          </cell>
          <cell r="AL324" t="str">
            <v>No</v>
          </cell>
          <cell r="AM324" t="str">
            <v>No</v>
          </cell>
          <cell r="AN324" t="str">
            <v>No</v>
          </cell>
          <cell r="AP324" t="str">
            <v>No</v>
          </cell>
          <cell r="AR324" t="str">
            <v xml:space="preserve"> CDBG</v>
          </cell>
          <cell r="AS324" t="str">
            <v>CTC</v>
          </cell>
          <cell r="AT324" t="str">
            <v>United States</v>
          </cell>
          <cell r="AU324">
            <v>40</v>
          </cell>
          <cell r="AV324" t="str">
            <v>Childcare</v>
          </cell>
          <cell r="AZ324">
            <v>44698</v>
          </cell>
          <cell r="BB324" t="str">
            <v>SH</v>
          </cell>
          <cell r="BC324">
            <v>5</v>
          </cell>
          <cell r="BD324" t="str">
            <v>Quarter 4</v>
          </cell>
          <cell r="BE324">
            <v>2022</v>
          </cell>
          <cell r="BF324">
            <v>2022</v>
          </cell>
          <cell r="CI324" t="str">
            <v>No</v>
          </cell>
          <cell r="CO324" t="str">
            <v>No</v>
          </cell>
          <cell r="CP324"/>
          <cell r="DK324" t="str">
            <v>Yes</v>
          </cell>
          <cell r="EB324">
            <v>42</v>
          </cell>
          <cell r="EC324" t="str">
            <v>Yes</v>
          </cell>
          <cell r="ED324" t="str">
            <v>CDBG</v>
          </cell>
          <cell r="EE324" t="str">
            <v>No</v>
          </cell>
          <cell r="EF324" t="str">
            <v>No</v>
          </cell>
          <cell r="EG324" t="str">
            <v>No</v>
          </cell>
          <cell r="EH324" t="str">
            <v>No</v>
          </cell>
          <cell r="EI324" t="str">
            <v>No</v>
          </cell>
          <cell r="EJ324" t="str">
            <v>No</v>
          </cell>
          <cell r="EM324" t="str">
            <v>No</v>
          </cell>
          <cell r="EN324" t="str">
            <v>No</v>
          </cell>
          <cell r="EO324" t="str">
            <v>No</v>
          </cell>
          <cell r="EP324" t="str">
            <v>No</v>
          </cell>
          <cell r="EQ324" t="str">
            <v>No</v>
          </cell>
          <cell r="ER324" t="str">
            <v>No</v>
          </cell>
        </row>
        <row r="325">
          <cell r="A325">
            <v>977141</v>
          </cell>
          <cell r="B325" t="str">
            <v>Pearson III, Waverly</v>
          </cell>
          <cell r="C325" t="str">
            <v>2744 Endmonson Ave</v>
          </cell>
          <cell r="D325" t="str">
            <v>BALTIMORE</v>
          </cell>
          <cell r="E325" t="str">
            <v>MD</v>
          </cell>
          <cell r="F325" t="str">
            <v>21223</v>
          </cell>
          <cell r="G325" t="str">
            <v>United States of America</v>
          </cell>
          <cell r="H325" t="str">
            <v>Flyer</v>
          </cell>
          <cell r="J325" t="str">
            <v>443-242-1073</v>
          </cell>
          <cell r="L325" t="str">
            <v>Single</v>
          </cell>
          <cell r="M325" t="str">
            <v>No</v>
          </cell>
          <cell r="N325" t="str">
            <v>No</v>
          </cell>
          <cell r="O325" t="str">
            <v>5/24/2022</v>
          </cell>
          <cell r="P325" t="str">
            <v>Twic Card/Forklift Certification</v>
          </cell>
          <cell r="R325" t="str">
            <v>No</v>
          </cell>
          <cell r="S325" t="str">
            <v>No</v>
          </cell>
          <cell r="T325" t="str">
            <v>Male</v>
          </cell>
          <cell r="U325" t="str">
            <v>Black/African American</v>
          </cell>
          <cell r="V325" t="str">
            <v>05/24/2022</v>
          </cell>
          <cell r="X325" t="str">
            <v>xxx-xx-8650</v>
          </cell>
          <cell r="Y325" t="str">
            <v>12/05/2000</v>
          </cell>
          <cell r="Z325" t="str">
            <v>Waverlypearson@gmail.com</v>
          </cell>
          <cell r="AA325" t="str">
            <v>No</v>
          </cell>
          <cell r="AB325">
            <v>0</v>
          </cell>
          <cell r="AC325">
            <v>16.5</v>
          </cell>
          <cell r="AD325" t="str">
            <v>Other Sources</v>
          </cell>
          <cell r="AF325" t="str">
            <v>1-3 months</v>
          </cell>
          <cell r="AG325" t="str">
            <v>No</v>
          </cell>
          <cell r="AH325" t="str">
            <v>Extremely Low Income</v>
          </cell>
          <cell r="AI325">
            <v>0</v>
          </cell>
          <cell r="AJ325" t="str">
            <v>No</v>
          </cell>
          <cell r="AK325" t="str">
            <v>High School Diploma/GED</v>
          </cell>
          <cell r="AL325" t="str">
            <v>No</v>
          </cell>
          <cell r="AM325" t="str">
            <v>No</v>
          </cell>
          <cell r="AN325" t="str">
            <v>No</v>
          </cell>
          <cell r="AP325" t="str">
            <v>Yes</v>
          </cell>
          <cell r="AQ325" t="str">
            <v>MTDL</v>
          </cell>
          <cell r="AR325" t="str">
            <v>Grads2Careers</v>
          </cell>
          <cell r="AS325" t="str">
            <v>MTDL</v>
          </cell>
          <cell r="AT325" t="str">
            <v>United States</v>
          </cell>
          <cell r="AU325">
            <v>40</v>
          </cell>
          <cell r="AV325" t="str">
            <v>Disability</v>
          </cell>
          <cell r="AZ325">
            <v>44705</v>
          </cell>
          <cell r="BA325" t="str">
            <v>MTDL</v>
          </cell>
          <cell r="BB325" t="str">
            <v>ML</v>
          </cell>
          <cell r="BC325">
            <v>5</v>
          </cell>
          <cell r="BD325" t="str">
            <v>Quarter 4</v>
          </cell>
          <cell r="BE325">
            <v>2022</v>
          </cell>
          <cell r="BF325">
            <v>2022</v>
          </cell>
          <cell r="CI325" t="str">
            <v>No</v>
          </cell>
          <cell r="CO325" t="str">
            <v>No</v>
          </cell>
          <cell r="CP325">
            <v>44712</v>
          </cell>
          <cell r="DJ325" t="str">
            <v>Complete</v>
          </cell>
          <cell r="EB325">
            <v>21</v>
          </cell>
          <cell r="EC325" t="str">
            <v>Yes</v>
          </cell>
          <cell r="EE325" t="str">
            <v>Yes</v>
          </cell>
          <cell r="EF325" t="str">
            <v>No</v>
          </cell>
          <cell r="EG325" t="str">
            <v>Yes</v>
          </cell>
          <cell r="EH325" t="str">
            <v>No</v>
          </cell>
          <cell r="EI325" t="str">
            <v>No</v>
          </cell>
          <cell r="EJ325" t="str">
            <v>Yes</v>
          </cell>
          <cell r="EM325" t="str">
            <v>Yes</v>
          </cell>
          <cell r="EN325" t="str">
            <v>No</v>
          </cell>
          <cell r="EO325" t="str">
            <v>No</v>
          </cell>
          <cell r="EP325" t="str">
            <v>No</v>
          </cell>
          <cell r="EQ325" t="str">
            <v>No</v>
          </cell>
          <cell r="ER325" t="str">
            <v>No</v>
          </cell>
        </row>
        <row r="326">
          <cell r="A326">
            <v>977025</v>
          </cell>
          <cell r="B326" t="str">
            <v>Pender Jr, Rodney W.</v>
          </cell>
          <cell r="C326" t="str">
            <v>2412 Calverton Heights Ave Apt 1</v>
          </cell>
          <cell r="D326" t="str">
            <v>Baltimore</v>
          </cell>
          <cell r="E326" t="str">
            <v>MD</v>
          </cell>
          <cell r="F326" t="str">
            <v>21216</v>
          </cell>
          <cell r="G326" t="str">
            <v>United States of America</v>
          </cell>
          <cell r="H326" t="str">
            <v>MND Client/Graduate</v>
          </cell>
          <cell r="J326" t="str">
            <v>240-517-8008</v>
          </cell>
          <cell r="L326" t="str">
            <v>Single</v>
          </cell>
          <cell r="M326" t="str">
            <v>No</v>
          </cell>
          <cell r="N326" t="str">
            <v>Yes</v>
          </cell>
          <cell r="O326" t="str">
            <v>3/4/2022</v>
          </cell>
          <cell r="P326" t="str">
            <v>Warehouse/Port</v>
          </cell>
          <cell r="R326" t="str">
            <v>Yes</v>
          </cell>
          <cell r="S326" t="str">
            <v>No</v>
          </cell>
          <cell r="T326" t="str">
            <v>Male</v>
          </cell>
          <cell r="U326" t="str">
            <v>Black/African American</v>
          </cell>
          <cell r="V326" t="str">
            <v>03/04/2022</v>
          </cell>
          <cell r="X326" t="str">
            <v>XXX-XX-0852</v>
          </cell>
          <cell r="Y326" t="str">
            <v>10/31/1991</v>
          </cell>
          <cell r="Z326" t="str">
            <v>Rodneyj152@gmail.com</v>
          </cell>
          <cell r="AA326" t="str">
            <v>No</v>
          </cell>
          <cell r="AB326">
            <v>0</v>
          </cell>
          <cell r="AC326">
            <v>15.5</v>
          </cell>
          <cell r="AD326" t="str">
            <v>Other Sources</v>
          </cell>
          <cell r="AF326" t="str">
            <v>1-3 months</v>
          </cell>
          <cell r="AG326" t="str">
            <v>No</v>
          </cell>
          <cell r="AH326" t="str">
            <v>Extremely Low Income</v>
          </cell>
          <cell r="AI326">
            <v>0</v>
          </cell>
          <cell r="AJ326" t="str">
            <v>No</v>
          </cell>
          <cell r="AK326" t="str">
            <v>High School Diploma/GED</v>
          </cell>
          <cell r="AL326" t="str">
            <v>No</v>
          </cell>
          <cell r="AM326" t="str">
            <v>No</v>
          </cell>
          <cell r="AN326" t="str">
            <v>No</v>
          </cell>
          <cell r="AP326" t="str">
            <v>Yes</v>
          </cell>
          <cell r="AQ326" t="str">
            <v>MTDL</v>
          </cell>
          <cell r="AR326" t="str">
            <v>MOED Opioid; CDBG</v>
          </cell>
          <cell r="AS326" t="str">
            <v>MTDL</v>
          </cell>
          <cell r="AT326" t="str">
            <v>United States</v>
          </cell>
          <cell r="AU326">
            <v>40</v>
          </cell>
          <cell r="AV326" t="str">
            <v>Communication Skills</v>
          </cell>
          <cell r="AZ326">
            <v>44624</v>
          </cell>
          <cell r="BA326" t="str">
            <v>MTDL</v>
          </cell>
          <cell r="BB326" t="str">
            <v>ML</v>
          </cell>
          <cell r="BC326">
            <v>3</v>
          </cell>
          <cell r="BD326" t="str">
            <v>Quarter 3</v>
          </cell>
          <cell r="BE326">
            <v>2022</v>
          </cell>
          <cell r="BF326">
            <v>2022</v>
          </cell>
          <cell r="BG326" t="str">
            <v>04/11/2022</v>
          </cell>
          <cell r="BH326" t="str">
            <v>Initial Placement</v>
          </cell>
          <cell r="BI326" t="str">
            <v>CHEP</v>
          </cell>
          <cell r="BJ326" t="str">
            <v>Pallet Repair</v>
          </cell>
          <cell r="BK326">
            <v>18.5</v>
          </cell>
          <cell r="BL326">
            <v>40</v>
          </cell>
          <cell r="BM326" t="str">
            <v>Yes</v>
          </cell>
          <cell r="BN326" t="str">
            <v>Yes</v>
          </cell>
          <cell r="BO326" t="str">
            <v>No</v>
          </cell>
          <cell r="BP326" t="str">
            <v>Yes</v>
          </cell>
          <cell r="BQ326" t="str">
            <v>Yes</v>
          </cell>
          <cell r="BR326" t="str">
            <v>04/11/2022</v>
          </cell>
          <cell r="BS326" t="str">
            <v>Initial Placement</v>
          </cell>
          <cell r="BT326" t="str">
            <v>CHEP</v>
          </cell>
          <cell r="BU326" t="str">
            <v>Pallet Repair</v>
          </cell>
          <cell r="BV326">
            <v>18.5</v>
          </cell>
          <cell r="BW326">
            <v>40</v>
          </cell>
          <cell r="BX326" t="str">
            <v>Yes</v>
          </cell>
          <cell r="BY326" t="str">
            <v>Yes</v>
          </cell>
          <cell r="BZ326" t="str">
            <v>No</v>
          </cell>
          <cell r="CA326" t="str">
            <v>Yes</v>
          </cell>
          <cell r="CB326" t="str">
            <v>Yes</v>
          </cell>
          <cell r="CI326" t="str">
            <v>No</v>
          </cell>
          <cell r="CO326" t="str">
            <v>Yes</v>
          </cell>
          <cell r="CP326">
            <v>44627</v>
          </cell>
          <cell r="CQ326" t="str">
            <v>Yes</v>
          </cell>
          <cell r="CR326" t="str">
            <v>03/25/2022</v>
          </cell>
          <cell r="DI326" t="str">
            <v>Yes</v>
          </cell>
          <cell r="DJ326" t="str">
            <v>Complete</v>
          </cell>
          <cell r="EB326">
            <v>30</v>
          </cell>
          <cell r="EC326" t="str">
            <v>Yes</v>
          </cell>
          <cell r="ED326" t="str">
            <v>CDBG</v>
          </cell>
          <cell r="EE326" t="str">
            <v>Yes</v>
          </cell>
          <cell r="EF326" t="str">
            <v>Yes</v>
          </cell>
          <cell r="EG326" t="str">
            <v>Yes</v>
          </cell>
          <cell r="EH326" t="str">
            <v>No</v>
          </cell>
          <cell r="EI326" t="str">
            <v>Yes</v>
          </cell>
          <cell r="EJ326" t="str">
            <v>No</v>
          </cell>
          <cell r="EL326">
            <v>37</v>
          </cell>
          <cell r="EM326" t="str">
            <v>No</v>
          </cell>
          <cell r="EN326" t="str">
            <v>No</v>
          </cell>
          <cell r="EO326" t="str">
            <v>No</v>
          </cell>
          <cell r="EP326" t="str">
            <v>No</v>
          </cell>
          <cell r="EQ326" t="str">
            <v>Yes</v>
          </cell>
          <cell r="ER326" t="str">
            <v>No</v>
          </cell>
        </row>
        <row r="327">
          <cell r="A327">
            <v>976995</v>
          </cell>
          <cell r="B327" t="str">
            <v>Pender, Barbara M.</v>
          </cell>
          <cell r="C327" t="str">
            <v>6963 Brookmill Road</v>
          </cell>
          <cell r="D327" t="str">
            <v>Baltimore</v>
          </cell>
          <cell r="E327" t="str">
            <v>MD</v>
          </cell>
          <cell r="F327" t="str">
            <v>21215</v>
          </cell>
          <cell r="G327" t="str">
            <v>United States of America</v>
          </cell>
          <cell r="H327" t="str">
            <v>Facebook</v>
          </cell>
          <cell r="J327" t="str">
            <v>443-801-2980</v>
          </cell>
          <cell r="L327" t="str">
            <v>Single</v>
          </cell>
          <cell r="M327" t="str">
            <v>Yes</v>
          </cell>
          <cell r="N327" t="str">
            <v>Yes</v>
          </cell>
          <cell r="O327" t="str">
            <v>2/18/2022</v>
          </cell>
          <cell r="P327" t="str">
            <v>Bus Operator</v>
          </cell>
          <cell r="R327" t="str">
            <v>Yes</v>
          </cell>
          <cell r="S327" t="str">
            <v>No</v>
          </cell>
          <cell r="T327" t="str">
            <v>Female</v>
          </cell>
          <cell r="U327" t="str">
            <v>Black/African American</v>
          </cell>
          <cell r="V327" t="str">
            <v>02/18/2022</v>
          </cell>
          <cell r="X327" t="str">
            <v>5970</v>
          </cell>
          <cell r="Y327" t="str">
            <v>12/16/1995</v>
          </cell>
          <cell r="Z327" t="str">
            <v>barbarapender0@gmail.com</v>
          </cell>
          <cell r="AA327" t="str">
            <v>No</v>
          </cell>
          <cell r="AB327">
            <v>0</v>
          </cell>
          <cell r="AC327">
            <v>16.75</v>
          </cell>
          <cell r="AD327" t="str">
            <v>Salary/Wages, SNAP/Food Stamp</v>
          </cell>
          <cell r="AF327" t="str">
            <v>Still Working</v>
          </cell>
          <cell r="AG327" t="str">
            <v>No</v>
          </cell>
          <cell r="AH327" t="str">
            <v>Extremely Low Income</v>
          </cell>
          <cell r="AI327">
            <v>1600</v>
          </cell>
          <cell r="AJ327" t="str">
            <v>No</v>
          </cell>
          <cell r="AK327" t="str">
            <v>High School Diploma/GED</v>
          </cell>
          <cell r="AL327" t="str">
            <v>No</v>
          </cell>
          <cell r="AM327" t="str">
            <v>No</v>
          </cell>
          <cell r="AN327" t="str">
            <v>No</v>
          </cell>
          <cell r="AP327" t="str">
            <v>No</v>
          </cell>
          <cell r="AR327" t="str">
            <v xml:space="preserve"> CDBG</v>
          </cell>
          <cell r="AS327" t="str">
            <v>CTC</v>
          </cell>
          <cell r="AT327" t="str">
            <v>United States</v>
          </cell>
          <cell r="AU327">
            <v>30</v>
          </cell>
          <cell r="AZ327">
            <v>44610</v>
          </cell>
          <cell r="BB327" t="str">
            <v>SH</v>
          </cell>
          <cell r="BC327">
            <v>2</v>
          </cell>
          <cell r="BD327" t="str">
            <v>Quarter 3</v>
          </cell>
          <cell r="BE327">
            <v>2022</v>
          </cell>
          <cell r="BF327">
            <v>2022</v>
          </cell>
          <cell r="CI327" t="str">
            <v>Yes</v>
          </cell>
          <cell r="CO327" t="str">
            <v>No</v>
          </cell>
          <cell r="CP327"/>
          <cell r="DK327" t="str">
            <v>Yes</v>
          </cell>
          <cell r="EB327">
            <v>26</v>
          </cell>
          <cell r="EC327" t="str">
            <v>Yes</v>
          </cell>
          <cell r="ED327" t="str">
            <v>CDBG</v>
          </cell>
          <cell r="EE327" t="str">
            <v>No</v>
          </cell>
          <cell r="EF327" t="str">
            <v>No</v>
          </cell>
          <cell r="EG327" t="str">
            <v>No</v>
          </cell>
          <cell r="EH327" t="str">
            <v>No</v>
          </cell>
          <cell r="EI327" t="str">
            <v>Yes</v>
          </cell>
          <cell r="EJ327" t="str">
            <v>No</v>
          </cell>
          <cell r="EM327" t="str">
            <v>No</v>
          </cell>
          <cell r="EN327" t="str">
            <v>No</v>
          </cell>
          <cell r="EO327" t="str">
            <v>No</v>
          </cell>
          <cell r="EP327" t="str">
            <v>No</v>
          </cell>
          <cell r="EQ327" t="str">
            <v>No</v>
          </cell>
          <cell r="ER327" t="str">
            <v>No</v>
          </cell>
        </row>
        <row r="328">
          <cell r="A328">
            <v>976778</v>
          </cell>
          <cell r="B328" t="str">
            <v>Perez, Elsie R.</v>
          </cell>
          <cell r="C328" t="str">
            <v>1745 East Preston Street</v>
          </cell>
          <cell r="D328" t="str">
            <v>Baltimore</v>
          </cell>
          <cell r="E328" t="str">
            <v>MD</v>
          </cell>
          <cell r="F328" t="str">
            <v>21213</v>
          </cell>
          <cell r="G328" t="str">
            <v>United States of America</v>
          </cell>
          <cell r="H328" t="str">
            <v>Other</v>
          </cell>
          <cell r="I328" t="str">
            <v>she is vaccinated</v>
          </cell>
          <cell r="J328" t="str">
            <v>787-636-3210</v>
          </cell>
          <cell r="L328" t="str">
            <v>Married</v>
          </cell>
          <cell r="M328" t="str">
            <v>Yes</v>
          </cell>
          <cell r="N328" t="str">
            <v>Yes</v>
          </cell>
          <cell r="P328" t="str">
            <v>CDL Bus Operator</v>
          </cell>
          <cell r="Q328" t="str">
            <v>Relate/Two Parents</v>
          </cell>
          <cell r="R328" t="str">
            <v>No</v>
          </cell>
          <cell r="S328" t="str">
            <v>Yes</v>
          </cell>
          <cell r="T328" t="str">
            <v>Female</v>
          </cell>
          <cell r="U328" t="str">
            <v>Other Multi-Racial Category</v>
          </cell>
          <cell r="V328" t="str">
            <v>08/17/2021</v>
          </cell>
          <cell r="X328" t="str">
            <v>597-20-4060</v>
          </cell>
          <cell r="Y328" t="str">
            <v>04/14/1984</v>
          </cell>
          <cell r="Z328" t="str">
            <v>roselipg@hotmail.com</v>
          </cell>
          <cell r="AA328" t="str">
            <v>No</v>
          </cell>
          <cell r="AB328">
            <v>0</v>
          </cell>
          <cell r="AC328">
            <v>14.44</v>
          </cell>
          <cell r="AD328" t="str">
            <v>Salary/Wages, Unemployment, SNAP/Food Stamp</v>
          </cell>
          <cell r="AF328" t="str">
            <v>Still Working</v>
          </cell>
          <cell r="AG328" t="str">
            <v>No</v>
          </cell>
          <cell r="AH328" t="str">
            <v>Extremely Low Income</v>
          </cell>
          <cell r="AI328">
            <v>2400</v>
          </cell>
          <cell r="AJ328" t="str">
            <v>No</v>
          </cell>
          <cell r="AK328" t="str">
            <v>BA/BS</v>
          </cell>
          <cell r="AL328" t="str">
            <v>No</v>
          </cell>
          <cell r="AM328" t="str">
            <v>No</v>
          </cell>
          <cell r="AN328" t="str">
            <v>No</v>
          </cell>
          <cell r="AQ328" t="str">
            <v>CTC</v>
          </cell>
          <cell r="AR328" t="str">
            <v>SNAP; CDBG; EARN</v>
          </cell>
          <cell r="AS328" t="str">
            <v>CTC</v>
          </cell>
          <cell r="AT328" t="str">
            <v>United States</v>
          </cell>
          <cell r="AU328">
            <v>8</v>
          </cell>
          <cell r="AZ328">
            <v>44425</v>
          </cell>
          <cell r="BA328" t="str">
            <v>CTC</v>
          </cell>
          <cell r="BB328" t="str">
            <v>SH</v>
          </cell>
          <cell r="BC328">
            <v>8</v>
          </cell>
          <cell r="BD328" t="str">
            <v>Quarter 1</v>
          </cell>
          <cell r="BE328">
            <v>2021</v>
          </cell>
          <cell r="BF328">
            <v>2022</v>
          </cell>
          <cell r="BG328" t="str">
            <v>10/01/2021</v>
          </cell>
          <cell r="BH328" t="str">
            <v>Initial Placement</v>
          </cell>
          <cell r="BI328" t="str">
            <v>Baltimore County</v>
          </cell>
          <cell r="BJ328" t="str">
            <v>Bus Attendant - School System</v>
          </cell>
          <cell r="BK328">
            <v>21.45</v>
          </cell>
          <cell r="BL328">
            <v>30</v>
          </cell>
          <cell r="BM328" t="str">
            <v>Yes</v>
          </cell>
          <cell r="BN328" t="str">
            <v>No</v>
          </cell>
          <cell r="BO328" t="str">
            <v>No</v>
          </cell>
          <cell r="BP328" t="str">
            <v>No</v>
          </cell>
          <cell r="BQ328" t="str">
            <v>Yes</v>
          </cell>
          <cell r="BR328" t="str">
            <v>10/01/2021</v>
          </cell>
          <cell r="BS328" t="str">
            <v>Initial Placement</v>
          </cell>
          <cell r="BT328" t="str">
            <v>Baltimore County</v>
          </cell>
          <cell r="BU328" t="str">
            <v>Bus Attendant - School System</v>
          </cell>
          <cell r="BV328">
            <v>21.45</v>
          </cell>
          <cell r="BW328">
            <v>30</v>
          </cell>
          <cell r="BX328" t="str">
            <v>Yes</v>
          </cell>
          <cell r="BY328" t="str">
            <v>No</v>
          </cell>
          <cell r="BZ328" t="str">
            <v>No</v>
          </cell>
          <cell r="CA328" t="str">
            <v>No</v>
          </cell>
          <cell r="CB328" t="str">
            <v>Yes</v>
          </cell>
          <cell r="CE328" t="str">
            <v>Yes</v>
          </cell>
          <cell r="CF328" t="str">
            <v>05/04/2022</v>
          </cell>
          <cell r="CG328" t="str">
            <v>Job Retained</v>
          </cell>
          <cell r="CH328" t="str">
            <v>05/04/2022</v>
          </cell>
          <cell r="CI328" t="str">
            <v>Yes</v>
          </cell>
          <cell r="CJ328">
            <v>215</v>
          </cell>
          <cell r="CK328">
            <v>260</v>
          </cell>
          <cell r="CL328">
            <v>260</v>
          </cell>
          <cell r="CM328">
            <v>260</v>
          </cell>
          <cell r="CN328">
            <v>260</v>
          </cell>
          <cell r="CO328" t="str">
            <v>No</v>
          </cell>
          <cell r="CP328">
            <v>44446</v>
          </cell>
          <cell r="CU328" t="str">
            <v>Yes</v>
          </cell>
          <cell r="CV328" t="str">
            <v>09/22/2021</v>
          </cell>
          <cell r="DE328" t="str">
            <v>Yes</v>
          </cell>
          <cell r="DF328" t="str">
            <v>10/07/2021</v>
          </cell>
          <cell r="DI328" t="str">
            <v>Yes</v>
          </cell>
          <cell r="DJ328" t="str">
            <v>Complete</v>
          </cell>
          <cell r="DL328" t="str">
            <v>08-2021</v>
          </cell>
          <cell r="DM328">
            <v>8</v>
          </cell>
          <cell r="DU328" t="str">
            <v>E</v>
          </cell>
          <cell r="DZ328" t="str">
            <v>438056655</v>
          </cell>
          <cell r="EA328" t="str">
            <v>IG0514-15-628</v>
          </cell>
          <cell r="EB328">
            <v>38</v>
          </cell>
          <cell r="EC328" t="str">
            <v>Yes</v>
          </cell>
          <cell r="ED328" t="str">
            <v>CDBG</v>
          </cell>
          <cell r="EE328" t="str">
            <v>Yes</v>
          </cell>
          <cell r="EF328" t="str">
            <v>Yes</v>
          </cell>
          <cell r="EG328" t="str">
            <v>Yes</v>
          </cell>
          <cell r="EH328" t="str">
            <v>No</v>
          </cell>
          <cell r="EI328" t="str">
            <v>Yes</v>
          </cell>
          <cell r="EJ328" t="str">
            <v>No</v>
          </cell>
          <cell r="EL328">
            <v>44</v>
          </cell>
          <cell r="EM328" t="str">
            <v>No</v>
          </cell>
          <cell r="EN328" t="str">
            <v>No</v>
          </cell>
          <cell r="EO328" t="str">
            <v>Yes</v>
          </cell>
          <cell r="EP328" t="str">
            <v>Yes</v>
          </cell>
          <cell r="EQ328" t="str">
            <v>Yes</v>
          </cell>
          <cell r="ER328" t="str">
            <v>Yes</v>
          </cell>
        </row>
        <row r="329">
          <cell r="A329">
            <v>976797</v>
          </cell>
          <cell r="B329" t="str">
            <v>Perkins, Alan .</v>
          </cell>
          <cell r="C329" t="str">
            <v>3204 Pelham Ave</v>
          </cell>
          <cell r="D329" t="str">
            <v>Baltimore</v>
          </cell>
          <cell r="E329" t="str">
            <v>MD</v>
          </cell>
          <cell r="F329" t="str">
            <v>21229</v>
          </cell>
          <cell r="G329" t="str">
            <v>United States of America</v>
          </cell>
          <cell r="H329" t="str">
            <v>Word of Mouth</v>
          </cell>
          <cell r="J329" t="str">
            <v>2026041644</v>
          </cell>
          <cell r="L329" t="str">
            <v>Single</v>
          </cell>
          <cell r="M329" t="str">
            <v>Yes</v>
          </cell>
          <cell r="N329" t="str">
            <v>Yes</v>
          </cell>
          <cell r="P329" t="str">
            <v>CTC</v>
          </cell>
          <cell r="R329" t="str">
            <v>No</v>
          </cell>
          <cell r="S329" t="str">
            <v>No</v>
          </cell>
          <cell r="T329" t="str">
            <v>Male</v>
          </cell>
          <cell r="U329" t="str">
            <v>Black/African American</v>
          </cell>
          <cell r="V329" t="str">
            <v>08/24/2021</v>
          </cell>
          <cell r="X329" t="str">
            <v>218 53 0253</v>
          </cell>
          <cell r="Y329" t="str">
            <v>11/26/1998</v>
          </cell>
          <cell r="Z329" t="str">
            <v>alanperkins148@yahoo.com</v>
          </cell>
          <cell r="AB329">
            <v>0</v>
          </cell>
          <cell r="AC329">
            <v>15</v>
          </cell>
          <cell r="AD329" t="str">
            <v>Other Sources</v>
          </cell>
          <cell r="AF329" t="str">
            <v>1-3 months</v>
          </cell>
          <cell r="AH329" t="str">
            <v>Extremely Low Income</v>
          </cell>
          <cell r="AI329">
            <v>0</v>
          </cell>
          <cell r="AK329" t="str">
            <v>Some Highschool</v>
          </cell>
          <cell r="AN329" t="str">
            <v>No</v>
          </cell>
          <cell r="AQ329" t="str">
            <v>CTC</v>
          </cell>
          <cell r="AR329" t="str">
            <v xml:space="preserve"> CDBG</v>
          </cell>
          <cell r="AS329" t="str">
            <v>CTC</v>
          </cell>
          <cell r="AT329" t="str">
            <v>United States</v>
          </cell>
          <cell r="AU329">
            <v>40</v>
          </cell>
          <cell r="AZ329">
            <v>44432</v>
          </cell>
          <cell r="BA329" t="str">
            <v>CTC</v>
          </cell>
          <cell r="BB329" t="str">
            <v>CH</v>
          </cell>
          <cell r="BC329">
            <v>8</v>
          </cell>
          <cell r="BD329" t="str">
            <v>Quarter 1</v>
          </cell>
          <cell r="BE329">
            <v>2021</v>
          </cell>
          <cell r="BF329">
            <v>2022</v>
          </cell>
          <cell r="CI329" t="str">
            <v>No</v>
          </cell>
          <cell r="CO329" t="str">
            <v>No</v>
          </cell>
          <cell r="CP329">
            <v>44446</v>
          </cell>
          <cell r="EB329">
            <v>23</v>
          </cell>
          <cell r="EC329" t="str">
            <v>Yes</v>
          </cell>
          <cell r="ED329" t="str">
            <v>CDBG</v>
          </cell>
          <cell r="EE329" t="str">
            <v>No</v>
          </cell>
          <cell r="EF329" t="str">
            <v>No</v>
          </cell>
          <cell r="EG329" t="str">
            <v>Yes</v>
          </cell>
          <cell r="EH329" t="str">
            <v>No</v>
          </cell>
          <cell r="EI329" t="str">
            <v>No</v>
          </cell>
          <cell r="EJ329" t="str">
            <v>Yes</v>
          </cell>
          <cell r="EM329" t="str">
            <v>No</v>
          </cell>
          <cell r="EN329" t="str">
            <v>No</v>
          </cell>
          <cell r="EO329" t="str">
            <v>No</v>
          </cell>
          <cell r="EP329" t="str">
            <v>No</v>
          </cell>
          <cell r="EQ329" t="str">
            <v>No</v>
          </cell>
          <cell r="ER329" t="str">
            <v>No</v>
          </cell>
        </row>
        <row r="330">
          <cell r="A330">
            <v>977153</v>
          </cell>
          <cell r="B330" t="str">
            <v>Perry, Jocelyn</v>
          </cell>
          <cell r="C330" t="str">
            <v>113 N. Monastery Ave</v>
          </cell>
          <cell r="D330" t="str">
            <v>Baltimore</v>
          </cell>
          <cell r="E330" t="str">
            <v>MD</v>
          </cell>
          <cell r="F330" t="str">
            <v>21229</v>
          </cell>
          <cell r="G330" t="str">
            <v>United States of America</v>
          </cell>
          <cell r="H330" t="str">
            <v>Returning Client</v>
          </cell>
          <cell r="J330" t="str">
            <v>(443)242-5578</v>
          </cell>
          <cell r="L330" t="str">
            <v>Single</v>
          </cell>
          <cell r="M330" t="str">
            <v>No</v>
          </cell>
          <cell r="N330" t="str">
            <v>No</v>
          </cell>
          <cell r="O330" t="str">
            <v>5/24/2022</v>
          </cell>
          <cell r="P330" t="str">
            <v>Warehousing/Port jobs</v>
          </cell>
          <cell r="R330" t="str">
            <v>Yes</v>
          </cell>
          <cell r="S330" t="str">
            <v>No</v>
          </cell>
          <cell r="T330" t="str">
            <v>Female</v>
          </cell>
          <cell r="U330" t="str">
            <v>Black/African American</v>
          </cell>
          <cell r="V330" t="str">
            <v>05/26/2022</v>
          </cell>
          <cell r="X330" t="str">
            <v>124-78-0978</v>
          </cell>
          <cell r="Y330" t="str">
            <v>07/11/1991</v>
          </cell>
          <cell r="Z330" t="str">
            <v>jocelynskii91@gmail.com</v>
          </cell>
          <cell r="AA330" t="str">
            <v>No</v>
          </cell>
          <cell r="AB330">
            <v>0</v>
          </cell>
          <cell r="AC330">
            <v>12</v>
          </cell>
          <cell r="AD330" t="str">
            <v>Cash Assistance/TCA, SNAP/Food Stamp</v>
          </cell>
          <cell r="AF330" t="str">
            <v>4-6 months</v>
          </cell>
          <cell r="AH330" t="str">
            <v>Extremely Low Income</v>
          </cell>
          <cell r="AI330">
            <v>330</v>
          </cell>
          <cell r="AJ330" t="str">
            <v>Yes</v>
          </cell>
          <cell r="AK330" t="str">
            <v>High School Diploma/GED</v>
          </cell>
          <cell r="AL330" t="str">
            <v>No</v>
          </cell>
          <cell r="AM330" t="str">
            <v>Yes</v>
          </cell>
          <cell r="AN330" t="str">
            <v>No</v>
          </cell>
          <cell r="AP330" t="str">
            <v>Yes</v>
          </cell>
          <cell r="AR330" t="str">
            <v xml:space="preserve"> CDBG</v>
          </cell>
          <cell r="AS330" t="str">
            <v>MTDL</v>
          </cell>
          <cell r="AT330" t="str">
            <v>United States</v>
          </cell>
          <cell r="AU330">
            <v>35</v>
          </cell>
          <cell r="AZ330">
            <v>44707</v>
          </cell>
          <cell r="BB330" t="str">
            <v>RB</v>
          </cell>
          <cell r="BC330">
            <v>5</v>
          </cell>
          <cell r="BD330" t="str">
            <v>Quarter 4</v>
          </cell>
          <cell r="BE330">
            <v>2022</v>
          </cell>
          <cell r="BF330">
            <v>2022</v>
          </cell>
          <cell r="CI330" t="str">
            <v>No</v>
          </cell>
          <cell r="CO330" t="str">
            <v>No</v>
          </cell>
          <cell r="CP330"/>
          <cell r="EB330">
            <v>30</v>
          </cell>
          <cell r="EC330" t="str">
            <v>Yes</v>
          </cell>
          <cell r="ED330" t="str">
            <v>CDBG</v>
          </cell>
          <cell r="EE330" t="str">
            <v>No</v>
          </cell>
          <cell r="EF330" t="str">
            <v>No</v>
          </cell>
          <cell r="EG330" t="str">
            <v>No</v>
          </cell>
          <cell r="EH330" t="str">
            <v>No</v>
          </cell>
          <cell r="EI330" t="str">
            <v>No</v>
          </cell>
          <cell r="EJ330" t="str">
            <v>No</v>
          </cell>
          <cell r="EM330" t="str">
            <v>No</v>
          </cell>
          <cell r="EN330" t="str">
            <v>No</v>
          </cell>
          <cell r="EO330" t="str">
            <v>No</v>
          </cell>
          <cell r="EP330" t="str">
            <v>No</v>
          </cell>
          <cell r="EQ330" t="str">
            <v>No</v>
          </cell>
          <cell r="ER330" t="str">
            <v>No</v>
          </cell>
        </row>
        <row r="331">
          <cell r="A331">
            <v>976854</v>
          </cell>
          <cell r="B331" t="str">
            <v>Perry, Tyonne</v>
          </cell>
          <cell r="C331" t="str">
            <v>1447</v>
          </cell>
          <cell r="D331" t="str">
            <v>Baltimore</v>
          </cell>
          <cell r="E331" t="str">
            <v>MD</v>
          </cell>
          <cell r="F331" t="str">
            <v>21223</v>
          </cell>
          <cell r="G331" t="str">
            <v>United States of America</v>
          </cell>
          <cell r="H331" t="str">
            <v>Word of Mouth</v>
          </cell>
          <cell r="J331" t="str">
            <v>443-963-6147</v>
          </cell>
          <cell r="O331" t="str">
            <v>10/12/2021</v>
          </cell>
          <cell r="P331" t="str">
            <v>CDL-Driving</v>
          </cell>
          <cell r="R331" t="str">
            <v>Yes</v>
          </cell>
          <cell r="S331" t="str">
            <v>No</v>
          </cell>
          <cell r="U331" t="str">
            <v>Black/African American</v>
          </cell>
          <cell r="V331" t="str">
            <v>10/12/2021</v>
          </cell>
          <cell r="X331" t="str">
            <v>XXX-XX-XXXX</v>
          </cell>
          <cell r="Y331" t="str">
            <v>05/03/1991</v>
          </cell>
          <cell r="Z331" t="str">
            <v>tperry405@gmail.com</v>
          </cell>
          <cell r="AA331" t="str">
            <v>No</v>
          </cell>
          <cell r="AB331">
            <v>0</v>
          </cell>
          <cell r="AC331">
            <v>12</v>
          </cell>
          <cell r="AD331" t="str">
            <v>Unemployment</v>
          </cell>
          <cell r="AF331" t="str">
            <v>1-3 months</v>
          </cell>
          <cell r="AG331" t="str">
            <v>No</v>
          </cell>
          <cell r="AH331" t="str">
            <v>Extremely Low Income</v>
          </cell>
          <cell r="AI331">
            <v>0</v>
          </cell>
          <cell r="AJ331" t="str">
            <v>No</v>
          </cell>
          <cell r="AK331" t="str">
            <v>High School Diploma/GED</v>
          </cell>
          <cell r="AL331" t="str">
            <v>No</v>
          </cell>
          <cell r="AM331" t="str">
            <v>No</v>
          </cell>
          <cell r="AN331" t="str">
            <v>No</v>
          </cell>
          <cell r="AR331" t="str">
            <v xml:space="preserve"> CDBG</v>
          </cell>
          <cell r="AS331" t="str">
            <v>CTC</v>
          </cell>
          <cell r="AT331" t="str">
            <v>United States</v>
          </cell>
          <cell r="AU331">
            <v>30</v>
          </cell>
          <cell r="AZ331">
            <v>44481</v>
          </cell>
          <cell r="BB331" t="str">
            <v>SH</v>
          </cell>
          <cell r="BC331">
            <v>10</v>
          </cell>
          <cell r="BD331" t="str">
            <v>Quarter 2</v>
          </cell>
          <cell r="BE331">
            <v>2021</v>
          </cell>
          <cell r="BF331">
            <v>2022</v>
          </cell>
          <cell r="CI331" t="str">
            <v>No</v>
          </cell>
          <cell r="CO331" t="str">
            <v>No</v>
          </cell>
          <cell r="CP331"/>
          <cell r="DK331" t="str">
            <v>Yes</v>
          </cell>
          <cell r="EB331">
            <v>31</v>
          </cell>
          <cell r="EC331" t="str">
            <v>Yes</v>
          </cell>
          <cell r="ED331" t="str">
            <v>CDBG</v>
          </cell>
          <cell r="EE331" t="str">
            <v>No</v>
          </cell>
          <cell r="EF331" t="str">
            <v>No</v>
          </cell>
          <cell r="EG331" t="str">
            <v>No</v>
          </cell>
          <cell r="EH331" t="str">
            <v>No</v>
          </cell>
          <cell r="EI331" t="str">
            <v>No</v>
          </cell>
          <cell r="EJ331" t="str">
            <v>No</v>
          </cell>
          <cell r="EM331" t="str">
            <v>No</v>
          </cell>
          <cell r="EN331" t="str">
            <v>No</v>
          </cell>
          <cell r="EO331" t="str">
            <v>No</v>
          </cell>
          <cell r="EP331" t="str">
            <v>No</v>
          </cell>
          <cell r="EQ331" t="str">
            <v>No</v>
          </cell>
          <cell r="ER331" t="str">
            <v>No</v>
          </cell>
        </row>
        <row r="332">
          <cell r="A332">
            <v>976841</v>
          </cell>
          <cell r="B332" t="str">
            <v>Peyton, Tia</v>
          </cell>
          <cell r="C332" t="str">
            <v>3207 Betlou James Pl</v>
          </cell>
          <cell r="D332" t="str">
            <v>Gwynn Oak</v>
          </cell>
          <cell r="E332" t="str">
            <v>MD</v>
          </cell>
          <cell r="F332" t="str">
            <v>21207</v>
          </cell>
          <cell r="G332" t="str">
            <v>United States of America</v>
          </cell>
          <cell r="H332" t="str">
            <v>MND Client/Graduate/Shamera Conn</v>
          </cell>
          <cell r="J332" t="str">
            <v>(410)805-9893</v>
          </cell>
          <cell r="L332" t="str">
            <v>Single</v>
          </cell>
          <cell r="M332" t="str">
            <v>Yes</v>
          </cell>
          <cell r="N332" t="str">
            <v>Yes</v>
          </cell>
          <cell r="O332" t="str">
            <v>10/5/2021</v>
          </cell>
          <cell r="P332" t="str">
            <v>CDL/Trucking Company</v>
          </cell>
          <cell r="R332" t="str">
            <v>Yes</v>
          </cell>
          <cell r="S332" t="str">
            <v>No</v>
          </cell>
          <cell r="T332" t="str">
            <v>Female</v>
          </cell>
          <cell r="U332" t="str">
            <v>Black/African American</v>
          </cell>
          <cell r="V332" t="str">
            <v>10/05/2021</v>
          </cell>
          <cell r="W332" t="str">
            <v>(443)204-7430</v>
          </cell>
          <cell r="X332" t="str">
            <v>218-13-0550</v>
          </cell>
          <cell r="Y332" t="str">
            <v>11/20/1986</v>
          </cell>
          <cell r="Z332" t="str">
            <v>moharktia@yahoo.com</v>
          </cell>
          <cell r="AA332" t="str">
            <v>No</v>
          </cell>
          <cell r="AB332">
            <v>0</v>
          </cell>
          <cell r="AC332">
            <v>17.5</v>
          </cell>
          <cell r="AD332" t="str">
            <v>Salary/Wages</v>
          </cell>
          <cell r="AF332" t="str">
            <v>Still Working</v>
          </cell>
          <cell r="AG332" t="str">
            <v>No</v>
          </cell>
          <cell r="AH332" t="str">
            <v>Low Income</v>
          </cell>
          <cell r="AI332">
            <v>2800</v>
          </cell>
          <cell r="AJ332" t="str">
            <v>No</v>
          </cell>
          <cell r="AK332" t="str">
            <v>High School Diploma/GED</v>
          </cell>
          <cell r="AL332" t="str">
            <v>No</v>
          </cell>
          <cell r="AM332" t="str">
            <v>No</v>
          </cell>
          <cell r="AN332" t="str">
            <v>No</v>
          </cell>
          <cell r="AS332" t="str">
            <v>CTC</v>
          </cell>
          <cell r="AT332" t="str">
            <v>United States</v>
          </cell>
          <cell r="AU332">
            <v>40</v>
          </cell>
          <cell r="AZ332">
            <v>44474</v>
          </cell>
          <cell r="BB332" t="str">
            <v>SH</v>
          </cell>
          <cell r="BC332">
            <v>10</v>
          </cell>
          <cell r="BD332" t="str">
            <v>Quarter 2</v>
          </cell>
          <cell r="BE332">
            <v>2021</v>
          </cell>
          <cell r="BF332">
            <v>2022</v>
          </cell>
          <cell r="CI332" t="str">
            <v>Yes</v>
          </cell>
          <cell r="CO332" t="str">
            <v>No</v>
          </cell>
          <cell r="DK332" t="str">
            <v>Yes</v>
          </cell>
          <cell r="EB332">
            <v>35</v>
          </cell>
          <cell r="EC332" t="str">
            <v>Yes</v>
          </cell>
          <cell r="EE332" t="str">
            <v>No</v>
          </cell>
          <cell r="EF332" t="str">
            <v>No</v>
          </cell>
          <cell r="EG332" t="str">
            <v>No</v>
          </cell>
          <cell r="EH332" t="str">
            <v>No</v>
          </cell>
          <cell r="EI332" t="str">
            <v>Yes</v>
          </cell>
          <cell r="EJ332" t="str">
            <v>No</v>
          </cell>
          <cell r="EM332" t="str">
            <v>No</v>
          </cell>
          <cell r="EN332" t="str">
            <v>No</v>
          </cell>
          <cell r="EO332" t="str">
            <v>No</v>
          </cell>
          <cell r="EP332" t="str">
            <v>No</v>
          </cell>
          <cell r="EQ332" t="str">
            <v>No</v>
          </cell>
          <cell r="ER332" t="str">
            <v>No</v>
          </cell>
        </row>
        <row r="333">
          <cell r="A333">
            <v>977208</v>
          </cell>
          <cell r="B333" t="str">
            <v>Phelps, Latoya S.</v>
          </cell>
          <cell r="C333" t="str">
            <v>3495 Hillsmere Road</v>
          </cell>
          <cell r="D333" t="str">
            <v>Gwynn Oak</v>
          </cell>
          <cell r="E333" t="str">
            <v>MD</v>
          </cell>
          <cell r="F333" t="str">
            <v>21207</v>
          </cell>
          <cell r="G333" t="str">
            <v>United States of America</v>
          </cell>
          <cell r="H333" t="str">
            <v>Facebook</v>
          </cell>
          <cell r="J333" t="str">
            <v>410-903-5894</v>
          </cell>
          <cell r="L333" t="str">
            <v>Single Living with Partner</v>
          </cell>
          <cell r="M333" t="str">
            <v>No</v>
          </cell>
          <cell r="N333" t="str">
            <v>Yes</v>
          </cell>
          <cell r="O333" t="str">
            <v>06/24/2022</v>
          </cell>
          <cell r="P333" t="str">
            <v>Bus Operator</v>
          </cell>
          <cell r="R333" t="str">
            <v>Yes</v>
          </cell>
          <cell r="S333" t="str">
            <v>No</v>
          </cell>
          <cell r="T333" t="str">
            <v>Female</v>
          </cell>
          <cell r="U333" t="str">
            <v>Black/African American</v>
          </cell>
          <cell r="V333" t="str">
            <v>06/24/2022</v>
          </cell>
          <cell r="X333" t="str">
            <v>213-08-0486</v>
          </cell>
          <cell r="Y333" t="str">
            <v>11/03/1984</v>
          </cell>
          <cell r="Z333" t="str">
            <v>phelpscl19@gmail.com</v>
          </cell>
          <cell r="AA333" t="str">
            <v>No</v>
          </cell>
          <cell r="AB333">
            <v>0</v>
          </cell>
          <cell r="AC333">
            <v>21</v>
          </cell>
          <cell r="AD333" t="str">
            <v>SSDI, SNAP/Food Stamp</v>
          </cell>
          <cell r="AF333" t="str">
            <v>&gt; 1 year</v>
          </cell>
          <cell r="AG333" t="str">
            <v>No</v>
          </cell>
          <cell r="AH333" t="str">
            <v>Extremely Low Income</v>
          </cell>
          <cell r="AI333">
            <v>1900</v>
          </cell>
          <cell r="AJ333" t="str">
            <v>No</v>
          </cell>
          <cell r="AK333" t="str">
            <v>Some College</v>
          </cell>
          <cell r="AL333" t="str">
            <v>No</v>
          </cell>
          <cell r="AM333" t="str">
            <v>No</v>
          </cell>
          <cell r="AN333" t="str">
            <v>No</v>
          </cell>
          <cell r="AP333" t="str">
            <v>No</v>
          </cell>
          <cell r="AQ333" t="str">
            <v>CTC</v>
          </cell>
          <cell r="AS333" t="str">
            <v>CTC</v>
          </cell>
          <cell r="AT333" t="str">
            <v>United States</v>
          </cell>
          <cell r="AU333">
            <v>40</v>
          </cell>
          <cell r="AZ333">
            <v>44736</v>
          </cell>
          <cell r="BA333" t="str">
            <v>CTC</v>
          </cell>
          <cell r="BB333" t="str">
            <v>SH</v>
          </cell>
          <cell r="BC333">
            <v>6</v>
          </cell>
          <cell r="BD333" t="str">
            <v>Quarter 4</v>
          </cell>
          <cell r="BE333">
            <v>2022</v>
          </cell>
          <cell r="BF333">
            <v>2022</v>
          </cell>
          <cell r="CI333" t="str">
            <v>No</v>
          </cell>
          <cell r="CO333" t="str">
            <v>No</v>
          </cell>
          <cell r="CP333"/>
          <cell r="EB333">
            <v>37</v>
          </cell>
          <cell r="EC333" t="str">
            <v>Yes</v>
          </cell>
          <cell r="EE333" t="str">
            <v>No</v>
          </cell>
          <cell r="EF333" t="str">
            <v>No</v>
          </cell>
          <cell r="EG333" t="str">
            <v>No</v>
          </cell>
          <cell r="EH333" t="str">
            <v>Yes</v>
          </cell>
          <cell r="EI333" t="str">
            <v>No</v>
          </cell>
          <cell r="EJ333" t="str">
            <v>Yes</v>
          </cell>
          <cell r="EM333" t="str">
            <v>No</v>
          </cell>
          <cell r="EN333" t="str">
            <v>No</v>
          </cell>
          <cell r="EO333" t="str">
            <v>No</v>
          </cell>
          <cell r="EP333" t="str">
            <v>No</v>
          </cell>
          <cell r="EQ333" t="str">
            <v>No</v>
          </cell>
          <cell r="ER333" t="str">
            <v>No</v>
          </cell>
        </row>
        <row r="334">
          <cell r="A334">
            <v>977045</v>
          </cell>
          <cell r="B334" t="str">
            <v>Phillips, Deborah</v>
          </cell>
          <cell r="C334" t="str">
            <v>4104 Walrad Street</v>
          </cell>
          <cell r="D334" t="str">
            <v>Baltimore</v>
          </cell>
          <cell r="E334" t="str">
            <v>MD</v>
          </cell>
          <cell r="F334" t="str">
            <v>21229</v>
          </cell>
          <cell r="G334" t="str">
            <v>United States of America</v>
          </cell>
          <cell r="H334" t="str">
            <v>University of Baltimore</v>
          </cell>
          <cell r="J334" t="str">
            <v>410-615-4101</v>
          </cell>
          <cell r="L334" t="str">
            <v>Single</v>
          </cell>
          <cell r="M334" t="str">
            <v>Yes</v>
          </cell>
          <cell r="N334" t="str">
            <v>Yes</v>
          </cell>
          <cell r="O334" t="str">
            <v>3/30/2022</v>
          </cell>
          <cell r="P334" t="str">
            <v>Limousine/Dump Truck</v>
          </cell>
          <cell r="R334" t="str">
            <v>Yes</v>
          </cell>
          <cell r="S334" t="str">
            <v>No</v>
          </cell>
          <cell r="T334" t="str">
            <v>Female</v>
          </cell>
          <cell r="U334" t="str">
            <v>Black/African American</v>
          </cell>
          <cell r="V334" t="str">
            <v>03/30/2022</v>
          </cell>
          <cell r="X334" t="str">
            <v>083-50-0387</v>
          </cell>
          <cell r="Y334" t="str">
            <v>04/26/1958</v>
          </cell>
          <cell r="Z334" t="str">
            <v>deborahphillips426@gmail.com</v>
          </cell>
          <cell r="AA334" t="str">
            <v>No</v>
          </cell>
          <cell r="AB334">
            <v>0</v>
          </cell>
          <cell r="AC334">
            <v>21</v>
          </cell>
          <cell r="AD334" t="str">
            <v>SSI</v>
          </cell>
          <cell r="AF334" t="str">
            <v>4-6 months</v>
          </cell>
          <cell r="AG334" t="str">
            <v>No</v>
          </cell>
          <cell r="AH334" t="str">
            <v>Extremely Low Income</v>
          </cell>
          <cell r="AI334">
            <v>819</v>
          </cell>
          <cell r="AJ334" t="str">
            <v>No</v>
          </cell>
          <cell r="AK334" t="str">
            <v>BA/BS</v>
          </cell>
          <cell r="AL334" t="str">
            <v>No</v>
          </cell>
          <cell r="AM334" t="str">
            <v>No</v>
          </cell>
          <cell r="AN334" t="str">
            <v>No</v>
          </cell>
          <cell r="AP334" t="str">
            <v>No</v>
          </cell>
          <cell r="AR334" t="str">
            <v xml:space="preserve"> CDBG</v>
          </cell>
          <cell r="AS334" t="str">
            <v>CTC</v>
          </cell>
          <cell r="AT334" t="str">
            <v>United States</v>
          </cell>
          <cell r="AU334">
            <v>30</v>
          </cell>
          <cell r="AZ334">
            <v>44650</v>
          </cell>
          <cell r="BB334" t="str">
            <v>MS</v>
          </cell>
          <cell r="BC334">
            <v>3</v>
          </cell>
          <cell r="BD334" t="str">
            <v>Quarter 3</v>
          </cell>
          <cell r="BE334">
            <v>2022</v>
          </cell>
          <cell r="BF334">
            <v>2022</v>
          </cell>
          <cell r="CI334" t="str">
            <v>No</v>
          </cell>
          <cell r="CO334" t="str">
            <v>No</v>
          </cell>
          <cell r="CP334"/>
          <cell r="DK334" t="str">
            <v>Yes</v>
          </cell>
          <cell r="EB334">
            <v>64</v>
          </cell>
          <cell r="EC334" t="str">
            <v>Yes</v>
          </cell>
          <cell r="ED334" t="str">
            <v>CDBG</v>
          </cell>
          <cell r="EE334" t="str">
            <v>No</v>
          </cell>
          <cell r="EF334" t="str">
            <v>No</v>
          </cell>
          <cell r="EG334" t="str">
            <v>No</v>
          </cell>
          <cell r="EH334" t="str">
            <v>No</v>
          </cell>
          <cell r="EI334" t="str">
            <v>No</v>
          </cell>
          <cell r="EJ334" t="str">
            <v>No</v>
          </cell>
          <cell r="EM334" t="str">
            <v>No</v>
          </cell>
          <cell r="EN334" t="str">
            <v>No</v>
          </cell>
          <cell r="EO334" t="str">
            <v>No</v>
          </cell>
          <cell r="EP334" t="str">
            <v>No</v>
          </cell>
          <cell r="EQ334" t="str">
            <v>No</v>
          </cell>
          <cell r="ER334" t="str">
            <v>No</v>
          </cell>
        </row>
        <row r="335">
          <cell r="A335">
            <v>977034</v>
          </cell>
          <cell r="B335" t="str">
            <v>Phinney, Bonita</v>
          </cell>
          <cell r="C335" t="str">
            <v>6221 Eldridge Rd</v>
          </cell>
          <cell r="D335" t="str">
            <v>Glen Burnie</v>
          </cell>
          <cell r="E335" t="str">
            <v>MD</v>
          </cell>
          <cell r="F335" t="str">
            <v>210610</v>
          </cell>
          <cell r="G335" t="str">
            <v>United States of America</v>
          </cell>
          <cell r="H335" t="str">
            <v>Flyer/Main Library</v>
          </cell>
          <cell r="J335" t="str">
            <v>(443)896-8163</v>
          </cell>
          <cell r="L335" t="str">
            <v>Divorced/Separated</v>
          </cell>
          <cell r="M335" t="str">
            <v>No</v>
          </cell>
          <cell r="N335" t="str">
            <v>No</v>
          </cell>
          <cell r="O335" t="str">
            <v>3/18/2022</v>
          </cell>
          <cell r="P335" t="str">
            <v>Clerical/Admin</v>
          </cell>
          <cell r="R335" t="str">
            <v>No</v>
          </cell>
          <cell r="S335" t="str">
            <v>No</v>
          </cell>
          <cell r="T335" t="str">
            <v>Female</v>
          </cell>
          <cell r="V335" t="str">
            <v>03/18/2022</v>
          </cell>
          <cell r="X335" t="str">
            <v>21758-2153</v>
          </cell>
          <cell r="Y335" t="str">
            <v>12/19/1951</v>
          </cell>
          <cell r="Z335" t="str">
            <v>bonitaphinney@gmail.com</v>
          </cell>
          <cell r="AA335" t="str">
            <v>No</v>
          </cell>
          <cell r="AB335">
            <v>0</v>
          </cell>
          <cell r="AC335">
            <v>12</v>
          </cell>
          <cell r="AD335" t="str">
            <v>Social Security</v>
          </cell>
          <cell r="AF335" t="str">
            <v>&gt; 1 year</v>
          </cell>
          <cell r="AG335" t="str">
            <v>No</v>
          </cell>
          <cell r="AI335">
            <v>840</v>
          </cell>
          <cell r="AJ335" t="str">
            <v>No</v>
          </cell>
          <cell r="AK335" t="str">
            <v>Some College</v>
          </cell>
          <cell r="AL335" t="str">
            <v>No</v>
          </cell>
          <cell r="AM335" t="str">
            <v>No</v>
          </cell>
          <cell r="AP335" t="str">
            <v>No</v>
          </cell>
          <cell r="AQ335" t="str">
            <v>OOO</v>
          </cell>
          <cell r="AS335" t="str">
            <v>OOO</v>
          </cell>
          <cell r="AT335" t="str">
            <v>United States</v>
          </cell>
          <cell r="AU335">
            <v>40</v>
          </cell>
          <cell r="AV335" t="str">
            <v>Health</v>
          </cell>
          <cell r="AZ335">
            <v>44638</v>
          </cell>
          <cell r="BA335" t="str">
            <v>OOO</v>
          </cell>
          <cell r="BB335" t="str">
            <v>RB</v>
          </cell>
          <cell r="BC335">
            <v>3</v>
          </cell>
          <cell r="BD335" t="str">
            <v>Quarter 3</v>
          </cell>
          <cell r="BE335">
            <v>2022</v>
          </cell>
          <cell r="BF335">
            <v>2022</v>
          </cell>
          <cell r="CI335" t="str">
            <v>No</v>
          </cell>
          <cell r="CO335" t="str">
            <v>No</v>
          </cell>
          <cell r="CP335"/>
          <cell r="EB335">
            <v>70</v>
          </cell>
          <cell r="EC335" t="str">
            <v>No</v>
          </cell>
          <cell r="EE335" t="str">
            <v>No</v>
          </cell>
          <cell r="EF335" t="str">
            <v>No</v>
          </cell>
          <cell r="EG335" t="str">
            <v>Yes</v>
          </cell>
          <cell r="EH335" t="str">
            <v>No</v>
          </cell>
          <cell r="EI335" t="str">
            <v>No</v>
          </cell>
          <cell r="EJ335" t="str">
            <v>Yes</v>
          </cell>
          <cell r="EM335" t="str">
            <v>No</v>
          </cell>
          <cell r="EN335" t="str">
            <v>No</v>
          </cell>
          <cell r="EO335" t="str">
            <v>No</v>
          </cell>
          <cell r="EP335" t="str">
            <v>No</v>
          </cell>
          <cell r="EQ335" t="str">
            <v>No</v>
          </cell>
          <cell r="ER335" t="str">
            <v>No</v>
          </cell>
        </row>
        <row r="336">
          <cell r="A336">
            <v>977106</v>
          </cell>
          <cell r="B336" t="str">
            <v>Poe, Wayne</v>
          </cell>
          <cell r="C336" t="str">
            <v>747 Linnard Street</v>
          </cell>
          <cell r="D336" t="str">
            <v>Baltimore</v>
          </cell>
          <cell r="E336" t="str">
            <v>MD</v>
          </cell>
          <cell r="F336" t="str">
            <v>21229</v>
          </cell>
          <cell r="G336" t="str">
            <v>United States of America</v>
          </cell>
          <cell r="H336" t="str">
            <v>Peaceful Minds Recovery Program</v>
          </cell>
          <cell r="J336" t="str">
            <v>(202)910-3112</v>
          </cell>
          <cell r="L336" t="str">
            <v>Single</v>
          </cell>
          <cell r="M336" t="str">
            <v>No</v>
          </cell>
          <cell r="N336" t="str">
            <v>No</v>
          </cell>
          <cell r="O336" t="str">
            <v>4/26/2022</v>
          </cell>
          <cell r="P336" t="str">
            <v>Warehouse</v>
          </cell>
          <cell r="R336" t="str">
            <v>No</v>
          </cell>
          <cell r="S336" t="str">
            <v>No</v>
          </cell>
          <cell r="T336" t="str">
            <v>Male</v>
          </cell>
          <cell r="U336" t="str">
            <v>White</v>
          </cell>
          <cell r="V336" t="str">
            <v>04/27/2022</v>
          </cell>
          <cell r="X336" t="str">
            <v>212-98-1872</v>
          </cell>
          <cell r="Y336" t="str">
            <v>03/03/1965</v>
          </cell>
          <cell r="Z336" t="str">
            <v>wpoe1750@gmail.com</v>
          </cell>
          <cell r="AA336" t="str">
            <v>Yes</v>
          </cell>
          <cell r="AB336">
            <v>0</v>
          </cell>
          <cell r="AC336">
            <v>13</v>
          </cell>
          <cell r="AF336" t="str">
            <v>&gt; 1 year</v>
          </cell>
          <cell r="AG336" t="str">
            <v>No</v>
          </cell>
          <cell r="AH336" t="str">
            <v>Extremely Low Income</v>
          </cell>
          <cell r="AI336">
            <v>0</v>
          </cell>
          <cell r="AJ336" t="str">
            <v>Yes</v>
          </cell>
          <cell r="AK336" t="str">
            <v>High School Diploma/GED</v>
          </cell>
          <cell r="AL336" t="str">
            <v>No</v>
          </cell>
          <cell r="AM336" t="str">
            <v>Yes</v>
          </cell>
          <cell r="AN336" t="str">
            <v>No</v>
          </cell>
          <cell r="AP336" t="str">
            <v>Yes</v>
          </cell>
          <cell r="AQ336" t="str">
            <v>MTDL</v>
          </cell>
          <cell r="AR336" t="str">
            <v xml:space="preserve"> CDBG</v>
          </cell>
          <cell r="AS336" t="str">
            <v>MTDL</v>
          </cell>
          <cell r="AT336" t="str">
            <v>United States</v>
          </cell>
          <cell r="AU336">
            <v>40</v>
          </cell>
          <cell r="AZ336">
            <v>44678</v>
          </cell>
          <cell r="BA336" t="str">
            <v>MTDL</v>
          </cell>
          <cell r="BB336" t="str">
            <v>RB</v>
          </cell>
          <cell r="BC336">
            <v>4</v>
          </cell>
          <cell r="BD336" t="str">
            <v>Quarter 4</v>
          </cell>
          <cell r="BE336">
            <v>2022</v>
          </cell>
          <cell r="BF336">
            <v>2022</v>
          </cell>
          <cell r="CI336" t="str">
            <v>No</v>
          </cell>
          <cell r="CO336" t="str">
            <v>No</v>
          </cell>
          <cell r="CP336">
            <v>44683</v>
          </cell>
          <cell r="DK336" t="str">
            <v>Yes</v>
          </cell>
          <cell r="EB336">
            <v>57</v>
          </cell>
          <cell r="EC336" t="str">
            <v>Yes</v>
          </cell>
          <cell r="ED336" t="str">
            <v>CDBG</v>
          </cell>
          <cell r="EE336" t="str">
            <v>No</v>
          </cell>
          <cell r="EF336" t="str">
            <v>No</v>
          </cell>
          <cell r="EG336" t="str">
            <v>Yes</v>
          </cell>
          <cell r="EH336" t="str">
            <v>No</v>
          </cell>
          <cell r="EI336" t="str">
            <v>No</v>
          </cell>
          <cell r="EJ336" t="str">
            <v>No</v>
          </cell>
          <cell r="EM336" t="str">
            <v>No</v>
          </cell>
          <cell r="EN336" t="str">
            <v>No</v>
          </cell>
          <cell r="EO336" t="str">
            <v>No</v>
          </cell>
          <cell r="EP336" t="str">
            <v>No</v>
          </cell>
          <cell r="EQ336" t="str">
            <v>No</v>
          </cell>
          <cell r="ER336" t="str">
            <v>No</v>
          </cell>
        </row>
        <row r="337">
          <cell r="A337">
            <v>977069</v>
          </cell>
          <cell r="B337" t="str">
            <v>Pone, Alphonso</v>
          </cell>
          <cell r="C337" t="str">
            <v>4007 Barrington Rd</v>
          </cell>
          <cell r="D337" t="str">
            <v>Baltimore</v>
          </cell>
          <cell r="E337" t="str">
            <v>MD</v>
          </cell>
          <cell r="F337" t="str">
            <v>21206</v>
          </cell>
          <cell r="G337" t="str">
            <v>United States of America</v>
          </cell>
          <cell r="H337" t="str">
            <v>Word of Mouth</v>
          </cell>
          <cell r="J337" t="str">
            <v>202-697-2675</v>
          </cell>
          <cell r="L337" t="str">
            <v>Divorced/Separated</v>
          </cell>
          <cell r="M337" t="str">
            <v>No</v>
          </cell>
          <cell r="N337" t="str">
            <v>No</v>
          </cell>
          <cell r="O337" t="str">
            <v>4/4/2022</v>
          </cell>
          <cell r="P337" t="str">
            <v>Forklift Certification</v>
          </cell>
          <cell r="R337" t="str">
            <v>No</v>
          </cell>
          <cell r="S337" t="str">
            <v>No</v>
          </cell>
          <cell r="T337" t="str">
            <v>Male</v>
          </cell>
          <cell r="U337" t="str">
            <v>Black/African American</v>
          </cell>
          <cell r="V337" t="str">
            <v>04/04/2022</v>
          </cell>
          <cell r="X337" t="str">
            <v>579-11-3375</v>
          </cell>
          <cell r="Y337" t="str">
            <v>01/31/1972</v>
          </cell>
          <cell r="Z337" t="str">
            <v>alpg8605@gmail.com</v>
          </cell>
          <cell r="AA337" t="str">
            <v>Yes</v>
          </cell>
          <cell r="AB337">
            <v>0</v>
          </cell>
          <cell r="AC337">
            <v>1000</v>
          </cell>
          <cell r="AD337" t="str">
            <v>SNAP/Food Stamp</v>
          </cell>
          <cell r="AF337" t="str">
            <v>&gt; 1 year</v>
          </cell>
          <cell r="AG337" t="str">
            <v>No</v>
          </cell>
          <cell r="AH337" t="str">
            <v>Extremely Low Income</v>
          </cell>
          <cell r="AI337">
            <v>250</v>
          </cell>
          <cell r="AJ337" t="str">
            <v>Yes</v>
          </cell>
          <cell r="AK337" t="str">
            <v>Some Highschool</v>
          </cell>
          <cell r="AL337" t="str">
            <v>No</v>
          </cell>
          <cell r="AM337" t="str">
            <v>Yes</v>
          </cell>
          <cell r="AN337" t="str">
            <v>No</v>
          </cell>
          <cell r="AP337" t="str">
            <v>Yes</v>
          </cell>
          <cell r="AQ337" t="str">
            <v>MTDL</v>
          </cell>
          <cell r="AR337" t="str">
            <v>MOED Opioid; CDBG</v>
          </cell>
          <cell r="AS337" t="str">
            <v>MTDL</v>
          </cell>
          <cell r="AT337" t="str">
            <v>United States</v>
          </cell>
          <cell r="AU337">
            <v>40</v>
          </cell>
          <cell r="AW337"/>
          <cell r="AZ337">
            <v>44655</v>
          </cell>
          <cell r="BA337" t="str">
            <v>MTDL</v>
          </cell>
          <cell r="BB337" t="str">
            <v>ML</v>
          </cell>
          <cell r="BC337">
            <v>4</v>
          </cell>
          <cell r="BD337" t="str">
            <v>Quarter 4</v>
          </cell>
          <cell r="BE337">
            <v>2022</v>
          </cell>
          <cell r="BF337">
            <v>2022</v>
          </cell>
          <cell r="CI337" t="str">
            <v>No</v>
          </cell>
          <cell r="CO337" t="str">
            <v>No</v>
          </cell>
          <cell r="CP337">
            <v>44655</v>
          </cell>
          <cell r="CQ337" t="str">
            <v>Yes</v>
          </cell>
          <cell r="CR337" t="str">
            <v>04/22/2022</v>
          </cell>
          <cell r="DI337" t="str">
            <v>Yes</v>
          </cell>
          <cell r="DJ337" t="str">
            <v>Complete</v>
          </cell>
          <cell r="EB337">
            <v>50</v>
          </cell>
          <cell r="EC337" t="str">
            <v>Yes</v>
          </cell>
          <cell r="ED337" t="str">
            <v>CDBG</v>
          </cell>
          <cell r="EE337" t="str">
            <v>Yes</v>
          </cell>
          <cell r="EF337" t="str">
            <v>No</v>
          </cell>
          <cell r="EG337" t="str">
            <v>Yes</v>
          </cell>
          <cell r="EH337" t="str">
            <v>No</v>
          </cell>
          <cell r="EI337" t="str">
            <v>No</v>
          </cell>
          <cell r="EJ337" t="str">
            <v>Yes</v>
          </cell>
          <cell r="EM337" t="str">
            <v>Yes</v>
          </cell>
          <cell r="EN337" t="str">
            <v>No</v>
          </cell>
          <cell r="EO337" t="str">
            <v>No</v>
          </cell>
          <cell r="EP337" t="str">
            <v>No</v>
          </cell>
          <cell r="EQ337" t="str">
            <v>No</v>
          </cell>
          <cell r="ER337" t="str">
            <v>No</v>
          </cell>
        </row>
        <row r="338">
          <cell r="A338">
            <v>977123</v>
          </cell>
          <cell r="B338" t="str">
            <v>Powell, Ford A.</v>
          </cell>
          <cell r="C338" t="str">
            <v>1508 Decker Avenue</v>
          </cell>
          <cell r="D338" t="str">
            <v>Baltimore</v>
          </cell>
          <cell r="E338" t="str">
            <v>MD</v>
          </cell>
          <cell r="F338" t="str">
            <v>21213</v>
          </cell>
          <cell r="G338" t="str">
            <v>United States of America</v>
          </cell>
          <cell r="H338" t="str">
            <v>Word of Mouth</v>
          </cell>
          <cell r="J338" t="str">
            <v>410-961-4978</v>
          </cell>
          <cell r="L338" t="str">
            <v>Single</v>
          </cell>
          <cell r="M338" t="str">
            <v>Yes</v>
          </cell>
          <cell r="N338" t="str">
            <v>No</v>
          </cell>
          <cell r="O338" t="str">
            <v>5/16/2022</v>
          </cell>
          <cell r="P338" t="str">
            <v>MTA</v>
          </cell>
          <cell r="R338" t="str">
            <v>No</v>
          </cell>
          <cell r="S338" t="str">
            <v>No</v>
          </cell>
          <cell r="T338" t="str">
            <v>Male</v>
          </cell>
          <cell r="U338" t="str">
            <v>Black/African American</v>
          </cell>
          <cell r="V338" t="str">
            <v>05/16/2022</v>
          </cell>
          <cell r="X338" t="str">
            <v>212-98-3669</v>
          </cell>
          <cell r="Y338" t="str">
            <v>09/18/1969</v>
          </cell>
          <cell r="Z338" t="str">
            <v>powellf1508@gmail.com</v>
          </cell>
          <cell r="AA338" t="str">
            <v>No</v>
          </cell>
          <cell r="AB338">
            <v>0</v>
          </cell>
          <cell r="AC338">
            <v>15</v>
          </cell>
          <cell r="AD338" t="str">
            <v>Cash Assistance/TCA, SNAP/Food Stamp</v>
          </cell>
          <cell r="AF338" t="str">
            <v>&gt; 1 year</v>
          </cell>
          <cell r="AG338" t="str">
            <v>No</v>
          </cell>
          <cell r="AH338" t="str">
            <v>Extremely Low Income</v>
          </cell>
          <cell r="AI338">
            <v>250</v>
          </cell>
          <cell r="AJ338" t="str">
            <v>Yes</v>
          </cell>
          <cell r="AK338" t="str">
            <v>High School Diploma/GED</v>
          </cell>
          <cell r="AL338" t="str">
            <v>No</v>
          </cell>
          <cell r="AM338" t="str">
            <v>Yes</v>
          </cell>
          <cell r="AN338" t="str">
            <v>No</v>
          </cell>
          <cell r="AP338" t="str">
            <v>No</v>
          </cell>
          <cell r="AQ338" t="str">
            <v>CTC</v>
          </cell>
          <cell r="AR338" t="str">
            <v>Train Up; CDBG</v>
          </cell>
          <cell r="AS338" t="str">
            <v>CTC</v>
          </cell>
          <cell r="AT338" t="str">
            <v>United States</v>
          </cell>
          <cell r="AU338">
            <v>40</v>
          </cell>
          <cell r="AV338" t="str">
            <v>Resume</v>
          </cell>
          <cell r="AW338"/>
          <cell r="AZ338">
            <v>44697</v>
          </cell>
          <cell r="BA338" t="str">
            <v>CTC</v>
          </cell>
          <cell r="BB338" t="str">
            <v>MS</v>
          </cell>
          <cell r="BC338">
            <v>5</v>
          </cell>
          <cell r="BD338" t="str">
            <v>Quarter 4</v>
          </cell>
          <cell r="BE338">
            <v>2022</v>
          </cell>
          <cell r="BF338">
            <v>2022</v>
          </cell>
          <cell r="CI338" t="str">
            <v>No</v>
          </cell>
          <cell r="CO338" t="str">
            <v>No</v>
          </cell>
          <cell r="CP338"/>
          <cell r="EB338">
            <v>52</v>
          </cell>
          <cell r="EC338" t="str">
            <v>Yes</v>
          </cell>
          <cell r="ED338" t="str">
            <v>CDBG</v>
          </cell>
          <cell r="EE338" t="str">
            <v>No</v>
          </cell>
          <cell r="EF338" t="str">
            <v>No</v>
          </cell>
          <cell r="EG338" t="str">
            <v>No</v>
          </cell>
          <cell r="EH338" t="str">
            <v>Yes</v>
          </cell>
          <cell r="EI338" t="str">
            <v>No</v>
          </cell>
          <cell r="EJ338" t="str">
            <v>Yes</v>
          </cell>
          <cell r="EM338" t="str">
            <v>No</v>
          </cell>
          <cell r="EN338" t="str">
            <v>No</v>
          </cell>
          <cell r="EO338" t="str">
            <v>No</v>
          </cell>
          <cell r="EP338" t="str">
            <v>No</v>
          </cell>
          <cell r="EQ338" t="str">
            <v>No</v>
          </cell>
          <cell r="ER338" t="str">
            <v>No</v>
          </cell>
        </row>
        <row r="339">
          <cell r="A339">
            <v>976999</v>
          </cell>
          <cell r="B339" t="str">
            <v>Prieditis, Michelle</v>
          </cell>
          <cell r="C339" t="str">
            <v>16 Francis Street</v>
          </cell>
          <cell r="D339" t="str">
            <v>Annapolis</v>
          </cell>
          <cell r="E339" t="str">
            <v>MD</v>
          </cell>
          <cell r="F339" t="str">
            <v>21401</v>
          </cell>
          <cell r="G339" t="str">
            <v>United States of America</v>
          </cell>
          <cell r="H339" t="str">
            <v>Community Location</v>
          </cell>
          <cell r="J339" t="str">
            <v>505-967-8182</v>
          </cell>
          <cell r="L339" t="str">
            <v>Single</v>
          </cell>
          <cell r="M339" t="str">
            <v>Yes</v>
          </cell>
          <cell r="N339" t="str">
            <v>No</v>
          </cell>
          <cell r="O339" t="str">
            <v>2/18/2022</v>
          </cell>
          <cell r="P339" t="str">
            <v>Nursing</v>
          </cell>
          <cell r="R339" t="str">
            <v>No</v>
          </cell>
          <cell r="S339" t="str">
            <v>No</v>
          </cell>
          <cell r="T339" t="str">
            <v>Female</v>
          </cell>
          <cell r="U339" t="str">
            <v>White</v>
          </cell>
          <cell r="V339" t="str">
            <v>02/18/2022</v>
          </cell>
          <cell r="X339" t="str">
            <v>XXX-XX-2503</v>
          </cell>
          <cell r="Y339" t="str">
            <v>09/01/1979</v>
          </cell>
          <cell r="Z339" t="str">
            <v>musicheals5678@gmail.com</v>
          </cell>
          <cell r="AA339" t="str">
            <v>Yes</v>
          </cell>
          <cell r="AB339">
            <v>0</v>
          </cell>
          <cell r="AC339">
            <v>20</v>
          </cell>
          <cell r="AD339" t="str">
            <v>SNAP/Food Stamp</v>
          </cell>
          <cell r="AF339" t="str">
            <v>&gt; 1 year</v>
          </cell>
          <cell r="AG339" t="str">
            <v>No</v>
          </cell>
          <cell r="AH339" t="str">
            <v>Extremely Low Income</v>
          </cell>
          <cell r="AI339">
            <v>327</v>
          </cell>
          <cell r="AJ339" t="str">
            <v>No</v>
          </cell>
          <cell r="AK339" t="str">
            <v>Advanced Degree</v>
          </cell>
          <cell r="AL339" t="str">
            <v>No</v>
          </cell>
          <cell r="AM339" t="str">
            <v>No</v>
          </cell>
          <cell r="AN339" t="str">
            <v>No</v>
          </cell>
          <cell r="AP339" t="str">
            <v>No</v>
          </cell>
          <cell r="AS339" t="str">
            <v>OOO</v>
          </cell>
          <cell r="AT339" t="str">
            <v>United States</v>
          </cell>
          <cell r="AU339">
            <v>19</v>
          </cell>
          <cell r="AW339"/>
          <cell r="AZ339">
            <v>44610</v>
          </cell>
          <cell r="BB339" t="str">
            <v>RV</v>
          </cell>
          <cell r="BC339">
            <v>2</v>
          </cell>
          <cell r="BD339" t="str">
            <v>Quarter 3</v>
          </cell>
          <cell r="BE339">
            <v>2022</v>
          </cell>
          <cell r="BF339">
            <v>2022</v>
          </cell>
          <cell r="CI339" t="str">
            <v>No</v>
          </cell>
          <cell r="CO339" t="str">
            <v>No</v>
          </cell>
          <cell r="CP339"/>
          <cell r="DK339" t="str">
            <v>Yes</v>
          </cell>
          <cell r="EB339">
            <v>42</v>
          </cell>
          <cell r="EC339" t="str">
            <v>No</v>
          </cell>
          <cell r="EE339" t="str">
            <v>No</v>
          </cell>
          <cell r="EF339" t="str">
            <v>No</v>
          </cell>
          <cell r="EG339" t="str">
            <v>No</v>
          </cell>
          <cell r="EH339" t="str">
            <v>No</v>
          </cell>
          <cell r="EI339" t="str">
            <v>No</v>
          </cell>
          <cell r="EJ339" t="str">
            <v>No</v>
          </cell>
          <cell r="EM339" t="str">
            <v>No</v>
          </cell>
          <cell r="EN339" t="str">
            <v>No</v>
          </cell>
          <cell r="EO339" t="str">
            <v>No</v>
          </cell>
          <cell r="EP339" t="str">
            <v>No</v>
          </cell>
          <cell r="EQ339" t="str">
            <v>No</v>
          </cell>
          <cell r="ER339" t="str">
            <v>No</v>
          </cell>
        </row>
        <row r="340">
          <cell r="A340">
            <v>976780</v>
          </cell>
          <cell r="B340" t="str">
            <v>Proctor, Brittany</v>
          </cell>
          <cell r="C340" t="str">
            <v>415 S Wickham Rd</v>
          </cell>
          <cell r="D340" t="str">
            <v>Baltimore</v>
          </cell>
          <cell r="E340" t="str">
            <v>MD</v>
          </cell>
          <cell r="F340" t="str">
            <v>21229</v>
          </cell>
          <cell r="G340" t="str">
            <v>United States of America</v>
          </cell>
          <cell r="H340" t="str">
            <v>School Bus Drivers Job Fair</v>
          </cell>
          <cell r="J340" t="str">
            <v>(301)312-1448</v>
          </cell>
          <cell r="L340" t="str">
            <v>Single</v>
          </cell>
          <cell r="M340" t="str">
            <v>Yes</v>
          </cell>
          <cell r="N340" t="str">
            <v>Yes</v>
          </cell>
          <cell r="P340" t="str">
            <v>CDL Driver</v>
          </cell>
          <cell r="R340" t="str">
            <v>Yes</v>
          </cell>
          <cell r="S340" t="str">
            <v>No</v>
          </cell>
          <cell r="T340" t="str">
            <v>Female</v>
          </cell>
          <cell r="U340" t="str">
            <v>Black/African American</v>
          </cell>
          <cell r="V340" t="str">
            <v>08/18/2021</v>
          </cell>
          <cell r="X340" t="str">
            <v>220-29-5169</v>
          </cell>
          <cell r="Y340" t="str">
            <v>12/12/1990</v>
          </cell>
          <cell r="Z340" t="str">
            <v>britproctor@yahoocom</v>
          </cell>
          <cell r="AA340" t="str">
            <v>No</v>
          </cell>
          <cell r="AB340">
            <v>0</v>
          </cell>
          <cell r="AC340">
            <v>15</v>
          </cell>
          <cell r="AD340" t="str">
            <v>SNAP/Food Stamp</v>
          </cell>
          <cell r="AF340" t="str">
            <v>&lt;1 month</v>
          </cell>
          <cell r="AG340" t="str">
            <v>No</v>
          </cell>
          <cell r="AH340" t="str">
            <v>Extremely Low Income</v>
          </cell>
          <cell r="AI340">
            <v>0</v>
          </cell>
          <cell r="AJ340" t="str">
            <v>No</v>
          </cell>
          <cell r="AK340" t="str">
            <v>AA</v>
          </cell>
          <cell r="AL340" t="str">
            <v>No</v>
          </cell>
          <cell r="AM340" t="str">
            <v>No</v>
          </cell>
          <cell r="AN340" t="str">
            <v>No</v>
          </cell>
          <cell r="AR340" t="str">
            <v xml:space="preserve"> CDBG</v>
          </cell>
          <cell r="AS340" t="str">
            <v>CTC</v>
          </cell>
          <cell r="AT340" t="str">
            <v>United States</v>
          </cell>
          <cell r="AU340">
            <v>40</v>
          </cell>
          <cell r="AZ340">
            <v>44426</v>
          </cell>
          <cell r="BB340" t="str">
            <v>RB</v>
          </cell>
          <cell r="BC340">
            <v>8</v>
          </cell>
          <cell r="BD340" t="str">
            <v>Quarter 1</v>
          </cell>
          <cell r="BE340">
            <v>2021</v>
          </cell>
          <cell r="BF340">
            <v>2022</v>
          </cell>
          <cell r="CI340" t="str">
            <v>No</v>
          </cell>
          <cell r="CO340" t="str">
            <v>No</v>
          </cell>
          <cell r="DK340" t="str">
            <v>Yes</v>
          </cell>
          <cell r="EB340">
            <v>31</v>
          </cell>
          <cell r="EC340" t="str">
            <v>Yes</v>
          </cell>
          <cell r="ED340" t="str">
            <v>CDBG</v>
          </cell>
          <cell r="EE340" t="str">
            <v>No</v>
          </cell>
          <cell r="EF340" t="str">
            <v>No</v>
          </cell>
          <cell r="EG340" t="str">
            <v>No</v>
          </cell>
          <cell r="EH340" t="str">
            <v>No</v>
          </cell>
          <cell r="EI340" t="str">
            <v>No</v>
          </cell>
          <cell r="EJ340" t="str">
            <v>No</v>
          </cell>
          <cell r="EM340" t="str">
            <v>No</v>
          </cell>
          <cell r="EN340" t="str">
            <v>No</v>
          </cell>
          <cell r="EO340" t="str">
            <v>No</v>
          </cell>
          <cell r="EP340" t="str">
            <v>No</v>
          </cell>
          <cell r="EQ340" t="str">
            <v>No</v>
          </cell>
          <cell r="ER340" t="str">
            <v>No</v>
          </cell>
        </row>
        <row r="341">
          <cell r="A341">
            <v>976974</v>
          </cell>
          <cell r="B341" t="str">
            <v>Pugh, Matho (Michael)</v>
          </cell>
          <cell r="C341" t="str">
            <v>2500 Alledale Street</v>
          </cell>
          <cell r="D341" t="str">
            <v>Baltimore</v>
          </cell>
          <cell r="E341" t="str">
            <v>MD</v>
          </cell>
          <cell r="F341" t="str">
            <v>21216</v>
          </cell>
          <cell r="G341" t="str">
            <v>United States of America</v>
          </cell>
          <cell r="H341" t="str">
            <v>Community Location</v>
          </cell>
          <cell r="J341" t="str">
            <v>443-355-1551</v>
          </cell>
          <cell r="L341" t="str">
            <v>Single</v>
          </cell>
          <cell r="M341" t="str">
            <v>Yes</v>
          </cell>
          <cell r="N341" t="str">
            <v>No</v>
          </cell>
          <cell r="O341" t="str">
            <v>2/4/2022</v>
          </cell>
          <cell r="P341" t="str">
            <v>Warehouse/Forklift Operator</v>
          </cell>
          <cell r="R341" t="str">
            <v>No</v>
          </cell>
          <cell r="S341" t="str">
            <v>No</v>
          </cell>
          <cell r="T341" t="str">
            <v>Male</v>
          </cell>
          <cell r="U341" t="str">
            <v>Black/African American</v>
          </cell>
          <cell r="V341" t="str">
            <v>02/04/2022</v>
          </cell>
          <cell r="X341" t="str">
            <v>213-04-9797</v>
          </cell>
          <cell r="Y341" t="str">
            <v>03/25/1975</v>
          </cell>
          <cell r="Z341" t="str">
            <v>mathopugh46@gmail.com</v>
          </cell>
          <cell r="AA341" t="str">
            <v>Yes</v>
          </cell>
          <cell r="AB341">
            <v>0</v>
          </cell>
          <cell r="AC341">
            <v>20</v>
          </cell>
          <cell r="AD341" t="str">
            <v>Cash Assistance/TCA</v>
          </cell>
          <cell r="AF341" t="str">
            <v>7-12 months</v>
          </cell>
          <cell r="AG341" t="str">
            <v>No</v>
          </cell>
          <cell r="AH341" t="str">
            <v>Extremely Low Income</v>
          </cell>
          <cell r="AI341">
            <v>250</v>
          </cell>
          <cell r="AJ341" t="str">
            <v>Yes</v>
          </cell>
          <cell r="AK341" t="str">
            <v>High School Diploma/GED</v>
          </cell>
          <cell r="AL341" t="str">
            <v>No</v>
          </cell>
          <cell r="AM341" t="str">
            <v>Yes</v>
          </cell>
          <cell r="AN341" t="str">
            <v>No</v>
          </cell>
          <cell r="AP341" t="str">
            <v>Yes</v>
          </cell>
          <cell r="AQ341" t="str">
            <v>MTDL</v>
          </cell>
          <cell r="AR341" t="str">
            <v>DOL Opioid; CDBG</v>
          </cell>
          <cell r="AS341" t="str">
            <v>MTDL</v>
          </cell>
          <cell r="AT341" t="str">
            <v>United States</v>
          </cell>
          <cell r="AU341">
            <v>30</v>
          </cell>
          <cell r="AW341"/>
          <cell r="AZ341">
            <v>44596</v>
          </cell>
          <cell r="BA341" t="str">
            <v>MTDL</v>
          </cell>
          <cell r="BB341" t="str">
            <v>RV</v>
          </cell>
          <cell r="BC341">
            <v>2</v>
          </cell>
          <cell r="BD341" t="str">
            <v>Quarter 3</v>
          </cell>
          <cell r="BE341">
            <v>2022</v>
          </cell>
          <cell r="BF341">
            <v>2022</v>
          </cell>
          <cell r="BG341" t="str">
            <v>03/01/2022</v>
          </cell>
          <cell r="BH341" t="str">
            <v>Initial Placement</v>
          </cell>
          <cell r="BI341" t="str">
            <v>Staff Management Group</v>
          </cell>
          <cell r="BJ341" t="str">
            <v>Warehouse Associate</v>
          </cell>
          <cell r="BK341">
            <v>14</v>
          </cell>
          <cell r="BL341">
            <v>40</v>
          </cell>
          <cell r="BM341" t="str">
            <v>Yes</v>
          </cell>
          <cell r="BN341" t="str">
            <v>Yes</v>
          </cell>
          <cell r="BO341" t="str">
            <v>Yes</v>
          </cell>
          <cell r="BP341" t="str">
            <v>No</v>
          </cell>
          <cell r="BQ341" t="str">
            <v>Yes</v>
          </cell>
          <cell r="BR341" t="str">
            <v>03/01/2022</v>
          </cell>
          <cell r="BS341" t="str">
            <v>Initial Placement</v>
          </cell>
          <cell r="BT341" t="str">
            <v>Staff Management Group</v>
          </cell>
          <cell r="BU341" t="str">
            <v>Warehouse Associate</v>
          </cell>
          <cell r="BV341">
            <v>14</v>
          </cell>
          <cell r="BW341">
            <v>40</v>
          </cell>
          <cell r="BX341" t="str">
            <v>Yes</v>
          </cell>
          <cell r="BY341" t="str">
            <v>Yes</v>
          </cell>
          <cell r="BZ341" t="str">
            <v>Yes</v>
          </cell>
          <cell r="CA341" t="str">
            <v>No</v>
          </cell>
          <cell r="CB341" t="str">
            <v>Yes</v>
          </cell>
          <cell r="CF341" t="str">
            <v>04/04/2022</v>
          </cell>
          <cell r="CG341" t="str">
            <v>Job Retained</v>
          </cell>
          <cell r="CH341" t="str">
            <v>04/04/2022</v>
          </cell>
          <cell r="CI341" t="str">
            <v>No</v>
          </cell>
          <cell r="CJ341">
            <v>34</v>
          </cell>
          <cell r="CL341">
            <v>34</v>
          </cell>
          <cell r="CM341">
            <v>34</v>
          </cell>
          <cell r="CN341">
            <v>34</v>
          </cell>
          <cell r="CO341" t="str">
            <v>Yes</v>
          </cell>
          <cell r="CP341">
            <v>44599</v>
          </cell>
          <cell r="EB341">
            <v>47</v>
          </cell>
          <cell r="EC341" t="str">
            <v>Yes</v>
          </cell>
          <cell r="ED341" t="str">
            <v>CDBG</v>
          </cell>
          <cell r="EE341" t="str">
            <v>Yes</v>
          </cell>
          <cell r="EF341" t="str">
            <v>Yes</v>
          </cell>
          <cell r="EG341" t="str">
            <v>Yes</v>
          </cell>
          <cell r="EH341" t="str">
            <v>No</v>
          </cell>
          <cell r="EI341" t="str">
            <v>Yes</v>
          </cell>
          <cell r="EJ341" t="str">
            <v>No</v>
          </cell>
          <cell r="EL341">
            <v>24</v>
          </cell>
          <cell r="EM341" t="str">
            <v>No</v>
          </cell>
          <cell r="EN341" t="str">
            <v>No</v>
          </cell>
          <cell r="EO341" t="str">
            <v>No</v>
          </cell>
          <cell r="EP341" t="str">
            <v>No</v>
          </cell>
          <cell r="EQ341" t="str">
            <v>Yes</v>
          </cell>
          <cell r="ER341" t="str">
            <v>No</v>
          </cell>
        </row>
        <row r="342">
          <cell r="A342">
            <v>976914</v>
          </cell>
          <cell r="B342" t="str">
            <v>Purnell, Erin</v>
          </cell>
          <cell r="C342" t="str">
            <v>2320 Bulls Sawmill Rd</v>
          </cell>
          <cell r="D342" t="str">
            <v>Freeland</v>
          </cell>
          <cell r="E342" t="str">
            <v>MD</v>
          </cell>
          <cell r="F342" t="str">
            <v>21053</v>
          </cell>
          <cell r="G342" t="str">
            <v>United States of America</v>
          </cell>
          <cell r="H342" t="str">
            <v>SW Partnership Resource Fair</v>
          </cell>
          <cell r="J342" t="str">
            <v>(443)691-7223</v>
          </cell>
          <cell r="L342" t="str">
            <v>Single</v>
          </cell>
          <cell r="M342" t="str">
            <v>Yes</v>
          </cell>
          <cell r="N342" t="str">
            <v>Yes</v>
          </cell>
          <cell r="O342" t="str">
            <v>12/16/2021</v>
          </cell>
          <cell r="P342" t="str">
            <v>b'CNA/GNA\rCNA/GNA'</v>
          </cell>
          <cell r="R342" t="str">
            <v>Yes</v>
          </cell>
          <cell r="S342" t="str">
            <v>No</v>
          </cell>
          <cell r="T342" t="str">
            <v>Female</v>
          </cell>
          <cell r="U342" t="str">
            <v>White</v>
          </cell>
          <cell r="V342" t="str">
            <v>12/17/2021</v>
          </cell>
          <cell r="X342" t="str">
            <v>220-51-0585</v>
          </cell>
          <cell r="Y342" t="str">
            <v>04/09/1998</v>
          </cell>
          <cell r="Z342" t="str">
            <v>ekpurnell00@gmail.com</v>
          </cell>
          <cell r="AA342" t="str">
            <v>No</v>
          </cell>
          <cell r="AB342">
            <v>0</v>
          </cell>
          <cell r="AC342">
            <v>14</v>
          </cell>
          <cell r="AF342" t="str">
            <v>&lt;1 month</v>
          </cell>
          <cell r="AG342" t="str">
            <v>No</v>
          </cell>
          <cell r="AI342">
            <v>0</v>
          </cell>
          <cell r="AJ342" t="str">
            <v>No</v>
          </cell>
          <cell r="AK342" t="str">
            <v>Some College</v>
          </cell>
          <cell r="AL342" t="str">
            <v>No</v>
          </cell>
          <cell r="AM342" t="str">
            <v>No</v>
          </cell>
          <cell r="AN342" t="str">
            <v>No</v>
          </cell>
          <cell r="AP342" t="str">
            <v>No</v>
          </cell>
          <cell r="AQ342" t="str">
            <v>OOO</v>
          </cell>
          <cell r="AS342" t="str">
            <v>OOO</v>
          </cell>
          <cell r="AT342" t="str">
            <v>United States</v>
          </cell>
          <cell r="AU342">
            <v>38</v>
          </cell>
          <cell r="AZ342">
            <v>44547</v>
          </cell>
          <cell r="BA342" t="str">
            <v>OOO</v>
          </cell>
          <cell r="BB342" t="str">
            <v>RB</v>
          </cell>
          <cell r="BC342">
            <v>12</v>
          </cell>
          <cell r="BD342" t="str">
            <v>Quarter 2</v>
          </cell>
          <cell r="BE342">
            <v>2021</v>
          </cell>
          <cell r="BF342">
            <v>2022</v>
          </cell>
          <cell r="BG342" t="str">
            <v>01/24/2022</v>
          </cell>
          <cell r="BH342" t="str">
            <v>Initial Placement</v>
          </cell>
          <cell r="BI342" t="str">
            <v>Sinai Hospital</v>
          </cell>
          <cell r="BJ342" t="str">
            <v>Patient Care Associate</v>
          </cell>
          <cell r="BK342">
            <v>15</v>
          </cell>
          <cell r="BL342">
            <v>36</v>
          </cell>
          <cell r="BM342" t="str">
            <v>Yes</v>
          </cell>
          <cell r="BN342" t="str">
            <v>Yes</v>
          </cell>
          <cell r="BO342" t="str">
            <v>No</v>
          </cell>
          <cell r="BP342" t="str">
            <v>Yes</v>
          </cell>
          <cell r="BQ342" t="str">
            <v>Yes</v>
          </cell>
          <cell r="BR342" t="str">
            <v>01/24/2022</v>
          </cell>
          <cell r="BS342" t="str">
            <v>Initial Placement</v>
          </cell>
          <cell r="BT342" t="str">
            <v>Sinai Hospital</v>
          </cell>
          <cell r="BU342" t="str">
            <v>Patient Care Associate</v>
          </cell>
          <cell r="BV342">
            <v>15</v>
          </cell>
          <cell r="BW342">
            <v>36</v>
          </cell>
          <cell r="BX342" t="str">
            <v>Yes</v>
          </cell>
          <cell r="BY342" t="str">
            <v>Yes</v>
          </cell>
          <cell r="BZ342" t="str">
            <v>No</v>
          </cell>
          <cell r="CA342" t="str">
            <v>Yes</v>
          </cell>
          <cell r="CB342" t="str">
            <v>Yes</v>
          </cell>
          <cell r="CF342" t="str">
            <v>02/18/2022</v>
          </cell>
          <cell r="CG342" t="str">
            <v>Job Retained</v>
          </cell>
          <cell r="CH342" t="str">
            <v>02/18/2022</v>
          </cell>
          <cell r="CI342" t="str">
            <v>No</v>
          </cell>
          <cell r="CJ342">
            <v>25</v>
          </cell>
          <cell r="CL342">
            <v>25</v>
          </cell>
          <cell r="CM342">
            <v>25</v>
          </cell>
          <cell r="CN342">
            <v>25</v>
          </cell>
          <cell r="CO342" t="str">
            <v>Yes</v>
          </cell>
          <cell r="EB342">
            <v>24</v>
          </cell>
          <cell r="EC342" t="str">
            <v>No</v>
          </cell>
          <cell r="EE342" t="str">
            <v>Yes</v>
          </cell>
          <cell r="EF342" t="str">
            <v>Yes</v>
          </cell>
          <cell r="EG342" t="str">
            <v>Yes</v>
          </cell>
          <cell r="EH342" t="str">
            <v>No</v>
          </cell>
          <cell r="EI342" t="str">
            <v>Yes</v>
          </cell>
          <cell r="EJ342" t="str">
            <v>No</v>
          </cell>
          <cell r="EL342">
            <v>37</v>
          </cell>
          <cell r="EM342" t="str">
            <v>No</v>
          </cell>
          <cell r="EN342" t="str">
            <v>No</v>
          </cell>
          <cell r="EO342" t="str">
            <v>No</v>
          </cell>
          <cell r="EP342" t="str">
            <v>No</v>
          </cell>
          <cell r="EQ342" t="str">
            <v>Yes</v>
          </cell>
          <cell r="ER342" t="str">
            <v>No</v>
          </cell>
        </row>
        <row r="343">
          <cell r="A343">
            <v>977193</v>
          </cell>
          <cell r="B343" t="str">
            <v>Rahmaan, Hassan</v>
          </cell>
          <cell r="C343" t="str">
            <v>4612 Marble Hall Rd</v>
          </cell>
          <cell r="D343" t="str">
            <v>Baltimore</v>
          </cell>
          <cell r="E343" t="str">
            <v>MD</v>
          </cell>
          <cell r="F343" t="str">
            <v>21239</v>
          </cell>
          <cell r="G343" t="str">
            <v>United States of America</v>
          </cell>
          <cell r="H343" t="str">
            <v>Word of Mouth</v>
          </cell>
          <cell r="J343" t="str">
            <v>443 31903874</v>
          </cell>
          <cell r="L343" t="str">
            <v>Single</v>
          </cell>
          <cell r="M343" t="str">
            <v>No</v>
          </cell>
          <cell r="N343" t="str">
            <v>No</v>
          </cell>
          <cell r="O343" t="str">
            <v>6/14/2022</v>
          </cell>
          <cell r="P343" t="str">
            <v>warehousing</v>
          </cell>
          <cell r="R343" t="str">
            <v>Yes</v>
          </cell>
          <cell r="S343" t="str">
            <v>No</v>
          </cell>
          <cell r="T343" t="str">
            <v>Male</v>
          </cell>
          <cell r="U343" t="str">
            <v>Black/African American</v>
          </cell>
          <cell r="V343" t="str">
            <v>06/14/2022</v>
          </cell>
          <cell r="X343" t="str">
            <v>216 31 5533</v>
          </cell>
          <cell r="Y343" t="str">
            <v>06/14/1980</v>
          </cell>
          <cell r="Z343" t="str">
            <v>donique83@gmail.com</v>
          </cell>
          <cell r="AA343" t="str">
            <v>No</v>
          </cell>
          <cell r="AB343">
            <v>0</v>
          </cell>
          <cell r="AC343">
            <v>16</v>
          </cell>
          <cell r="AF343" t="str">
            <v>&gt; 1 year</v>
          </cell>
          <cell r="AG343" t="str">
            <v>No</v>
          </cell>
          <cell r="AH343" t="str">
            <v>Extremely Low Income</v>
          </cell>
          <cell r="AI343">
            <v>0</v>
          </cell>
          <cell r="AJ343" t="str">
            <v>No</v>
          </cell>
          <cell r="AK343" t="str">
            <v>High School Diploma/GED</v>
          </cell>
          <cell r="AL343" t="str">
            <v>No</v>
          </cell>
          <cell r="AM343" t="str">
            <v>No</v>
          </cell>
          <cell r="AN343" t="str">
            <v>No</v>
          </cell>
          <cell r="AQ343" t="str">
            <v>MTDL</v>
          </cell>
          <cell r="AR343" t="str">
            <v xml:space="preserve"> CDBG</v>
          </cell>
          <cell r="AS343" t="str">
            <v>MTDL</v>
          </cell>
          <cell r="AT343" t="str">
            <v>United States</v>
          </cell>
          <cell r="AU343">
            <v>40</v>
          </cell>
          <cell r="AV343" t="str">
            <v>Resume</v>
          </cell>
          <cell r="AZ343">
            <v>44726</v>
          </cell>
          <cell r="BA343" t="str">
            <v>MTDL</v>
          </cell>
          <cell r="BB343" t="str">
            <v>CH</v>
          </cell>
          <cell r="BC343">
            <v>6</v>
          </cell>
          <cell r="BD343" t="str">
            <v>Quarter 4</v>
          </cell>
          <cell r="BE343">
            <v>2022</v>
          </cell>
          <cell r="BF343">
            <v>2022</v>
          </cell>
          <cell r="CI343" t="str">
            <v>No</v>
          </cell>
          <cell r="CO343" t="str">
            <v>No</v>
          </cell>
          <cell r="CP343"/>
          <cell r="EB343">
            <v>42</v>
          </cell>
          <cell r="EC343" t="str">
            <v>Yes</v>
          </cell>
          <cell r="ED343" t="str">
            <v>CDBG</v>
          </cell>
          <cell r="EE343" t="str">
            <v>No</v>
          </cell>
          <cell r="EF343" t="str">
            <v>No</v>
          </cell>
          <cell r="EG343" t="str">
            <v>No</v>
          </cell>
          <cell r="EH343" t="str">
            <v>Yes</v>
          </cell>
          <cell r="EI343" t="str">
            <v>No</v>
          </cell>
          <cell r="EJ343" t="str">
            <v>Yes</v>
          </cell>
          <cell r="EM343" t="str">
            <v>No</v>
          </cell>
          <cell r="EN343" t="str">
            <v>No</v>
          </cell>
          <cell r="EO343" t="str">
            <v>No</v>
          </cell>
          <cell r="EP343" t="str">
            <v>No</v>
          </cell>
          <cell r="EQ343" t="str">
            <v>No</v>
          </cell>
          <cell r="ER343" t="str">
            <v>No</v>
          </cell>
        </row>
        <row r="344">
          <cell r="A344">
            <v>977215</v>
          </cell>
          <cell r="B344" t="str">
            <v>Randall,  Brandon</v>
          </cell>
          <cell r="C344" t="str">
            <v>4208 Sheldon Ave</v>
          </cell>
          <cell r="D344" t="str">
            <v>Baltimore</v>
          </cell>
          <cell r="E344" t="str">
            <v>Md</v>
          </cell>
          <cell r="F344" t="str">
            <v>21206</v>
          </cell>
          <cell r="G344" t="str">
            <v>United States of America</v>
          </cell>
          <cell r="H344" t="str">
            <v>Word of Mouth</v>
          </cell>
          <cell r="J344" t="str">
            <v>443 400 1980</v>
          </cell>
          <cell r="L344" t="str">
            <v>Single</v>
          </cell>
          <cell r="M344" t="str">
            <v>No</v>
          </cell>
          <cell r="N344" t="str">
            <v>No</v>
          </cell>
          <cell r="O344" t="str">
            <v>6/29/22</v>
          </cell>
          <cell r="P344" t="str">
            <v>Warehouse</v>
          </cell>
          <cell r="R344" t="str">
            <v>No</v>
          </cell>
          <cell r="S344" t="str">
            <v>No</v>
          </cell>
          <cell r="T344" t="str">
            <v>Male</v>
          </cell>
          <cell r="U344" t="str">
            <v>Black/African American</v>
          </cell>
          <cell r="V344" t="str">
            <v>06/09/2022</v>
          </cell>
          <cell r="X344" t="str">
            <v>217 43 0211</v>
          </cell>
          <cell r="Y344" t="str">
            <v>01/22/1995</v>
          </cell>
          <cell r="Z344" t="str">
            <v>heavyb2500@gmail.com</v>
          </cell>
          <cell r="AA344" t="str">
            <v>No</v>
          </cell>
          <cell r="AB344">
            <v>0</v>
          </cell>
          <cell r="AC344">
            <v>0</v>
          </cell>
          <cell r="AF344" t="str">
            <v>Never Worked Before</v>
          </cell>
          <cell r="AG344" t="str">
            <v>No</v>
          </cell>
          <cell r="AH344" t="str">
            <v>Extremely Low Income</v>
          </cell>
          <cell r="AI344">
            <v>0</v>
          </cell>
          <cell r="AJ344" t="str">
            <v>Yes</v>
          </cell>
          <cell r="AK344" t="str">
            <v>High School Diploma/GED</v>
          </cell>
          <cell r="AL344" t="str">
            <v>No</v>
          </cell>
          <cell r="AM344" t="str">
            <v>Yes</v>
          </cell>
          <cell r="AN344" t="str">
            <v>No</v>
          </cell>
          <cell r="AQ344" t="str">
            <v>MTDL</v>
          </cell>
          <cell r="AR344" t="str">
            <v xml:space="preserve"> CDBG</v>
          </cell>
          <cell r="AS344" t="str">
            <v>MTDL</v>
          </cell>
          <cell r="AT344" t="str">
            <v>United States</v>
          </cell>
          <cell r="AU344">
            <v>0</v>
          </cell>
          <cell r="AV344" t="str">
            <v>Criminal Background</v>
          </cell>
          <cell r="AZ344">
            <v>44721</v>
          </cell>
          <cell r="BA344" t="str">
            <v>MTDL</v>
          </cell>
          <cell r="BB344" t="str">
            <v>CH</v>
          </cell>
          <cell r="BC344">
            <v>6</v>
          </cell>
          <cell r="BD344" t="str">
            <v>Quarter 4</v>
          </cell>
          <cell r="BE344">
            <v>2022</v>
          </cell>
          <cell r="BF344">
            <v>2022</v>
          </cell>
          <cell r="CI344" t="str">
            <v>No</v>
          </cell>
          <cell r="CO344" t="str">
            <v>No</v>
          </cell>
          <cell r="CP344"/>
          <cell r="EB344">
            <v>27</v>
          </cell>
          <cell r="EC344" t="str">
            <v>Yes</v>
          </cell>
          <cell r="ED344" t="str">
            <v>CDBG</v>
          </cell>
          <cell r="EE344" t="str">
            <v>No</v>
          </cell>
          <cell r="EF344" t="str">
            <v>No</v>
          </cell>
          <cell r="EG344" t="str">
            <v>No</v>
          </cell>
          <cell r="EH344" t="str">
            <v>Yes</v>
          </cell>
          <cell r="EI344" t="str">
            <v>No</v>
          </cell>
          <cell r="EJ344" t="str">
            <v>Yes</v>
          </cell>
          <cell r="EM344" t="str">
            <v>No</v>
          </cell>
          <cell r="EN344" t="str">
            <v>No</v>
          </cell>
          <cell r="EO344" t="str">
            <v>No</v>
          </cell>
          <cell r="EP344" t="str">
            <v>No</v>
          </cell>
          <cell r="EQ344" t="str">
            <v>No</v>
          </cell>
          <cell r="ER344" t="str">
            <v>No</v>
          </cell>
        </row>
        <row r="345">
          <cell r="A345">
            <v>976739</v>
          </cell>
          <cell r="B345" t="str">
            <v>Ratchford, Nashonda</v>
          </cell>
          <cell r="C345" t="str">
            <v>1625 N. Caroline St</v>
          </cell>
          <cell r="D345" t="str">
            <v>Baltimore</v>
          </cell>
          <cell r="E345" t="str">
            <v>MD</v>
          </cell>
          <cell r="F345" t="str">
            <v>21213</v>
          </cell>
          <cell r="G345" t="str">
            <v>United States of America</v>
          </cell>
          <cell r="H345" t="str">
            <v>Facebook</v>
          </cell>
          <cell r="J345" t="str">
            <v>(443)750-7361</v>
          </cell>
          <cell r="L345" t="str">
            <v>Single</v>
          </cell>
          <cell r="M345" t="str">
            <v>No</v>
          </cell>
          <cell r="N345" t="str">
            <v>No</v>
          </cell>
          <cell r="P345" t="str">
            <v>Cashier/Cust Serv/Warehouse</v>
          </cell>
          <cell r="R345" t="str">
            <v>Yes</v>
          </cell>
          <cell r="S345" t="str">
            <v>Not Hispanic or Latino</v>
          </cell>
          <cell r="T345" t="str">
            <v>Female</v>
          </cell>
          <cell r="U345" t="str">
            <v>Black/African American</v>
          </cell>
          <cell r="V345" t="str">
            <v>07/27/2021</v>
          </cell>
          <cell r="X345" t="str">
            <v>219-15-7157</v>
          </cell>
          <cell r="Y345" t="str">
            <v>07/19/1987</v>
          </cell>
          <cell r="Z345" t="str">
            <v>nashondaratchford69@gmail.com</v>
          </cell>
          <cell r="AA345" t="str">
            <v>No</v>
          </cell>
          <cell r="AB345">
            <v>2</v>
          </cell>
          <cell r="AC345">
            <v>0</v>
          </cell>
          <cell r="AD345" t="str">
            <v>Snap/Food Stamps</v>
          </cell>
          <cell r="AF345" t="str">
            <v>&lt;1 month</v>
          </cell>
          <cell r="AG345" t="str">
            <v>No</v>
          </cell>
          <cell r="AH345" t="str">
            <v>Extremely Low Income</v>
          </cell>
          <cell r="AI345">
            <v>0</v>
          </cell>
          <cell r="AJ345" t="str">
            <v>No</v>
          </cell>
          <cell r="AK345" t="str">
            <v>Some Highschool</v>
          </cell>
          <cell r="AL345" t="str">
            <v>No</v>
          </cell>
          <cell r="AM345" t="str">
            <v>No</v>
          </cell>
          <cell r="AN345" t="str">
            <v>No</v>
          </cell>
          <cell r="AQ345" t="str">
            <v>OOO</v>
          </cell>
          <cell r="AR345" t="str">
            <v xml:space="preserve"> CDBG; SNAP</v>
          </cell>
          <cell r="AS345" t="str">
            <v>OOO</v>
          </cell>
          <cell r="AT345" t="str">
            <v>United States</v>
          </cell>
          <cell r="AU345">
            <v>40</v>
          </cell>
          <cell r="AV345" t="str">
            <v>Childcare;Transportation</v>
          </cell>
          <cell r="AZ345">
            <v>44404</v>
          </cell>
          <cell r="BA345" t="str">
            <v>OOO</v>
          </cell>
          <cell r="BB345" t="str">
            <v>CH</v>
          </cell>
          <cell r="BC345">
            <v>7</v>
          </cell>
          <cell r="BD345" t="str">
            <v>Quarter 1</v>
          </cell>
          <cell r="BE345">
            <v>2021</v>
          </cell>
          <cell r="BF345">
            <v>2022</v>
          </cell>
          <cell r="BG345" t="str">
            <v>08/20/2021</v>
          </cell>
          <cell r="BH345" t="str">
            <v>Initial Placement</v>
          </cell>
          <cell r="BI345" t="str">
            <v>Holly Poultry</v>
          </cell>
          <cell r="BJ345" t="str">
            <v>Production Associate</v>
          </cell>
          <cell r="BK345">
            <v>14</v>
          </cell>
          <cell r="BL345">
            <v>40</v>
          </cell>
          <cell r="BM345" t="str">
            <v>Yes</v>
          </cell>
          <cell r="BN345" t="str">
            <v>Yes</v>
          </cell>
          <cell r="BO345" t="str">
            <v>No</v>
          </cell>
          <cell r="BP345" t="str">
            <v>Yes</v>
          </cell>
          <cell r="BQ345" t="str">
            <v>No</v>
          </cell>
          <cell r="BR345" t="str">
            <v>08/20/2021</v>
          </cell>
          <cell r="BS345" t="str">
            <v>Initial Placement</v>
          </cell>
          <cell r="BT345" t="str">
            <v>Holly Poultry</v>
          </cell>
          <cell r="BU345" t="str">
            <v>Production Associate</v>
          </cell>
          <cell r="BV345">
            <v>14</v>
          </cell>
          <cell r="BW345">
            <v>40</v>
          </cell>
          <cell r="BX345" t="str">
            <v>Yes</v>
          </cell>
          <cell r="BY345" t="str">
            <v>Yes</v>
          </cell>
          <cell r="BZ345" t="str">
            <v>No</v>
          </cell>
          <cell r="CA345" t="str">
            <v>Yes</v>
          </cell>
          <cell r="CB345" t="str">
            <v>No</v>
          </cell>
          <cell r="CF345" t="str">
            <v>03/25/2022</v>
          </cell>
          <cell r="CG345" t="str">
            <v>Job Not Retained</v>
          </cell>
          <cell r="CH345" t="str">
            <v>09/28/2021</v>
          </cell>
          <cell r="CI345" t="str">
            <v>No</v>
          </cell>
          <cell r="CJ345">
            <v>39</v>
          </cell>
          <cell r="CL345">
            <v>39</v>
          </cell>
          <cell r="CM345">
            <v>39</v>
          </cell>
          <cell r="CN345">
            <v>217</v>
          </cell>
          <cell r="CO345" t="str">
            <v>No</v>
          </cell>
          <cell r="CP345"/>
          <cell r="DL345" t="str">
            <v>07-2021</v>
          </cell>
          <cell r="DM345">
            <v>7</v>
          </cell>
          <cell r="DT345" t="str">
            <v>E</v>
          </cell>
          <cell r="DZ345" t="str">
            <v>447013990</v>
          </cell>
          <cell r="EB345">
            <v>34</v>
          </cell>
          <cell r="EC345" t="str">
            <v>Yes</v>
          </cell>
          <cell r="ED345" t="str">
            <v>CDBG</v>
          </cell>
          <cell r="EE345" t="str">
            <v>Yes</v>
          </cell>
          <cell r="EF345" t="str">
            <v>Yes</v>
          </cell>
          <cell r="EG345" t="str">
            <v>Yes</v>
          </cell>
          <cell r="EH345" t="str">
            <v>No</v>
          </cell>
          <cell r="EI345" t="str">
            <v>No</v>
          </cell>
          <cell r="EJ345" t="str">
            <v>Yes</v>
          </cell>
          <cell r="EL345">
            <v>23</v>
          </cell>
          <cell r="EM345" t="str">
            <v>No</v>
          </cell>
          <cell r="EN345" t="str">
            <v>No</v>
          </cell>
          <cell r="EO345" t="str">
            <v>No</v>
          </cell>
          <cell r="EP345" t="str">
            <v>No</v>
          </cell>
          <cell r="EQ345" t="str">
            <v>Yes</v>
          </cell>
          <cell r="ER345" t="str">
            <v>No</v>
          </cell>
        </row>
        <row r="346">
          <cell r="A346">
            <v>976865</v>
          </cell>
          <cell r="B346" t="str">
            <v>Ray Jr., James A</v>
          </cell>
          <cell r="C346" t="str">
            <v>4716 Dunkirk Ave</v>
          </cell>
          <cell r="D346" t="str">
            <v>Baltimore</v>
          </cell>
          <cell r="E346" t="str">
            <v>MD</v>
          </cell>
          <cell r="F346" t="str">
            <v>21229</v>
          </cell>
          <cell r="G346" t="str">
            <v>United States of America</v>
          </cell>
          <cell r="H346" t="str">
            <v>Word of Mouth</v>
          </cell>
          <cell r="J346" t="str">
            <v>(443)522-4005</v>
          </cell>
          <cell r="L346" t="str">
            <v>Divorced/Separated</v>
          </cell>
          <cell r="M346" t="str">
            <v>Yes</v>
          </cell>
          <cell r="N346" t="str">
            <v>Yes</v>
          </cell>
          <cell r="O346" t="str">
            <v>10/27/2021</v>
          </cell>
          <cell r="P346" t="str">
            <v>CDL Positions</v>
          </cell>
          <cell r="R346" t="str">
            <v>No</v>
          </cell>
          <cell r="S346" t="str">
            <v>No</v>
          </cell>
          <cell r="T346" t="str">
            <v>Male</v>
          </cell>
          <cell r="U346" t="str">
            <v>Black/African American</v>
          </cell>
          <cell r="V346" t="str">
            <v>10/27/2021</v>
          </cell>
          <cell r="X346" t="str">
            <v>218-98-7429</v>
          </cell>
          <cell r="Y346" t="str">
            <v>05/14/1982</v>
          </cell>
          <cell r="Z346" t="str">
            <v>jamesray514jr@gmail.com</v>
          </cell>
          <cell r="AA346" t="str">
            <v>No</v>
          </cell>
          <cell r="AB346">
            <v>0</v>
          </cell>
          <cell r="AC346">
            <v>17.5</v>
          </cell>
          <cell r="AD346" t="str">
            <v>Salary/Wages, SNAP/Food Stamp</v>
          </cell>
          <cell r="AF346" t="str">
            <v>Still Working</v>
          </cell>
          <cell r="AG346" t="str">
            <v>No</v>
          </cell>
          <cell r="AH346" t="str">
            <v>Low Income</v>
          </cell>
          <cell r="AI346">
            <v>2800</v>
          </cell>
          <cell r="AJ346" t="str">
            <v>No</v>
          </cell>
          <cell r="AK346" t="str">
            <v>High School Diploma/GED</v>
          </cell>
          <cell r="AL346" t="str">
            <v>No</v>
          </cell>
          <cell r="AM346" t="str">
            <v>No</v>
          </cell>
          <cell r="AN346" t="str">
            <v>No</v>
          </cell>
          <cell r="AP346" t="str">
            <v>No</v>
          </cell>
          <cell r="AQ346" t="str">
            <v>CTC</v>
          </cell>
          <cell r="AR346" t="str">
            <v xml:space="preserve"> CDBG; SNAP</v>
          </cell>
          <cell r="AS346" t="str">
            <v>CTC</v>
          </cell>
          <cell r="AT346" t="str">
            <v>United States</v>
          </cell>
          <cell r="AU346">
            <v>40</v>
          </cell>
          <cell r="AZ346">
            <v>44496</v>
          </cell>
          <cell r="BA346" t="str">
            <v>CTC</v>
          </cell>
          <cell r="BB346" t="str">
            <v>SH</v>
          </cell>
          <cell r="BC346">
            <v>10</v>
          </cell>
          <cell r="BD346" t="str">
            <v>Quarter 2</v>
          </cell>
          <cell r="BE346">
            <v>2021</v>
          </cell>
          <cell r="BF346">
            <v>2022</v>
          </cell>
          <cell r="CI346" t="str">
            <v>Yes</v>
          </cell>
          <cell r="CO346" t="str">
            <v>No</v>
          </cell>
          <cell r="CP346">
            <v>44501</v>
          </cell>
          <cell r="DL346" t="str">
            <v>11-2021</v>
          </cell>
          <cell r="DM346">
            <v>11</v>
          </cell>
          <cell r="DX346" t="str">
            <v>E</v>
          </cell>
          <cell r="DZ346" t="str">
            <v>488015206</v>
          </cell>
          <cell r="EB346">
            <v>40</v>
          </cell>
          <cell r="EC346" t="str">
            <v>Yes</v>
          </cell>
          <cell r="ED346" t="str">
            <v>CDBG</v>
          </cell>
          <cell r="EE346" t="str">
            <v>No</v>
          </cell>
          <cell r="EF346" t="str">
            <v>No</v>
          </cell>
          <cell r="EG346" t="str">
            <v>Yes</v>
          </cell>
          <cell r="EH346" t="str">
            <v>No</v>
          </cell>
          <cell r="EI346" t="str">
            <v>Yes</v>
          </cell>
          <cell r="EJ346" t="str">
            <v>No</v>
          </cell>
          <cell r="EM346" t="str">
            <v>No</v>
          </cell>
          <cell r="EN346" t="str">
            <v>No</v>
          </cell>
          <cell r="EO346" t="str">
            <v>No</v>
          </cell>
          <cell r="EP346" t="str">
            <v>No</v>
          </cell>
          <cell r="EQ346" t="str">
            <v>No</v>
          </cell>
          <cell r="ER346" t="str">
            <v>No</v>
          </cell>
        </row>
        <row r="347">
          <cell r="A347">
            <v>977020</v>
          </cell>
          <cell r="B347" t="str">
            <v>Redd Jr., Garfield</v>
          </cell>
          <cell r="C347" t="str">
            <v>3528 Lyndale Ave</v>
          </cell>
          <cell r="D347" t="str">
            <v>Baltimore</v>
          </cell>
          <cell r="E347" t="str">
            <v>Md</v>
          </cell>
          <cell r="F347" t="str">
            <v>21213</v>
          </cell>
          <cell r="G347" t="str">
            <v>United States of America</v>
          </cell>
          <cell r="H347" t="str">
            <v>Word of Mouth</v>
          </cell>
          <cell r="J347" t="str">
            <v>443 8242108</v>
          </cell>
          <cell r="L347" t="str">
            <v>Single</v>
          </cell>
          <cell r="M347" t="str">
            <v>Yes</v>
          </cell>
          <cell r="N347" t="str">
            <v>Yes</v>
          </cell>
          <cell r="O347" t="str">
            <v>3/7/2022</v>
          </cell>
          <cell r="P347" t="str">
            <v>warehousing</v>
          </cell>
          <cell r="R347" t="str">
            <v>No</v>
          </cell>
          <cell r="S347" t="str">
            <v>No</v>
          </cell>
          <cell r="T347" t="str">
            <v>Male</v>
          </cell>
          <cell r="U347" t="str">
            <v>Black/African American</v>
          </cell>
          <cell r="V347" t="str">
            <v>03/07/2022</v>
          </cell>
          <cell r="X347" t="str">
            <v>219 84 0452</v>
          </cell>
          <cell r="Y347" t="str">
            <v>06/15/1970</v>
          </cell>
          <cell r="Z347" t="str">
            <v>garfield.redd2@gmail.com</v>
          </cell>
          <cell r="AA347" t="str">
            <v>No</v>
          </cell>
          <cell r="AB347">
            <v>0</v>
          </cell>
          <cell r="AC347">
            <v>0</v>
          </cell>
          <cell r="AD347" t="str">
            <v>Other Sources</v>
          </cell>
          <cell r="AF347" t="str">
            <v>&gt; 1 year</v>
          </cell>
          <cell r="AG347" t="str">
            <v>No</v>
          </cell>
          <cell r="AH347" t="str">
            <v>Extremely Low Income</v>
          </cell>
          <cell r="AI347">
            <v>0</v>
          </cell>
          <cell r="AJ347" t="str">
            <v>Yes</v>
          </cell>
          <cell r="AK347" t="str">
            <v>High School Diploma/GED</v>
          </cell>
          <cell r="AL347" t="str">
            <v>No</v>
          </cell>
          <cell r="AM347" t="str">
            <v>No</v>
          </cell>
          <cell r="AN347" t="str">
            <v>No</v>
          </cell>
          <cell r="AP347" t="str">
            <v>No</v>
          </cell>
          <cell r="AR347" t="str">
            <v xml:space="preserve"> CDBG</v>
          </cell>
          <cell r="AS347" t="str">
            <v>MTDL</v>
          </cell>
          <cell r="AT347" t="str">
            <v>United States</v>
          </cell>
          <cell r="AU347">
            <v>0</v>
          </cell>
          <cell r="AV347" t="str">
            <v>Criminal Background</v>
          </cell>
          <cell r="AZ347">
            <v>44627</v>
          </cell>
          <cell r="BB347" t="str">
            <v>CH</v>
          </cell>
          <cell r="BC347">
            <v>3</v>
          </cell>
          <cell r="BD347" t="str">
            <v>Quarter 3</v>
          </cell>
          <cell r="BE347">
            <v>2022</v>
          </cell>
          <cell r="BF347">
            <v>2022</v>
          </cell>
          <cell r="CI347" t="str">
            <v>No</v>
          </cell>
          <cell r="CO347" t="str">
            <v>No</v>
          </cell>
          <cell r="CP347"/>
          <cell r="DK347" t="str">
            <v>Yes</v>
          </cell>
          <cell r="EB347">
            <v>52</v>
          </cell>
          <cell r="EC347" t="str">
            <v>Yes</v>
          </cell>
          <cell r="ED347" t="str">
            <v>CDBG</v>
          </cell>
          <cell r="EE347" t="str">
            <v>No</v>
          </cell>
          <cell r="EF347" t="str">
            <v>No</v>
          </cell>
          <cell r="EG347" t="str">
            <v>No</v>
          </cell>
          <cell r="EH347" t="str">
            <v>No</v>
          </cell>
          <cell r="EI347" t="str">
            <v>No</v>
          </cell>
          <cell r="EJ347" t="str">
            <v>No</v>
          </cell>
          <cell r="EM347" t="str">
            <v>No</v>
          </cell>
          <cell r="EN347" t="str">
            <v>No</v>
          </cell>
          <cell r="EO347" t="str">
            <v>No</v>
          </cell>
          <cell r="EP347" t="str">
            <v>No</v>
          </cell>
          <cell r="EQ347" t="str">
            <v>No</v>
          </cell>
          <cell r="ER347" t="str">
            <v>No</v>
          </cell>
        </row>
        <row r="348">
          <cell r="A348">
            <v>976851</v>
          </cell>
          <cell r="B348" t="str">
            <v>Reddy, Danielle</v>
          </cell>
          <cell r="C348" t="str">
            <v>1828 E. 33rd Street</v>
          </cell>
          <cell r="D348" t="str">
            <v>Baltimore</v>
          </cell>
          <cell r="E348" t="str">
            <v>MD</v>
          </cell>
          <cell r="F348" t="str">
            <v>21218</v>
          </cell>
          <cell r="G348" t="str">
            <v>United States of America</v>
          </cell>
          <cell r="H348" t="str">
            <v>Word of Mouth</v>
          </cell>
          <cell r="J348" t="str">
            <v>443-243-7526</v>
          </cell>
          <cell r="L348" t="str">
            <v>Single</v>
          </cell>
          <cell r="M348" t="str">
            <v>Yes</v>
          </cell>
          <cell r="N348" t="str">
            <v>No</v>
          </cell>
          <cell r="O348" t="str">
            <v>10/12/2021</v>
          </cell>
          <cell r="P348" t="str">
            <v>Bus Driver</v>
          </cell>
          <cell r="R348" t="str">
            <v>Yes</v>
          </cell>
          <cell r="S348" t="str">
            <v>No</v>
          </cell>
          <cell r="T348" t="str">
            <v>Female</v>
          </cell>
          <cell r="U348" t="str">
            <v>Other Multi-Racial Category</v>
          </cell>
          <cell r="V348" t="str">
            <v>10/12/2021</v>
          </cell>
          <cell r="W348" t="str">
            <v>443-678-9956 (Daughter)</v>
          </cell>
          <cell r="X348" t="str">
            <v>214-86-7561</v>
          </cell>
          <cell r="Y348" t="str">
            <v>12/13/1973</v>
          </cell>
          <cell r="Z348" t="str">
            <v>reddanie4@gmail.com</v>
          </cell>
          <cell r="AB348">
            <v>0</v>
          </cell>
          <cell r="AC348">
            <v>14</v>
          </cell>
          <cell r="AD348" t="str">
            <v>Salary/Wages</v>
          </cell>
          <cell r="AF348" t="str">
            <v>Still Working</v>
          </cell>
          <cell r="AG348" t="str">
            <v>No</v>
          </cell>
          <cell r="AH348" t="str">
            <v>Extremely Low Income</v>
          </cell>
          <cell r="AI348">
            <v>1680</v>
          </cell>
          <cell r="AJ348" t="str">
            <v>No</v>
          </cell>
          <cell r="AK348" t="str">
            <v>High School Diploma/GED</v>
          </cell>
          <cell r="AL348" t="str">
            <v>No</v>
          </cell>
          <cell r="AM348" t="str">
            <v>No</v>
          </cell>
          <cell r="AN348" t="str">
            <v>No</v>
          </cell>
          <cell r="AP348" t="str">
            <v>No</v>
          </cell>
          <cell r="AR348" t="str">
            <v xml:space="preserve"> CDBG</v>
          </cell>
          <cell r="AS348" t="str">
            <v>CTC</v>
          </cell>
          <cell r="AT348" t="str">
            <v>United States</v>
          </cell>
          <cell r="AU348">
            <v>30</v>
          </cell>
          <cell r="AV348" t="str">
            <v>Transportation</v>
          </cell>
          <cell r="AZ348">
            <v>44481</v>
          </cell>
          <cell r="BB348" t="str">
            <v>SH</v>
          </cell>
          <cell r="BC348">
            <v>10</v>
          </cell>
          <cell r="BD348" t="str">
            <v>Quarter 2</v>
          </cell>
          <cell r="BE348">
            <v>2021</v>
          </cell>
          <cell r="BF348">
            <v>2022</v>
          </cell>
          <cell r="CI348" t="str">
            <v>Yes</v>
          </cell>
          <cell r="CO348" t="str">
            <v>No</v>
          </cell>
          <cell r="CP348"/>
          <cell r="DK348" t="str">
            <v>Yes</v>
          </cell>
          <cell r="EB348">
            <v>48</v>
          </cell>
          <cell r="EC348" t="str">
            <v>Yes</v>
          </cell>
          <cell r="ED348" t="str">
            <v>CDBG</v>
          </cell>
          <cell r="EE348" t="str">
            <v>No</v>
          </cell>
          <cell r="EF348" t="str">
            <v>No</v>
          </cell>
          <cell r="EG348" t="str">
            <v>No</v>
          </cell>
          <cell r="EH348" t="str">
            <v>No</v>
          </cell>
          <cell r="EI348" t="str">
            <v>Yes</v>
          </cell>
          <cell r="EJ348" t="str">
            <v>No</v>
          </cell>
          <cell r="EM348" t="str">
            <v>No</v>
          </cell>
          <cell r="EN348" t="str">
            <v>No</v>
          </cell>
          <cell r="EO348" t="str">
            <v>No</v>
          </cell>
          <cell r="EP348" t="str">
            <v>No</v>
          </cell>
          <cell r="EQ348" t="str">
            <v>No</v>
          </cell>
          <cell r="ER348" t="str">
            <v>No</v>
          </cell>
        </row>
        <row r="349">
          <cell r="A349">
            <v>977206</v>
          </cell>
          <cell r="B349" t="str">
            <v>Reed, De'Andre S.</v>
          </cell>
          <cell r="C349" t="str">
            <v>800 W. Fayette Street</v>
          </cell>
          <cell r="D349" t="str">
            <v>Baltimore</v>
          </cell>
          <cell r="E349" t="str">
            <v>MD</v>
          </cell>
          <cell r="F349" t="str">
            <v>21201</v>
          </cell>
          <cell r="G349" t="str">
            <v>United States of America</v>
          </cell>
          <cell r="H349" t="str">
            <v>Instagram</v>
          </cell>
          <cell r="J349" t="str">
            <v>443-739-3679</v>
          </cell>
          <cell r="L349" t="str">
            <v>Single</v>
          </cell>
          <cell r="M349" t="str">
            <v>Yes</v>
          </cell>
          <cell r="N349" t="str">
            <v>Yes</v>
          </cell>
          <cell r="O349" t="str">
            <v>6/16/22</v>
          </cell>
          <cell r="P349" t="str">
            <v>Driver</v>
          </cell>
          <cell r="R349" t="str">
            <v>No</v>
          </cell>
          <cell r="S349" t="str">
            <v>No</v>
          </cell>
          <cell r="T349" t="str">
            <v>Male</v>
          </cell>
          <cell r="U349" t="str">
            <v>Black/African American</v>
          </cell>
          <cell r="V349" t="str">
            <v>06/16/2022</v>
          </cell>
          <cell r="X349" t="str">
            <v>217-51-8839</v>
          </cell>
          <cell r="Y349" t="str">
            <v>02/23/1998</v>
          </cell>
          <cell r="Z349" t="str">
            <v>yaledre@gmail.com</v>
          </cell>
          <cell r="AA349" t="str">
            <v>No</v>
          </cell>
          <cell r="AB349">
            <v>0</v>
          </cell>
          <cell r="AC349">
            <v>10</v>
          </cell>
          <cell r="AD349" t="str">
            <v>Salary/Wages</v>
          </cell>
          <cell r="AF349" t="str">
            <v>Still Working</v>
          </cell>
          <cell r="AG349" t="str">
            <v>No</v>
          </cell>
          <cell r="AH349" t="str">
            <v>Extremely Low Income</v>
          </cell>
          <cell r="AI349">
            <v>1000</v>
          </cell>
          <cell r="AJ349" t="str">
            <v>No</v>
          </cell>
          <cell r="AK349" t="str">
            <v>High School Diploma/GED</v>
          </cell>
          <cell r="AL349" t="str">
            <v>No</v>
          </cell>
          <cell r="AM349" t="str">
            <v>No</v>
          </cell>
          <cell r="AN349" t="str">
            <v>No</v>
          </cell>
          <cell r="AP349" t="str">
            <v>No</v>
          </cell>
          <cell r="AQ349" t="str">
            <v>CTC</v>
          </cell>
          <cell r="AR349" t="str">
            <v xml:space="preserve"> CDBG</v>
          </cell>
          <cell r="AS349" t="str">
            <v>CTC</v>
          </cell>
          <cell r="AT349" t="str">
            <v>United States</v>
          </cell>
          <cell r="AU349">
            <v>25</v>
          </cell>
          <cell r="AV349" t="str">
            <v>Resume</v>
          </cell>
          <cell r="AZ349">
            <v>44728</v>
          </cell>
          <cell r="BA349" t="str">
            <v>CTC</v>
          </cell>
          <cell r="BB349" t="str">
            <v>MS</v>
          </cell>
          <cell r="BC349">
            <v>6</v>
          </cell>
          <cell r="BD349" t="str">
            <v>Quarter 4</v>
          </cell>
          <cell r="BE349">
            <v>2022</v>
          </cell>
          <cell r="BF349">
            <v>2022</v>
          </cell>
          <cell r="CI349" t="str">
            <v>Yes</v>
          </cell>
          <cell r="CO349" t="str">
            <v>No</v>
          </cell>
          <cell r="CP349"/>
          <cell r="EB349">
            <v>24</v>
          </cell>
          <cell r="EC349" t="str">
            <v>Yes</v>
          </cell>
          <cell r="ED349" t="str">
            <v>CDBG</v>
          </cell>
          <cell r="EE349" t="str">
            <v>No</v>
          </cell>
          <cell r="EF349" t="str">
            <v>No</v>
          </cell>
          <cell r="EG349" t="str">
            <v>No</v>
          </cell>
          <cell r="EH349" t="str">
            <v>Yes</v>
          </cell>
          <cell r="EI349" t="str">
            <v>Yes</v>
          </cell>
          <cell r="EJ349" t="str">
            <v>No</v>
          </cell>
          <cell r="EM349" t="str">
            <v>No</v>
          </cell>
          <cell r="EN349" t="str">
            <v>No</v>
          </cell>
          <cell r="EO349" t="str">
            <v>No</v>
          </cell>
          <cell r="EP349" t="str">
            <v>No</v>
          </cell>
          <cell r="EQ349" t="str">
            <v>No</v>
          </cell>
          <cell r="ER349" t="str">
            <v>No</v>
          </cell>
        </row>
        <row r="350">
          <cell r="A350">
            <v>977224</v>
          </cell>
          <cell r="B350" t="str">
            <v>Reed, Kevin</v>
          </cell>
          <cell r="C350" t="str">
            <v>4614 Kenilworth #1</v>
          </cell>
          <cell r="D350" t="str">
            <v>Baltimore</v>
          </cell>
          <cell r="E350" t="str">
            <v>MD</v>
          </cell>
          <cell r="F350" t="str">
            <v>21212</v>
          </cell>
          <cell r="G350" t="str">
            <v>United States of America</v>
          </cell>
          <cell r="H350" t="str">
            <v>Flyer</v>
          </cell>
          <cell r="J350" t="str">
            <v>(443)651-5510</v>
          </cell>
          <cell r="L350" t="str">
            <v>Single</v>
          </cell>
          <cell r="M350" t="str">
            <v>No</v>
          </cell>
          <cell r="N350" t="str">
            <v>No</v>
          </cell>
          <cell r="O350" t="str">
            <v>6/2/22</v>
          </cell>
          <cell r="P350" t="str">
            <v>Hospital/Food Services</v>
          </cell>
          <cell r="R350" t="str">
            <v>No</v>
          </cell>
          <cell r="S350" t="str">
            <v>No</v>
          </cell>
          <cell r="T350" t="str">
            <v>Male</v>
          </cell>
          <cell r="U350" t="str">
            <v>Black/African American</v>
          </cell>
          <cell r="V350" t="str">
            <v>06/29/2022</v>
          </cell>
          <cell r="X350" t="str">
            <v>215-78-2393</v>
          </cell>
          <cell r="Y350" t="str">
            <v>01/24/1965</v>
          </cell>
          <cell r="Z350" t="str">
            <v>jamesnewkirk56@gmail.com</v>
          </cell>
          <cell r="AA350" t="str">
            <v>No</v>
          </cell>
          <cell r="AB350">
            <v>0</v>
          </cell>
          <cell r="AC350">
            <v>12</v>
          </cell>
          <cell r="AF350" t="str">
            <v>&gt; 1 year</v>
          </cell>
          <cell r="AG350" t="str">
            <v>No</v>
          </cell>
          <cell r="AH350" t="str">
            <v>Extremely Low Income</v>
          </cell>
          <cell r="AI350">
            <v>0</v>
          </cell>
          <cell r="AJ350" t="str">
            <v>Yes</v>
          </cell>
          <cell r="AK350" t="str">
            <v>High School Diploma/GED</v>
          </cell>
          <cell r="AL350" t="str">
            <v>No</v>
          </cell>
          <cell r="AM350" t="str">
            <v>No</v>
          </cell>
          <cell r="AN350" t="str">
            <v>No</v>
          </cell>
          <cell r="AP350" t="str">
            <v>No</v>
          </cell>
          <cell r="AQ350" t="str">
            <v>OOO</v>
          </cell>
          <cell r="AR350" t="str">
            <v xml:space="preserve"> CDBG</v>
          </cell>
          <cell r="AS350" t="str">
            <v>OOO</v>
          </cell>
          <cell r="AT350" t="str">
            <v>United States</v>
          </cell>
          <cell r="AU350">
            <v>40</v>
          </cell>
          <cell r="AV350" t="str">
            <v>Transportation</v>
          </cell>
          <cell r="AZ350">
            <v>44741</v>
          </cell>
          <cell r="BA350" t="str">
            <v>OOO</v>
          </cell>
          <cell r="BB350" t="str">
            <v>RB</v>
          </cell>
          <cell r="BC350">
            <v>6</v>
          </cell>
          <cell r="BD350" t="str">
            <v>Quarter 4</v>
          </cell>
          <cell r="BE350">
            <v>2022</v>
          </cell>
          <cell r="BF350">
            <v>2022</v>
          </cell>
          <cell r="CI350" t="str">
            <v>No</v>
          </cell>
          <cell r="CO350" t="str">
            <v>No</v>
          </cell>
          <cell r="CP350"/>
          <cell r="EB350">
            <v>57</v>
          </cell>
          <cell r="EC350" t="str">
            <v>Yes</v>
          </cell>
          <cell r="ED350" t="str">
            <v>CDBG</v>
          </cell>
          <cell r="EE350" t="str">
            <v>No</v>
          </cell>
          <cell r="EF350" t="str">
            <v>No</v>
          </cell>
          <cell r="EG350" t="str">
            <v>Yes</v>
          </cell>
          <cell r="EH350" t="str">
            <v>No</v>
          </cell>
          <cell r="EI350" t="str">
            <v>No</v>
          </cell>
          <cell r="EJ350" t="str">
            <v>Yes</v>
          </cell>
          <cell r="EM350" t="str">
            <v>No</v>
          </cell>
          <cell r="EN350" t="str">
            <v>No</v>
          </cell>
          <cell r="EO350" t="str">
            <v>No</v>
          </cell>
          <cell r="EP350" t="str">
            <v>No</v>
          </cell>
          <cell r="EQ350" t="str">
            <v>No</v>
          </cell>
          <cell r="ER350" t="str">
            <v>No</v>
          </cell>
        </row>
        <row r="351">
          <cell r="A351">
            <v>976144</v>
          </cell>
          <cell r="B351" t="str">
            <v>Reed, Mercedes K.</v>
          </cell>
          <cell r="C351" t="str">
            <v>8400 Loch Raven Boulevard</v>
          </cell>
          <cell r="D351" t="str">
            <v>Towson</v>
          </cell>
          <cell r="E351" t="str">
            <v>MARYLAND</v>
          </cell>
          <cell r="F351" t="str">
            <v>21286</v>
          </cell>
          <cell r="G351" t="str">
            <v>United States of America</v>
          </cell>
          <cell r="H351" t="str">
            <v>Internet Search</v>
          </cell>
          <cell r="J351" t="str">
            <v>443-768-1986</v>
          </cell>
          <cell r="K351" t="str">
            <v>Yes</v>
          </cell>
          <cell r="L351" t="str">
            <v>Single</v>
          </cell>
          <cell r="M351" t="str">
            <v>Yes</v>
          </cell>
          <cell r="N351" t="str">
            <v>Yes</v>
          </cell>
          <cell r="O351" t="str">
            <v>Employed</v>
          </cell>
          <cell r="P351" t="str">
            <v>CDL Bus Operator</v>
          </cell>
          <cell r="Q351" t="str">
            <v>Single, Non Elderly</v>
          </cell>
          <cell r="R351" t="str">
            <v>No</v>
          </cell>
          <cell r="S351" t="str">
            <v>Not Hispanic or Latino</v>
          </cell>
          <cell r="T351" t="str">
            <v>Female</v>
          </cell>
          <cell r="U351" t="str">
            <v>Black or African American</v>
          </cell>
          <cell r="V351" t="str">
            <v>03/09/2020</v>
          </cell>
          <cell r="X351" t="str">
            <v>212-31-0039</v>
          </cell>
          <cell r="Y351" t="str">
            <v>11/19/1990</v>
          </cell>
          <cell r="Z351" t="str">
            <v>merceds.reed@gmail.com</v>
          </cell>
          <cell r="AA351" t="str">
            <v>No</v>
          </cell>
          <cell r="AB351">
            <v>2</v>
          </cell>
          <cell r="AC351">
            <v>0</v>
          </cell>
          <cell r="AF351" t="str">
            <v>1 year or longer</v>
          </cell>
          <cell r="AG351" t="str">
            <v>No</v>
          </cell>
          <cell r="AH351" t="str">
            <v>Low Income</v>
          </cell>
          <cell r="AI351">
            <v>3000</v>
          </cell>
          <cell r="AJ351" t="str">
            <v>No</v>
          </cell>
          <cell r="AK351" t="str">
            <v>High school diploma or GED</v>
          </cell>
          <cell r="AL351" t="str">
            <v>No</v>
          </cell>
          <cell r="AM351" t="str">
            <v>No</v>
          </cell>
          <cell r="AN351" t="str">
            <v>No</v>
          </cell>
          <cell r="AO351" t="str">
            <v>No</v>
          </cell>
          <cell r="AQ351" t="str">
            <v>CTC</v>
          </cell>
          <cell r="AR351" t="str">
            <v xml:space="preserve"> EARN</v>
          </cell>
          <cell r="AS351" t="str">
            <v>CTC</v>
          </cell>
          <cell r="AU351">
            <v>0</v>
          </cell>
          <cell r="AW351">
            <v>44477.634722222218</v>
          </cell>
          <cell r="AX351" t="str">
            <v>CTC</v>
          </cell>
          <cell r="AY351" t="str">
            <v>Yes</v>
          </cell>
          <cell r="AZ351">
            <v>44477</v>
          </cell>
          <cell r="BA351" t="str">
            <v>CTC</v>
          </cell>
          <cell r="BB351" t="str">
            <v>SH</v>
          </cell>
          <cell r="BC351">
            <v>10</v>
          </cell>
          <cell r="BD351" t="str">
            <v>Quarter 2</v>
          </cell>
          <cell r="BE351">
            <v>2021</v>
          </cell>
          <cell r="BF351">
            <v>2022</v>
          </cell>
          <cell r="BG351" t="str">
            <v>02/02/2022</v>
          </cell>
          <cell r="BH351" t="str">
            <v>Initial Placement</v>
          </cell>
          <cell r="BI351" t="str">
            <v>Whitcraft Services Inc</v>
          </cell>
          <cell r="BJ351" t="str">
            <v>Driver</v>
          </cell>
          <cell r="BK351">
            <v>20.100000000000001</v>
          </cell>
          <cell r="BL351">
            <v>39</v>
          </cell>
          <cell r="BM351" t="str">
            <v>Yes</v>
          </cell>
          <cell r="BN351" t="str">
            <v>No</v>
          </cell>
          <cell r="BO351" t="str">
            <v>No</v>
          </cell>
          <cell r="BP351" t="str">
            <v>No</v>
          </cell>
          <cell r="BQ351" t="str">
            <v>Yes</v>
          </cell>
          <cell r="BR351" t="str">
            <v>02/02/2022</v>
          </cell>
          <cell r="BS351" t="str">
            <v>Initial Placement</v>
          </cell>
          <cell r="BT351" t="str">
            <v>Whitcraft Services Inc</v>
          </cell>
          <cell r="BU351" t="str">
            <v>Driver</v>
          </cell>
          <cell r="BV351">
            <v>20.100000000000001</v>
          </cell>
          <cell r="BW351">
            <v>39</v>
          </cell>
          <cell r="BX351" t="str">
            <v>Yes</v>
          </cell>
          <cell r="BY351" t="str">
            <v>No</v>
          </cell>
          <cell r="BZ351" t="str">
            <v>No</v>
          </cell>
          <cell r="CA351" t="str">
            <v>No</v>
          </cell>
          <cell r="CB351" t="str">
            <v>Yes</v>
          </cell>
          <cell r="CF351" t="str">
            <v>05/04/2022</v>
          </cell>
          <cell r="CG351" t="str">
            <v>Job Retained</v>
          </cell>
          <cell r="CH351" t="str">
            <v>05/04/2022</v>
          </cell>
          <cell r="CI351" t="str">
            <v>No</v>
          </cell>
          <cell r="CJ351">
            <v>91</v>
          </cell>
          <cell r="CL351">
            <v>91</v>
          </cell>
          <cell r="CM351">
            <v>91</v>
          </cell>
          <cell r="CN351">
            <v>91</v>
          </cell>
          <cell r="CO351" t="str">
            <v>No</v>
          </cell>
          <cell r="CP351">
            <v>44501</v>
          </cell>
          <cell r="DE351" t="str">
            <v>Yes</v>
          </cell>
          <cell r="DF351" t="str">
            <v>11/19/2021</v>
          </cell>
          <cell r="DI351" t="str">
            <v>Yes</v>
          </cell>
          <cell r="DJ351" t="str">
            <v>Complete</v>
          </cell>
          <cell r="DK351" t="str">
            <v>Yes</v>
          </cell>
          <cell r="EA351" t="str">
            <v>IG0514-15-641</v>
          </cell>
          <cell r="EB351">
            <v>31</v>
          </cell>
          <cell r="EC351" t="str">
            <v>No</v>
          </cell>
          <cell r="EE351" t="str">
            <v>Yes</v>
          </cell>
          <cell r="EF351" t="str">
            <v>Yes</v>
          </cell>
          <cell r="EG351" t="str">
            <v>Yes</v>
          </cell>
          <cell r="EH351" t="str">
            <v>No</v>
          </cell>
          <cell r="EI351" t="str">
            <v>Yes</v>
          </cell>
          <cell r="EJ351" t="str">
            <v>No</v>
          </cell>
          <cell r="EL351">
            <v>116</v>
          </cell>
          <cell r="EM351" t="str">
            <v>No</v>
          </cell>
          <cell r="EN351" t="str">
            <v>No</v>
          </cell>
          <cell r="EO351" t="str">
            <v>No</v>
          </cell>
          <cell r="EP351" t="str">
            <v>No</v>
          </cell>
          <cell r="EQ351" t="str">
            <v>Yes</v>
          </cell>
          <cell r="ER351" t="str">
            <v>No</v>
          </cell>
        </row>
        <row r="352">
          <cell r="A352">
            <v>976866</v>
          </cell>
          <cell r="B352" t="str">
            <v>Richardson, Chante</v>
          </cell>
          <cell r="C352" t="str">
            <v>1739 Waverly Way  F</v>
          </cell>
          <cell r="D352" t="str">
            <v>Baltimore</v>
          </cell>
          <cell r="E352" t="str">
            <v>Md</v>
          </cell>
          <cell r="F352" t="str">
            <v>21239</v>
          </cell>
          <cell r="G352" t="str">
            <v>United States of America</v>
          </cell>
          <cell r="H352" t="str">
            <v>Facebook</v>
          </cell>
          <cell r="J352" t="str">
            <v>443 723 4852</v>
          </cell>
          <cell r="L352" t="str">
            <v>Single</v>
          </cell>
          <cell r="M352" t="str">
            <v>Yes</v>
          </cell>
          <cell r="N352" t="str">
            <v>No</v>
          </cell>
          <cell r="R352" t="str">
            <v>Yes</v>
          </cell>
          <cell r="S352" t="str">
            <v>No</v>
          </cell>
          <cell r="T352" t="str">
            <v>Female</v>
          </cell>
          <cell r="U352" t="str">
            <v>Black/African American</v>
          </cell>
          <cell r="V352" t="str">
            <v>10/26/2021</v>
          </cell>
          <cell r="X352" t="str">
            <v>220 21 0201</v>
          </cell>
          <cell r="Y352" t="str">
            <v>08/22/1988</v>
          </cell>
          <cell r="Z352" t="str">
            <v>chantekeyarich@gmail.com</v>
          </cell>
          <cell r="AA352" t="str">
            <v>No</v>
          </cell>
          <cell r="AB352">
            <v>0</v>
          </cell>
          <cell r="AC352">
            <v>19</v>
          </cell>
          <cell r="AD352" t="str">
            <v>Salary/Wages</v>
          </cell>
          <cell r="AG352" t="str">
            <v>No</v>
          </cell>
          <cell r="AH352" t="str">
            <v>Low Income</v>
          </cell>
          <cell r="AI352">
            <v>2700</v>
          </cell>
          <cell r="AJ352" t="str">
            <v>No</v>
          </cell>
          <cell r="AK352" t="str">
            <v>BA/BS</v>
          </cell>
          <cell r="AL352" t="str">
            <v>No</v>
          </cell>
          <cell r="AR352" t="str">
            <v xml:space="preserve"> CDBG</v>
          </cell>
          <cell r="AS352" t="str">
            <v>CTC</v>
          </cell>
          <cell r="AT352" t="str">
            <v>United States</v>
          </cell>
          <cell r="AU352">
            <v>40</v>
          </cell>
          <cell r="AZ352">
            <v>44495</v>
          </cell>
          <cell r="BB352" t="str">
            <v>CH</v>
          </cell>
          <cell r="BC352">
            <v>10</v>
          </cell>
          <cell r="BD352" t="str">
            <v>Quarter 2</v>
          </cell>
          <cell r="BE352">
            <v>2021</v>
          </cell>
          <cell r="BF352">
            <v>2022</v>
          </cell>
          <cell r="CI352" t="str">
            <v>No</v>
          </cell>
          <cell r="CO352" t="str">
            <v>No</v>
          </cell>
          <cell r="CP352"/>
          <cell r="DK352" t="str">
            <v>Yes</v>
          </cell>
          <cell r="EB352">
            <v>33</v>
          </cell>
          <cell r="EC352" t="str">
            <v>Yes</v>
          </cell>
          <cell r="ED352" t="str">
            <v>CDBG</v>
          </cell>
          <cell r="EE352" t="str">
            <v>No</v>
          </cell>
          <cell r="EF352" t="str">
            <v>No</v>
          </cell>
          <cell r="EG352" t="str">
            <v>No</v>
          </cell>
          <cell r="EH352" t="str">
            <v>No</v>
          </cell>
          <cell r="EI352" t="str">
            <v>No</v>
          </cell>
          <cell r="EJ352" t="str">
            <v>No</v>
          </cell>
          <cell r="EM352" t="str">
            <v>No</v>
          </cell>
          <cell r="EN352" t="str">
            <v>No</v>
          </cell>
          <cell r="EO352" t="str">
            <v>No</v>
          </cell>
          <cell r="EP352" t="str">
            <v>No</v>
          </cell>
          <cell r="EQ352" t="str">
            <v>No</v>
          </cell>
          <cell r="ER352" t="str">
            <v>No</v>
          </cell>
        </row>
        <row r="353">
          <cell r="A353">
            <v>976913</v>
          </cell>
          <cell r="B353" t="str">
            <v>Richardson, Diamondnae</v>
          </cell>
          <cell r="C353" t="str">
            <v>2205 Roslyn Ave #303</v>
          </cell>
          <cell r="D353" t="str">
            <v>Baltimore</v>
          </cell>
          <cell r="E353" t="str">
            <v>MD</v>
          </cell>
          <cell r="F353" t="str">
            <v>21216</v>
          </cell>
          <cell r="G353" t="str">
            <v>United States of America</v>
          </cell>
          <cell r="H353" t="str">
            <v>SW Partnership Resource Fair</v>
          </cell>
          <cell r="J353" t="str">
            <v>(443)739-8198</v>
          </cell>
          <cell r="L353" t="str">
            <v>Single</v>
          </cell>
          <cell r="M353" t="str">
            <v>No</v>
          </cell>
          <cell r="N353" t="str">
            <v>No</v>
          </cell>
          <cell r="O353" t="str">
            <v>12/16/2021</v>
          </cell>
          <cell r="P353" t="str">
            <v>Customer Service</v>
          </cell>
          <cell r="R353" t="str">
            <v>Yes</v>
          </cell>
          <cell r="S353" t="str">
            <v>No</v>
          </cell>
          <cell r="T353" t="str">
            <v>Female</v>
          </cell>
          <cell r="U353" t="str">
            <v>Black/African American</v>
          </cell>
          <cell r="V353" t="str">
            <v>12/16/2021</v>
          </cell>
          <cell r="X353" t="str">
            <v>220-57-2581</v>
          </cell>
          <cell r="Y353" t="str">
            <v>06/26/2000</v>
          </cell>
          <cell r="Z353" t="str">
            <v>rdiamondnae@yahoo.com</v>
          </cell>
          <cell r="AA353" t="str">
            <v>No</v>
          </cell>
          <cell r="AB353">
            <v>0</v>
          </cell>
          <cell r="AC353">
            <v>12.59</v>
          </cell>
          <cell r="AD353" t="str">
            <v>Salary/Wages, SNAP/Food Stamp</v>
          </cell>
          <cell r="AF353" t="str">
            <v>Still Working</v>
          </cell>
          <cell r="AG353" t="str">
            <v>No</v>
          </cell>
          <cell r="AH353" t="str">
            <v>Extremely Low Income</v>
          </cell>
          <cell r="AI353">
            <v>2014</v>
          </cell>
          <cell r="AJ353" t="str">
            <v>No</v>
          </cell>
          <cell r="AK353" t="str">
            <v>High School Diploma/GED</v>
          </cell>
          <cell r="AL353" t="str">
            <v>No</v>
          </cell>
          <cell r="AM353" t="str">
            <v>No</v>
          </cell>
          <cell r="AN353" t="str">
            <v>No</v>
          </cell>
          <cell r="AP353" t="str">
            <v>No</v>
          </cell>
          <cell r="AQ353" t="str">
            <v>CF</v>
          </cell>
          <cell r="AR353" t="str">
            <v xml:space="preserve"> CDBG</v>
          </cell>
          <cell r="AS353" t="str">
            <v>CF</v>
          </cell>
          <cell r="AT353" t="str">
            <v>United States</v>
          </cell>
          <cell r="AU353">
            <v>40</v>
          </cell>
          <cell r="AW353"/>
          <cell r="AZ353">
            <v>44546</v>
          </cell>
          <cell r="BA353" t="str">
            <v>CF</v>
          </cell>
          <cell r="BB353" t="str">
            <v>ML</v>
          </cell>
          <cell r="BC353">
            <v>12</v>
          </cell>
          <cell r="BD353" t="str">
            <v>Quarter 2</v>
          </cell>
          <cell r="BE353">
            <v>2021</v>
          </cell>
          <cell r="BF353">
            <v>2022</v>
          </cell>
          <cell r="CI353" t="str">
            <v>Yes</v>
          </cell>
          <cell r="CO353" t="str">
            <v>No</v>
          </cell>
          <cell r="CP353"/>
          <cell r="EB353">
            <v>22</v>
          </cell>
          <cell r="EC353" t="str">
            <v>Yes</v>
          </cell>
          <cell r="ED353" t="str">
            <v>CDBG</v>
          </cell>
          <cell r="EE353" t="str">
            <v>No</v>
          </cell>
          <cell r="EF353" t="str">
            <v>No</v>
          </cell>
          <cell r="EG353" t="str">
            <v>No</v>
          </cell>
          <cell r="EH353" t="str">
            <v>Yes</v>
          </cell>
          <cell r="EI353" t="str">
            <v>Yes</v>
          </cell>
          <cell r="EJ353" t="str">
            <v>No</v>
          </cell>
          <cell r="EM353" t="str">
            <v>No</v>
          </cell>
          <cell r="EN353" t="str">
            <v>No</v>
          </cell>
          <cell r="EO353" t="str">
            <v>No</v>
          </cell>
          <cell r="EP353" t="str">
            <v>No</v>
          </cell>
          <cell r="EQ353" t="str">
            <v>No</v>
          </cell>
          <cell r="ER353" t="str">
            <v>No</v>
          </cell>
        </row>
        <row r="354">
          <cell r="A354">
            <v>976900</v>
          </cell>
          <cell r="B354" t="str">
            <v>Ricketts, Jennifer</v>
          </cell>
          <cell r="C354" t="str">
            <v>2809 Presbury Street</v>
          </cell>
          <cell r="D354" t="str">
            <v>Baltimore</v>
          </cell>
          <cell r="E354" t="str">
            <v>MD</v>
          </cell>
          <cell r="F354" t="str">
            <v>21216</v>
          </cell>
          <cell r="G354" t="str">
            <v>United States of America</v>
          </cell>
          <cell r="H354" t="str">
            <v>Word of Mouth</v>
          </cell>
          <cell r="J354" t="str">
            <v>443-615-8345</v>
          </cell>
          <cell r="L354" t="str">
            <v>Single</v>
          </cell>
          <cell r="M354" t="str">
            <v>Yes</v>
          </cell>
          <cell r="N354" t="str">
            <v>Yes</v>
          </cell>
          <cell r="O354" t="str">
            <v>12/2/2021</v>
          </cell>
          <cell r="P354" t="str">
            <v>Human Services/Health Care</v>
          </cell>
          <cell r="R354" t="str">
            <v>Yes</v>
          </cell>
          <cell r="S354" t="str">
            <v>No</v>
          </cell>
          <cell r="T354" t="str">
            <v>Female</v>
          </cell>
          <cell r="U354" t="str">
            <v>White</v>
          </cell>
          <cell r="V354" t="str">
            <v>12/02/2021</v>
          </cell>
          <cell r="X354" t="str">
            <v>215-17-0939</v>
          </cell>
          <cell r="Y354" t="str">
            <v>04/24/1981</v>
          </cell>
          <cell r="Z354" t="str">
            <v>jenthomas1996.jr@gmail.com</v>
          </cell>
          <cell r="AA354" t="str">
            <v>No</v>
          </cell>
          <cell r="AB354">
            <v>0</v>
          </cell>
          <cell r="AC354">
            <v>12</v>
          </cell>
          <cell r="AF354" t="str">
            <v>Still Working</v>
          </cell>
          <cell r="AG354" t="str">
            <v>No</v>
          </cell>
          <cell r="AH354" t="str">
            <v>Extremely Low Income</v>
          </cell>
          <cell r="AI354">
            <v>1680</v>
          </cell>
          <cell r="AJ354" t="str">
            <v>No</v>
          </cell>
          <cell r="AK354" t="str">
            <v>Some Highschool</v>
          </cell>
          <cell r="AL354" t="str">
            <v>No</v>
          </cell>
          <cell r="AM354" t="str">
            <v>No</v>
          </cell>
          <cell r="AN354" t="str">
            <v>No</v>
          </cell>
          <cell r="AP354" t="str">
            <v>No</v>
          </cell>
          <cell r="AQ354" t="str">
            <v>OOO</v>
          </cell>
          <cell r="AR354" t="str">
            <v xml:space="preserve"> CDBG</v>
          </cell>
          <cell r="AS354" t="str">
            <v>OOO</v>
          </cell>
          <cell r="AT354" t="str">
            <v>United States</v>
          </cell>
          <cell r="AU354">
            <v>35</v>
          </cell>
          <cell r="AV354" t="str">
            <v>Education, Lack Job Search/Application Skills, Lack of Network</v>
          </cell>
          <cell r="AW354"/>
          <cell r="AZ354">
            <v>44532</v>
          </cell>
          <cell r="BA354" t="str">
            <v>OOO</v>
          </cell>
          <cell r="BB354" t="str">
            <v>RV</v>
          </cell>
          <cell r="BC354">
            <v>12</v>
          </cell>
          <cell r="BD354" t="str">
            <v>Quarter 2</v>
          </cell>
          <cell r="BE354">
            <v>2021</v>
          </cell>
          <cell r="BF354">
            <v>2022</v>
          </cell>
          <cell r="CI354" t="str">
            <v>Yes</v>
          </cell>
          <cell r="CO354" t="str">
            <v>No</v>
          </cell>
          <cell r="CP354"/>
          <cell r="EB354">
            <v>41</v>
          </cell>
          <cell r="EC354" t="str">
            <v>Yes</v>
          </cell>
          <cell r="ED354" t="str">
            <v>CDBG</v>
          </cell>
          <cell r="EE354" t="str">
            <v>No</v>
          </cell>
          <cell r="EF354" t="str">
            <v>No</v>
          </cell>
          <cell r="EG354" t="str">
            <v>Yes</v>
          </cell>
          <cell r="EH354" t="str">
            <v>No</v>
          </cell>
          <cell r="EI354" t="str">
            <v>Yes</v>
          </cell>
          <cell r="EJ354" t="str">
            <v>No</v>
          </cell>
          <cell r="EM354" t="str">
            <v>No</v>
          </cell>
          <cell r="EN354" t="str">
            <v>No</v>
          </cell>
          <cell r="EO354" t="str">
            <v>No</v>
          </cell>
          <cell r="EP354" t="str">
            <v>No</v>
          </cell>
          <cell r="EQ354" t="str">
            <v>No</v>
          </cell>
          <cell r="ER354" t="str">
            <v>No</v>
          </cell>
        </row>
        <row r="355">
          <cell r="A355">
            <v>976958</v>
          </cell>
          <cell r="B355" t="str">
            <v>Roberts, Toni-Ann</v>
          </cell>
          <cell r="C355" t="str">
            <v>2907 Woodland Ave</v>
          </cell>
          <cell r="D355" t="str">
            <v>Baltimore</v>
          </cell>
          <cell r="E355" t="str">
            <v>MD</v>
          </cell>
          <cell r="F355" t="str">
            <v>21215</v>
          </cell>
          <cell r="G355" t="str">
            <v>United States of America</v>
          </cell>
          <cell r="H355" t="str">
            <v>Facebook</v>
          </cell>
          <cell r="J355" t="str">
            <v>(443)766-5152</v>
          </cell>
          <cell r="L355" t="str">
            <v>Single</v>
          </cell>
          <cell r="M355" t="str">
            <v>Yes</v>
          </cell>
          <cell r="N355" t="str">
            <v>Yes</v>
          </cell>
          <cell r="O355" t="str">
            <v>1/25/2022</v>
          </cell>
          <cell r="P355" t="str">
            <v>CDL/Dump Trucks</v>
          </cell>
          <cell r="R355" t="str">
            <v>Yes</v>
          </cell>
          <cell r="S355" t="str">
            <v>No</v>
          </cell>
          <cell r="T355" t="str">
            <v>Female</v>
          </cell>
          <cell r="U355" t="str">
            <v>Black/African American</v>
          </cell>
          <cell r="V355" t="str">
            <v>01/25/2022</v>
          </cell>
          <cell r="X355" t="str">
            <v>218-65-8498</v>
          </cell>
          <cell r="Y355" t="str">
            <v>10/05/1992</v>
          </cell>
          <cell r="Z355" t="str">
            <v>toniroberts2006@gmail.com</v>
          </cell>
          <cell r="AA355" t="str">
            <v>No</v>
          </cell>
          <cell r="AB355">
            <v>0</v>
          </cell>
          <cell r="AC355">
            <v>12</v>
          </cell>
          <cell r="AD355" t="str">
            <v>Salary/Wages, SNAP/Food Stamp</v>
          </cell>
          <cell r="AF355" t="str">
            <v>Still Working</v>
          </cell>
          <cell r="AG355" t="str">
            <v>No</v>
          </cell>
          <cell r="AH355" t="str">
            <v>Extremely Low Income</v>
          </cell>
          <cell r="AI355">
            <v>1920</v>
          </cell>
          <cell r="AJ355" t="str">
            <v>No</v>
          </cell>
          <cell r="AK355" t="str">
            <v>Some College</v>
          </cell>
          <cell r="AL355" t="str">
            <v>No</v>
          </cell>
          <cell r="AM355" t="str">
            <v>No</v>
          </cell>
          <cell r="AN355" t="str">
            <v>No</v>
          </cell>
          <cell r="AP355" t="str">
            <v>Yes</v>
          </cell>
          <cell r="AR355" t="str">
            <v xml:space="preserve"> CDBG</v>
          </cell>
          <cell r="AS355" t="str">
            <v>CTC</v>
          </cell>
          <cell r="AT355" t="str">
            <v>United States</v>
          </cell>
          <cell r="AU355">
            <v>40</v>
          </cell>
          <cell r="AV355" t="str">
            <v>Childcare</v>
          </cell>
          <cell r="AW355"/>
          <cell r="AZ355">
            <v>44586</v>
          </cell>
          <cell r="BB355" t="str">
            <v>SH</v>
          </cell>
          <cell r="BC355">
            <v>1</v>
          </cell>
          <cell r="BD355" t="str">
            <v>Quarter 3</v>
          </cell>
          <cell r="BE355">
            <v>2022</v>
          </cell>
          <cell r="BF355">
            <v>2022</v>
          </cell>
          <cell r="CI355" t="str">
            <v>Yes</v>
          </cell>
          <cell r="CO355" t="str">
            <v>No</v>
          </cell>
          <cell r="CP355"/>
          <cell r="DK355" t="str">
            <v>Yes</v>
          </cell>
          <cell r="EB355">
            <v>29</v>
          </cell>
          <cell r="EC355" t="str">
            <v>Yes</v>
          </cell>
          <cell r="ED355" t="str">
            <v>CDBG</v>
          </cell>
          <cell r="EE355" t="str">
            <v>No</v>
          </cell>
          <cell r="EF355" t="str">
            <v>No</v>
          </cell>
          <cell r="EG355" t="str">
            <v>No</v>
          </cell>
          <cell r="EH355" t="str">
            <v>No</v>
          </cell>
          <cell r="EI355" t="str">
            <v>Yes</v>
          </cell>
          <cell r="EJ355" t="str">
            <v>No</v>
          </cell>
          <cell r="EM355" t="str">
            <v>No</v>
          </cell>
          <cell r="EN355" t="str">
            <v>No</v>
          </cell>
          <cell r="EO355" t="str">
            <v>No</v>
          </cell>
          <cell r="EP355" t="str">
            <v>No</v>
          </cell>
          <cell r="EQ355" t="str">
            <v>No</v>
          </cell>
          <cell r="ER355" t="str">
            <v>No</v>
          </cell>
        </row>
        <row r="356">
          <cell r="A356">
            <v>977105</v>
          </cell>
          <cell r="B356" t="str">
            <v>Robinson, Kimberley</v>
          </cell>
          <cell r="C356" t="str">
            <v>22 Warren Park Drive APT B2</v>
          </cell>
          <cell r="D356" t="str">
            <v>Pikesville</v>
          </cell>
          <cell r="E356" t="str">
            <v>MD</v>
          </cell>
          <cell r="F356" t="str">
            <v>21208</v>
          </cell>
          <cell r="G356" t="str">
            <v>United States of America</v>
          </cell>
          <cell r="H356" t="str">
            <v>Community Location</v>
          </cell>
          <cell r="J356" t="str">
            <v>410-858-1325</v>
          </cell>
          <cell r="L356" t="str">
            <v>Single</v>
          </cell>
          <cell r="M356" t="str">
            <v>No</v>
          </cell>
          <cell r="N356" t="str">
            <v>No</v>
          </cell>
          <cell r="O356" t="str">
            <v>4/27/2022</v>
          </cell>
          <cell r="P356" t="str">
            <v>Clerical/Care Giver/CNA</v>
          </cell>
          <cell r="R356" t="str">
            <v>Yes</v>
          </cell>
          <cell r="S356" t="str">
            <v>No</v>
          </cell>
          <cell r="T356" t="str">
            <v>Female</v>
          </cell>
          <cell r="U356" t="str">
            <v>Black/African American</v>
          </cell>
          <cell r="V356" t="str">
            <v>04/27/2022</v>
          </cell>
          <cell r="X356" t="str">
            <v>216-59-6846</v>
          </cell>
          <cell r="Y356" t="str">
            <v>01/21/1995</v>
          </cell>
          <cell r="Z356" t="str">
            <v>robinson.kim1995@gmail.com</v>
          </cell>
          <cell r="AB356">
            <v>0</v>
          </cell>
          <cell r="AC356">
            <v>15</v>
          </cell>
          <cell r="AF356" t="str">
            <v>1-3 months</v>
          </cell>
          <cell r="AG356" t="str">
            <v>No</v>
          </cell>
          <cell r="AH356" t="str">
            <v>Extremely Low Income</v>
          </cell>
          <cell r="AI356">
            <v>0</v>
          </cell>
          <cell r="AJ356" t="str">
            <v>No</v>
          </cell>
          <cell r="AK356" t="str">
            <v>Some College</v>
          </cell>
          <cell r="AL356" t="str">
            <v>No</v>
          </cell>
          <cell r="AM356" t="str">
            <v>No</v>
          </cell>
          <cell r="AN356" t="str">
            <v>No</v>
          </cell>
          <cell r="AP356" t="str">
            <v>No</v>
          </cell>
          <cell r="AQ356" t="str">
            <v>OOO</v>
          </cell>
          <cell r="AS356" t="str">
            <v>OOO</v>
          </cell>
          <cell r="AT356" t="str">
            <v>United States</v>
          </cell>
          <cell r="AU356">
            <v>40</v>
          </cell>
          <cell r="AW356"/>
          <cell r="AZ356">
            <v>44678</v>
          </cell>
          <cell r="BA356" t="str">
            <v>OOO</v>
          </cell>
          <cell r="BB356" t="str">
            <v>RV</v>
          </cell>
          <cell r="BC356">
            <v>4</v>
          </cell>
          <cell r="BD356" t="str">
            <v>Quarter 4</v>
          </cell>
          <cell r="BE356">
            <v>2022</v>
          </cell>
          <cell r="BF356">
            <v>2022</v>
          </cell>
          <cell r="BG356" t="str">
            <v>05/18/2022</v>
          </cell>
          <cell r="BH356" t="str">
            <v>Initial Placement</v>
          </cell>
          <cell r="BI356" t="str">
            <v>Patriot Autos</v>
          </cell>
          <cell r="BJ356" t="str">
            <v>Pre-Owned Salesperson</v>
          </cell>
          <cell r="BL356">
            <v>40</v>
          </cell>
          <cell r="BM356" t="str">
            <v>Yes</v>
          </cell>
          <cell r="BN356" t="str">
            <v>Yes</v>
          </cell>
          <cell r="BO356" t="str">
            <v>No</v>
          </cell>
          <cell r="BP356" t="str">
            <v>No</v>
          </cell>
          <cell r="BQ356" t="str">
            <v>Yes</v>
          </cell>
          <cell r="BR356" t="str">
            <v>05/18/2022</v>
          </cell>
          <cell r="BS356" t="str">
            <v>Initial Placement</v>
          </cell>
          <cell r="BT356" t="str">
            <v>Patriot Autos</v>
          </cell>
          <cell r="BU356" t="str">
            <v>Pre-Owned Salesperson</v>
          </cell>
          <cell r="BW356">
            <v>40</v>
          </cell>
          <cell r="BX356" t="str">
            <v>Yes</v>
          </cell>
          <cell r="BY356" t="str">
            <v>Yes</v>
          </cell>
          <cell r="BZ356" t="str">
            <v>No</v>
          </cell>
          <cell r="CA356" t="str">
            <v>No</v>
          </cell>
          <cell r="CB356" t="str">
            <v>Yes</v>
          </cell>
          <cell r="CI356" t="str">
            <v>No</v>
          </cell>
          <cell r="CO356" t="str">
            <v>Yes</v>
          </cell>
          <cell r="CP356"/>
          <cell r="EB356">
            <v>27</v>
          </cell>
          <cell r="EC356" t="str">
            <v>No</v>
          </cell>
          <cell r="EE356" t="str">
            <v>Yes</v>
          </cell>
          <cell r="EF356" t="str">
            <v>Yes</v>
          </cell>
          <cell r="EG356" t="str">
            <v>Yes</v>
          </cell>
          <cell r="EH356" t="str">
            <v>No</v>
          </cell>
          <cell r="EI356" t="str">
            <v>Yes</v>
          </cell>
          <cell r="EJ356" t="str">
            <v>No</v>
          </cell>
          <cell r="EL356">
            <v>20</v>
          </cell>
          <cell r="EM356" t="str">
            <v>No</v>
          </cell>
          <cell r="EN356" t="str">
            <v>No</v>
          </cell>
          <cell r="EO356" t="str">
            <v>No</v>
          </cell>
          <cell r="EP356" t="str">
            <v>No</v>
          </cell>
          <cell r="EQ356" t="str">
            <v>Yes</v>
          </cell>
          <cell r="ER356" t="str">
            <v>No</v>
          </cell>
        </row>
        <row r="357">
          <cell r="A357">
            <v>976989</v>
          </cell>
          <cell r="B357" t="str">
            <v>Rose, D'Juan D.</v>
          </cell>
          <cell r="C357" t="str">
            <v>1533 East 29 th Street</v>
          </cell>
          <cell r="D357" t="str">
            <v>Baltimore</v>
          </cell>
          <cell r="E357" t="str">
            <v>MD</v>
          </cell>
          <cell r="F357" t="str">
            <v>21218</v>
          </cell>
          <cell r="G357" t="str">
            <v>United States of America</v>
          </cell>
          <cell r="H357" t="str">
            <v>Word of Mouth</v>
          </cell>
          <cell r="J357" t="str">
            <v>410-500-0949</v>
          </cell>
          <cell r="L357" t="str">
            <v>Single</v>
          </cell>
          <cell r="M357" t="str">
            <v>Yes</v>
          </cell>
          <cell r="N357" t="str">
            <v>Yes</v>
          </cell>
          <cell r="O357" t="str">
            <v>2/16/2022</v>
          </cell>
          <cell r="P357" t="str">
            <v>Bus Operator</v>
          </cell>
          <cell r="R357" t="str">
            <v>Yes</v>
          </cell>
          <cell r="S357" t="str">
            <v>No</v>
          </cell>
          <cell r="T357" t="str">
            <v>Female</v>
          </cell>
          <cell r="U357" t="str">
            <v>Black/African American</v>
          </cell>
          <cell r="V357" t="str">
            <v>02/16/2022</v>
          </cell>
          <cell r="X357" t="str">
            <v>220-78-4134</v>
          </cell>
          <cell r="Y357" t="str">
            <v>05/31/1969</v>
          </cell>
          <cell r="Z357" t="str">
            <v>drose.drd@gmail.com</v>
          </cell>
          <cell r="AA357" t="str">
            <v>No</v>
          </cell>
          <cell r="AB357">
            <v>0</v>
          </cell>
          <cell r="AC357">
            <v>17</v>
          </cell>
          <cell r="AD357" t="str">
            <v>Salary/Wages</v>
          </cell>
          <cell r="AF357" t="str">
            <v>Still Working</v>
          </cell>
          <cell r="AG357" t="str">
            <v>No</v>
          </cell>
          <cell r="AH357" t="str">
            <v>Extremely Low Income</v>
          </cell>
          <cell r="AI357">
            <v>2600</v>
          </cell>
          <cell r="AJ357" t="str">
            <v>No</v>
          </cell>
          <cell r="AK357" t="str">
            <v>High School Diploma/GED</v>
          </cell>
          <cell r="AL357" t="str">
            <v>No</v>
          </cell>
          <cell r="AM357" t="str">
            <v>No</v>
          </cell>
          <cell r="AN357" t="str">
            <v>No</v>
          </cell>
          <cell r="AP357" t="str">
            <v>No</v>
          </cell>
          <cell r="AQ357" t="str">
            <v>CTC</v>
          </cell>
          <cell r="AR357" t="str">
            <v xml:space="preserve"> CDBG</v>
          </cell>
          <cell r="AS357" t="str">
            <v>CTC</v>
          </cell>
          <cell r="AT357" t="str">
            <v>United States</v>
          </cell>
          <cell r="AU357">
            <v>38</v>
          </cell>
          <cell r="AZ357">
            <v>44608</v>
          </cell>
          <cell r="BA357" t="str">
            <v>CTC</v>
          </cell>
          <cell r="BB357" t="str">
            <v>SH</v>
          </cell>
          <cell r="BC357">
            <v>2</v>
          </cell>
          <cell r="BD357" t="str">
            <v>Quarter 3</v>
          </cell>
          <cell r="BE357">
            <v>2022</v>
          </cell>
          <cell r="BF357">
            <v>2022</v>
          </cell>
          <cell r="CI357" t="str">
            <v>Yes</v>
          </cell>
          <cell r="CO357" t="str">
            <v>No</v>
          </cell>
          <cell r="CP357">
            <v>44627</v>
          </cell>
          <cell r="EB357">
            <v>53</v>
          </cell>
          <cell r="EC357" t="str">
            <v>Yes</v>
          </cell>
          <cell r="ED357" t="str">
            <v>CDBG</v>
          </cell>
          <cell r="EE357" t="str">
            <v>No</v>
          </cell>
          <cell r="EF357" t="str">
            <v>No</v>
          </cell>
          <cell r="EG357" t="str">
            <v>Yes</v>
          </cell>
          <cell r="EH357" t="str">
            <v>No</v>
          </cell>
          <cell r="EI357" t="str">
            <v>Yes</v>
          </cell>
          <cell r="EJ357" t="str">
            <v>No</v>
          </cell>
          <cell r="EM357" t="str">
            <v>No</v>
          </cell>
          <cell r="EN357" t="str">
            <v>No</v>
          </cell>
          <cell r="EO357" t="str">
            <v>No</v>
          </cell>
          <cell r="EP357" t="str">
            <v>No</v>
          </cell>
          <cell r="EQ357" t="str">
            <v>No</v>
          </cell>
          <cell r="ER357" t="str">
            <v>No</v>
          </cell>
        </row>
        <row r="358">
          <cell r="A358">
            <v>977008</v>
          </cell>
          <cell r="B358" t="str">
            <v>Royster, Keyshawna</v>
          </cell>
          <cell r="C358" t="str">
            <v>1825 W. Mulberry Street</v>
          </cell>
          <cell r="D358" t="str">
            <v>Baltimore</v>
          </cell>
          <cell r="E358" t="str">
            <v>MD</v>
          </cell>
          <cell r="F358" t="str">
            <v>21223</v>
          </cell>
          <cell r="G358" t="str">
            <v>United States of America</v>
          </cell>
          <cell r="H358" t="str">
            <v>Word of Mouth</v>
          </cell>
          <cell r="J358" t="str">
            <v>410-205-4005</v>
          </cell>
          <cell r="L358" t="str">
            <v>Single</v>
          </cell>
          <cell r="M358" t="str">
            <v>No</v>
          </cell>
          <cell r="N358" t="str">
            <v>No</v>
          </cell>
          <cell r="O358" t="str">
            <v>3/1/2022</v>
          </cell>
          <cell r="P358" t="str">
            <v>working with children/child care</v>
          </cell>
          <cell r="R358" t="str">
            <v>Yes</v>
          </cell>
          <cell r="S358" t="str">
            <v>No</v>
          </cell>
          <cell r="T358" t="str">
            <v>Female</v>
          </cell>
          <cell r="U358" t="str">
            <v>Black/African American</v>
          </cell>
          <cell r="V358" t="str">
            <v>03/01/2022</v>
          </cell>
          <cell r="X358" t="str">
            <v>212-63-4804</v>
          </cell>
          <cell r="Y358" t="str">
            <v>11/22/2001</v>
          </cell>
          <cell r="Z358" t="str">
            <v>keyshawnaroyster99@gmail.com</v>
          </cell>
          <cell r="AA358" t="str">
            <v>No</v>
          </cell>
          <cell r="AB358">
            <v>0</v>
          </cell>
          <cell r="AC358">
            <v>0</v>
          </cell>
          <cell r="AF358" t="str">
            <v>Never Worked Before</v>
          </cell>
          <cell r="AG358" t="str">
            <v>No</v>
          </cell>
          <cell r="AH358" t="str">
            <v>Extremely Low Income</v>
          </cell>
          <cell r="AI358">
            <v>0</v>
          </cell>
          <cell r="AJ358" t="str">
            <v>No</v>
          </cell>
          <cell r="AK358" t="str">
            <v>High School Diploma/GED</v>
          </cell>
          <cell r="AL358" t="str">
            <v>No</v>
          </cell>
          <cell r="AM358" t="str">
            <v>No</v>
          </cell>
          <cell r="AN358" t="str">
            <v>No</v>
          </cell>
          <cell r="AP358" t="str">
            <v>No</v>
          </cell>
          <cell r="AQ358" t="str">
            <v>OOO</v>
          </cell>
          <cell r="AR358" t="str">
            <v xml:space="preserve"> CDBG; SNAP</v>
          </cell>
          <cell r="AS358" t="str">
            <v>OOO</v>
          </cell>
          <cell r="AT358" t="str">
            <v>United States</v>
          </cell>
          <cell r="AU358">
            <v>0</v>
          </cell>
          <cell r="AW358"/>
          <cell r="AZ358">
            <v>44621</v>
          </cell>
          <cell r="BA358" t="str">
            <v>OOO</v>
          </cell>
          <cell r="BB358" t="str">
            <v>ML</v>
          </cell>
          <cell r="BC358">
            <v>3</v>
          </cell>
          <cell r="BD358" t="str">
            <v>Quarter 3</v>
          </cell>
          <cell r="BE358">
            <v>2022</v>
          </cell>
          <cell r="BF358">
            <v>2022</v>
          </cell>
          <cell r="CI358" t="str">
            <v>No</v>
          </cell>
          <cell r="CO358" t="str">
            <v>No</v>
          </cell>
          <cell r="CP358"/>
          <cell r="DL358" t="str">
            <v>03-2022</v>
          </cell>
          <cell r="DM358">
            <v>3</v>
          </cell>
          <cell r="DP358" t="str">
            <v>E</v>
          </cell>
          <cell r="DZ358" t="str">
            <v>461025289</v>
          </cell>
          <cell r="EB358">
            <v>20</v>
          </cell>
          <cell r="EC358" t="str">
            <v>Yes</v>
          </cell>
          <cell r="ED358" t="str">
            <v>CDBG</v>
          </cell>
          <cell r="EE358" t="str">
            <v>No</v>
          </cell>
          <cell r="EF358" t="str">
            <v>No</v>
          </cell>
          <cell r="EG358" t="str">
            <v>Yes</v>
          </cell>
          <cell r="EH358" t="str">
            <v>No</v>
          </cell>
          <cell r="EI358" t="str">
            <v>No</v>
          </cell>
          <cell r="EJ358" t="str">
            <v>Yes</v>
          </cell>
          <cell r="EM358" t="str">
            <v>No</v>
          </cell>
          <cell r="EN358" t="str">
            <v>No</v>
          </cell>
          <cell r="EO358" t="str">
            <v>No</v>
          </cell>
          <cell r="EP358" t="str">
            <v>No</v>
          </cell>
          <cell r="EQ358" t="str">
            <v>No</v>
          </cell>
          <cell r="ER358" t="str">
            <v>No</v>
          </cell>
        </row>
        <row r="359">
          <cell r="A359">
            <v>977115</v>
          </cell>
          <cell r="B359" t="str">
            <v>Rudd, Cerdic A.</v>
          </cell>
          <cell r="C359" t="str">
            <v>2803 Mathews Street Apt 2</v>
          </cell>
          <cell r="D359" t="str">
            <v>Baltimore</v>
          </cell>
          <cell r="E359" t="str">
            <v>MD</v>
          </cell>
          <cell r="F359" t="str">
            <v>21218</v>
          </cell>
          <cell r="G359" t="str">
            <v>United States of America</v>
          </cell>
          <cell r="H359" t="str">
            <v>Internet Search</v>
          </cell>
          <cell r="J359" t="str">
            <v>443-927-5510</v>
          </cell>
          <cell r="L359" t="str">
            <v>Single</v>
          </cell>
          <cell r="M359" t="str">
            <v>Yes</v>
          </cell>
          <cell r="N359" t="str">
            <v>Yes</v>
          </cell>
          <cell r="O359" t="str">
            <v>5/5/2022</v>
          </cell>
          <cell r="P359" t="str">
            <v>Light Duty</v>
          </cell>
          <cell r="R359" t="str">
            <v>No</v>
          </cell>
          <cell r="S359" t="str">
            <v>No</v>
          </cell>
          <cell r="T359" t="str">
            <v>Male</v>
          </cell>
          <cell r="U359" t="str">
            <v>Black/African American</v>
          </cell>
          <cell r="V359" t="str">
            <v>05/05/2022</v>
          </cell>
          <cell r="X359" t="str">
            <v>216-84-0399</v>
          </cell>
          <cell r="Y359" t="str">
            <v>11/06/1962</v>
          </cell>
          <cell r="Z359" t="str">
            <v>cerdrcruddjr@gmail.com</v>
          </cell>
          <cell r="AA359" t="str">
            <v>No</v>
          </cell>
          <cell r="AB359">
            <v>0</v>
          </cell>
          <cell r="AC359">
            <v>15</v>
          </cell>
          <cell r="AD359" t="str">
            <v>SSDI, SNAP/Food Stamp</v>
          </cell>
          <cell r="AF359" t="str">
            <v>Still Working</v>
          </cell>
          <cell r="AG359" t="str">
            <v>No</v>
          </cell>
          <cell r="AH359" t="str">
            <v>Extremely Low Income</v>
          </cell>
          <cell r="AI359">
            <v>2000</v>
          </cell>
          <cell r="AJ359" t="str">
            <v>No</v>
          </cell>
          <cell r="AK359" t="str">
            <v>High School Diploma/GED</v>
          </cell>
          <cell r="AL359" t="str">
            <v>Current TTW Holder</v>
          </cell>
          <cell r="AM359" t="str">
            <v>Yes</v>
          </cell>
          <cell r="AN359" t="str">
            <v>Yes</v>
          </cell>
          <cell r="AP359" t="str">
            <v>Yes</v>
          </cell>
          <cell r="AQ359" t="str">
            <v>OOO</v>
          </cell>
          <cell r="AR359" t="str">
            <v xml:space="preserve"> CDBG; SNAP</v>
          </cell>
          <cell r="AS359" t="str">
            <v>OOO</v>
          </cell>
          <cell r="AT359" t="str">
            <v>United States</v>
          </cell>
          <cell r="AU359">
            <v>15</v>
          </cell>
          <cell r="AV359" t="str">
            <v>Disability</v>
          </cell>
          <cell r="AZ359">
            <v>44686</v>
          </cell>
          <cell r="BA359" t="str">
            <v>OOO</v>
          </cell>
          <cell r="BB359" t="str">
            <v>SH</v>
          </cell>
          <cell r="BC359">
            <v>5</v>
          </cell>
          <cell r="BD359" t="str">
            <v>Quarter 4</v>
          </cell>
          <cell r="BE359">
            <v>2022</v>
          </cell>
          <cell r="BF359">
            <v>2022</v>
          </cell>
          <cell r="CI359" t="str">
            <v>Yes</v>
          </cell>
          <cell r="CO359" t="str">
            <v>No</v>
          </cell>
          <cell r="CP359"/>
          <cell r="DL359" t="str">
            <v>05-2022</v>
          </cell>
          <cell r="DM359">
            <v>5</v>
          </cell>
          <cell r="DR359" t="str">
            <v>E</v>
          </cell>
          <cell r="DZ359" t="str">
            <v>30759306</v>
          </cell>
          <cell r="EB359">
            <v>59</v>
          </cell>
          <cell r="EC359" t="str">
            <v>Yes</v>
          </cell>
          <cell r="ED359" t="str">
            <v>CDBG</v>
          </cell>
          <cell r="EE359" t="str">
            <v>No</v>
          </cell>
          <cell r="EF359" t="str">
            <v>No</v>
          </cell>
          <cell r="EG359" t="str">
            <v>Yes</v>
          </cell>
          <cell r="EH359" t="str">
            <v>No</v>
          </cell>
          <cell r="EI359" t="str">
            <v>Yes</v>
          </cell>
          <cell r="EJ359" t="str">
            <v>No</v>
          </cell>
          <cell r="EM359" t="str">
            <v>No</v>
          </cell>
          <cell r="EN359" t="str">
            <v>No</v>
          </cell>
          <cell r="EO359" t="str">
            <v>No</v>
          </cell>
          <cell r="EP359" t="str">
            <v>No</v>
          </cell>
          <cell r="EQ359" t="str">
            <v>No</v>
          </cell>
          <cell r="ER359" t="str">
            <v>No</v>
          </cell>
        </row>
        <row r="360">
          <cell r="A360">
            <v>976889</v>
          </cell>
          <cell r="B360" t="str">
            <v>Ruffin Jr, Gerald E.</v>
          </cell>
          <cell r="C360" t="str">
            <v>5507 Wayne Avenue</v>
          </cell>
          <cell r="D360" t="str">
            <v>Baltimore</v>
          </cell>
          <cell r="E360" t="str">
            <v>MD</v>
          </cell>
          <cell r="F360" t="str">
            <v>21207</v>
          </cell>
          <cell r="G360" t="str">
            <v>United States of America</v>
          </cell>
          <cell r="H360" t="str">
            <v>Word of Mouth</v>
          </cell>
          <cell r="J360" t="str">
            <v>443-825-5215</v>
          </cell>
          <cell r="L360" t="str">
            <v>Married</v>
          </cell>
          <cell r="M360" t="str">
            <v>Yes</v>
          </cell>
          <cell r="N360" t="str">
            <v>Yes</v>
          </cell>
          <cell r="O360" t="str">
            <v>11/22/2021</v>
          </cell>
          <cell r="P360" t="str">
            <v>Bus Operator</v>
          </cell>
          <cell r="R360" t="str">
            <v>No</v>
          </cell>
          <cell r="S360" t="str">
            <v>No</v>
          </cell>
          <cell r="T360" t="str">
            <v>Male</v>
          </cell>
          <cell r="U360" t="str">
            <v>Black/African American</v>
          </cell>
          <cell r="V360" t="str">
            <v>11/22/2021</v>
          </cell>
          <cell r="X360" t="str">
            <v>212-19-5338</v>
          </cell>
          <cell r="Y360" t="str">
            <v>12/08/1987</v>
          </cell>
          <cell r="Z360" t="str">
            <v>gruffin217@gmail.com</v>
          </cell>
          <cell r="AA360" t="str">
            <v>No</v>
          </cell>
          <cell r="AB360">
            <v>0</v>
          </cell>
          <cell r="AC360">
            <v>17</v>
          </cell>
          <cell r="AD360" t="str">
            <v>Salary/Wages, SNAP/Food Stamp</v>
          </cell>
          <cell r="AF360" t="str">
            <v>Still Working</v>
          </cell>
          <cell r="AG360" t="str">
            <v>No</v>
          </cell>
          <cell r="AH360" t="str">
            <v>Extremely Low Income</v>
          </cell>
          <cell r="AI360">
            <v>2800</v>
          </cell>
          <cell r="AJ360" t="str">
            <v>No</v>
          </cell>
          <cell r="AK360" t="str">
            <v>High School Diploma/GED</v>
          </cell>
          <cell r="AL360" t="str">
            <v>No</v>
          </cell>
          <cell r="AM360" t="str">
            <v>No</v>
          </cell>
          <cell r="AN360" t="str">
            <v>No</v>
          </cell>
          <cell r="AP360" t="str">
            <v>No</v>
          </cell>
          <cell r="AQ360" t="str">
            <v>CTC</v>
          </cell>
          <cell r="AR360" t="str">
            <v xml:space="preserve"> CDBG; EARN</v>
          </cell>
          <cell r="AS360" t="str">
            <v>CTC</v>
          </cell>
          <cell r="AT360" t="str">
            <v>United States</v>
          </cell>
          <cell r="AU360">
            <v>40</v>
          </cell>
          <cell r="AZ360">
            <v>44522</v>
          </cell>
          <cell r="BA360" t="str">
            <v>CTC</v>
          </cell>
          <cell r="BB360" t="str">
            <v>SH</v>
          </cell>
          <cell r="BC360">
            <v>11</v>
          </cell>
          <cell r="BD360" t="str">
            <v>Quarter 2</v>
          </cell>
          <cell r="BE360">
            <v>2021</v>
          </cell>
          <cell r="BF360">
            <v>2022</v>
          </cell>
          <cell r="CI360" t="str">
            <v>Yes</v>
          </cell>
          <cell r="CO360" t="str">
            <v>No</v>
          </cell>
          <cell r="CP360">
            <v>44571</v>
          </cell>
          <cell r="DJ360" t="str">
            <v>Complete</v>
          </cell>
          <cell r="EA360" t="str">
            <v>IG0514-15-681</v>
          </cell>
          <cell r="EB360">
            <v>34</v>
          </cell>
          <cell r="EC360" t="str">
            <v>Yes</v>
          </cell>
          <cell r="ED360" t="str">
            <v>CDBG</v>
          </cell>
          <cell r="EE360" t="str">
            <v>Yes</v>
          </cell>
          <cell r="EF360" t="str">
            <v>No</v>
          </cell>
          <cell r="EG360" t="str">
            <v>Yes</v>
          </cell>
          <cell r="EH360" t="str">
            <v>No</v>
          </cell>
          <cell r="EI360" t="str">
            <v>Yes</v>
          </cell>
          <cell r="EJ360" t="str">
            <v>No</v>
          </cell>
          <cell r="EM360" t="str">
            <v>Yes</v>
          </cell>
          <cell r="EN360" t="str">
            <v>No</v>
          </cell>
          <cell r="EO360" t="str">
            <v>No</v>
          </cell>
          <cell r="EP360" t="str">
            <v>No</v>
          </cell>
          <cell r="EQ360" t="str">
            <v>No</v>
          </cell>
          <cell r="ER360" t="str">
            <v>No</v>
          </cell>
        </row>
        <row r="361">
          <cell r="A361">
            <v>976674</v>
          </cell>
          <cell r="B361" t="str">
            <v>Russell, Thaddeus</v>
          </cell>
          <cell r="C361" t="str">
            <v>2124 Saint Paul St</v>
          </cell>
          <cell r="D361" t="str">
            <v>Baltimore</v>
          </cell>
          <cell r="E361" t="str">
            <v>MD</v>
          </cell>
          <cell r="F361" t="str">
            <v>21218</v>
          </cell>
          <cell r="G361" t="str">
            <v>United States of America</v>
          </cell>
          <cell r="H361" t="str">
            <v>Word of Mouth</v>
          </cell>
          <cell r="J361" t="str">
            <v>(410)253-7401</v>
          </cell>
          <cell r="L361" t="str">
            <v>Single</v>
          </cell>
          <cell r="M361" t="str">
            <v>Yes</v>
          </cell>
          <cell r="N361" t="str">
            <v>No</v>
          </cell>
          <cell r="P361" t="str">
            <v>Warehouse</v>
          </cell>
          <cell r="S361" t="str">
            <v>Not Hispanic or Latino</v>
          </cell>
          <cell r="T361" t="str">
            <v>Male</v>
          </cell>
          <cell r="U361" t="str">
            <v>Black/African American</v>
          </cell>
          <cell r="V361" t="str">
            <v>07/13/2021</v>
          </cell>
          <cell r="W361" t="str">
            <v>(347)847-5449</v>
          </cell>
          <cell r="X361" t="str">
            <v>055-84-4361</v>
          </cell>
          <cell r="Y361" t="str">
            <v>07/26/1994</v>
          </cell>
          <cell r="Z361" t="str">
            <v>t_russell.94@aol.com</v>
          </cell>
          <cell r="AA361" t="str">
            <v>No</v>
          </cell>
          <cell r="AB361">
            <v>0</v>
          </cell>
          <cell r="AC361">
            <v>0</v>
          </cell>
          <cell r="AD361" t="str">
            <v>Unemployment</v>
          </cell>
          <cell r="AF361" t="str">
            <v>4-6 months</v>
          </cell>
          <cell r="AG361" t="str">
            <v>No</v>
          </cell>
          <cell r="AH361" t="str">
            <v>Extremely Low Income</v>
          </cell>
          <cell r="AI361">
            <v>2000</v>
          </cell>
          <cell r="AJ361" t="str">
            <v>Yes</v>
          </cell>
          <cell r="AK361" t="str">
            <v>High School Diploma/GED</v>
          </cell>
          <cell r="AL361" t="str">
            <v>No</v>
          </cell>
          <cell r="AM361" t="str">
            <v>No</v>
          </cell>
          <cell r="AR361" t="str">
            <v xml:space="preserve"> CDBG</v>
          </cell>
          <cell r="AT361" t="str">
            <v>United States</v>
          </cell>
          <cell r="AU361">
            <v>35</v>
          </cell>
          <cell r="AZ361">
            <v>44390</v>
          </cell>
          <cell r="BB361" t="str">
            <v>RB</v>
          </cell>
          <cell r="BC361">
            <v>7</v>
          </cell>
          <cell r="BD361" t="str">
            <v>Quarter 1</v>
          </cell>
          <cell r="BE361">
            <v>2021</v>
          </cell>
          <cell r="BF361">
            <v>2022</v>
          </cell>
          <cell r="CI361" t="str">
            <v>No</v>
          </cell>
          <cell r="CO361" t="str">
            <v>No</v>
          </cell>
          <cell r="CP361"/>
          <cell r="EB361">
            <v>27</v>
          </cell>
          <cell r="EC361" t="str">
            <v>Yes</v>
          </cell>
          <cell r="ED361" t="str">
            <v>CDBG</v>
          </cell>
          <cell r="EE361" t="str">
            <v>No</v>
          </cell>
          <cell r="EF361" t="str">
            <v>No</v>
          </cell>
          <cell r="EG361" t="str">
            <v>No</v>
          </cell>
          <cell r="EH361" t="str">
            <v>No</v>
          </cell>
          <cell r="EI361" t="str">
            <v>No</v>
          </cell>
          <cell r="EJ361" t="str">
            <v>No</v>
          </cell>
          <cell r="EM361" t="str">
            <v>No</v>
          </cell>
          <cell r="EN361" t="str">
            <v>No</v>
          </cell>
          <cell r="EO361" t="str">
            <v>No</v>
          </cell>
          <cell r="EP361" t="str">
            <v>No</v>
          </cell>
          <cell r="EQ361" t="str">
            <v>No</v>
          </cell>
          <cell r="ER361" t="str">
            <v>No</v>
          </cell>
        </row>
        <row r="362">
          <cell r="A362">
            <v>977120</v>
          </cell>
          <cell r="B362" t="str">
            <v>Salter Jr., David</v>
          </cell>
          <cell r="C362" t="str">
            <v>31 Joppa Ridge Circle</v>
          </cell>
          <cell r="D362" t="str">
            <v>Parkville</v>
          </cell>
          <cell r="E362" t="str">
            <v>MD</v>
          </cell>
          <cell r="F362" t="str">
            <v>21234</v>
          </cell>
          <cell r="G362" t="str">
            <v>United States of America</v>
          </cell>
          <cell r="H362" t="str">
            <v>Word of Mouth</v>
          </cell>
          <cell r="J362" t="str">
            <v>(443)653-9159</v>
          </cell>
          <cell r="L362" t="str">
            <v>Single</v>
          </cell>
          <cell r="M362" t="str">
            <v>Yes</v>
          </cell>
          <cell r="N362" t="str">
            <v>Yes</v>
          </cell>
          <cell r="O362" t="str">
            <v>5/12/2022</v>
          </cell>
          <cell r="P362" t="str">
            <v>Bus Driver</v>
          </cell>
          <cell r="R362" t="str">
            <v>No</v>
          </cell>
          <cell r="S362" t="str">
            <v>No</v>
          </cell>
          <cell r="T362" t="str">
            <v>Male</v>
          </cell>
          <cell r="U362" t="str">
            <v>Black/African American</v>
          </cell>
          <cell r="V362" t="str">
            <v>05/12/2022</v>
          </cell>
          <cell r="X362" t="str">
            <v>217-25-1843</v>
          </cell>
          <cell r="Y362" t="str">
            <v>09/01/1989</v>
          </cell>
          <cell r="Z362" t="str">
            <v>davidsalterjr@gmail.com</v>
          </cell>
          <cell r="AA362" t="str">
            <v>No</v>
          </cell>
          <cell r="AB362">
            <v>0</v>
          </cell>
          <cell r="AC362">
            <v>20</v>
          </cell>
          <cell r="AD362" t="str">
            <v>Salary/Wages</v>
          </cell>
          <cell r="AF362" t="str">
            <v>Still Working</v>
          </cell>
          <cell r="AG362" t="str">
            <v>No</v>
          </cell>
          <cell r="AH362" t="str">
            <v>Extremely Low Income</v>
          </cell>
          <cell r="AI362">
            <v>1900</v>
          </cell>
          <cell r="AJ362" t="str">
            <v>Yes</v>
          </cell>
          <cell r="AK362" t="str">
            <v>High School Diploma/GED</v>
          </cell>
          <cell r="AL362" t="str">
            <v>No</v>
          </cell>
          <cell r="AM362" t="str">
            <v>No</v>
          </cell>
          <cell r="AN362" t="str">
            <v>No</v>
          </cell>
          <cell r="AP362" t="str">
            <v>No</v>
          </cell>
          <cell r="AQ362" t="str">
            <v>CTC</v>
          </cell>
          <cell r="AS362" t="str">
            <v>CTC</v>
          </cell>
          <cell r="AT362" t="str">
            <v>United States</v>
          </cell>
          <cell r="AU362">
            <v>25</v>
          </cell>
          <cell r="AV362" t="str">
            <v>Childcare, Resume</v>
          </cell>
          <cell r="AZ362">
            <v>44693</v>
          </cell>
          <cell r="BA362" t="str">
            <v>CTC</v>
          </cell>
          <cell r="BB362" t="str">
            <v>MS</v>
          </cell>
          <cell r="BC362">
            <v>5</v>
          </cell>
          <cell r="BD362" t="str">
            <v>Quarter 4</v>
          </cell>
          <cell r="BE362">
            <v>2022</v>
          </cell>
          <cell r="BF362">
            <v>2022</v>
          </cell>
          <cell r="CI362" t="str">
            <v>Yes</v>
          </cell>
          <cell r="CO362" t="str">
            <v>No</v>
          </cell>
          <cell r="CP362"/>
          <cell r="EB362">
            <v>32</v>
          </cell>
          <cell r="EC362" t="str">
            <v>No</v>
          </cell>
          <cell r="EE362" t="str">
            <v>No</v>
          </cell>
          <cell r="EF362" t="str">
            <v>No</v>
          </cell>
          <cell r="EG362" t="str">
            <v>No</v>
          </cell>
          <cell r="EH362" t="str">
            <v>Yes</v>
          </cell>
          <cell r="EI362" t="str">
            <v>Yes</v>
          </cell>
          <cell r="EJ362" t="str">
            <v>No</v>
          </cell>
          <cell r="EM362" t="str">
            <v>No</v>
          </cell>
          <cell r="EN362" t="str">
            <v>No</v>
          </cell>
          <cell r="EO362" t="str">
            <v>No</v>
          </cell>
          <cell r="EP362" t="str">
            <v>No</v>
          </cell>
          <cell r="EQ362" t="str">
            <v>No</v>
          </cell>
          <cell r="ER362" t="str">
            <v>No</v>
          </cell>
        </row>
        <row r="363">
          <cell r="A363">
            <v>977000</v>
          </cell>
          <cell r="B363" t="str">
            <v>Samireh, Adnan</v>
          </cell>
          <cell r="C363" t="str">
            <v>1602 E. Lafayette Ave</v>
          </cell>
          <cell r="D363" t="str">
            <v>Baltimore</v>
          </cell>
          <cell r="E363" t="str">
            <v>Md</v>
          </cell>
          <cell r="F363" t="str">
            <v>21213</v>
          </cell>
          <cell r="G363" t="str">
            <v>United States of America</v>
          </cell>
          <cell r="H363" t="str">
            <v>Facebook</v>
          </cell>
          <cell r="J363" t="str">
            <v>347 751 9133</v>
          </cell>
          <cell r="L363" t="str">
            <v>Married</v>
          </cell>
          <cell r="M363" t="str">
            <v>Yes</v>
          </cell>
          <cell r="N363" t="str">
            <v>Yes</v>
          </cell>
          <cell r="O363" t="str">
            <v>2/22/2022</v>
          </cell>
          <cell r="P363" t="str">
            <v>logistics</v>
          </cell>
          <cell r="R363" t="str">
            <v>No</v>
          </cell>
          <cell r="S363" t="str">
            <v>No</v>
          </cell>
          <cell r="T363" t="str">
            <v>Male</v>
          </cell>
          <cell r="U363" t="str">
            <v>Black/African American</v>
          </cell>
          <cell r="V363" t="str">
            <v>02/22/2022</v>
          </cell>
          <cell r="X363" t="str">
            <v>52714645</v>
          </cell>
          <cell r="Y363" t="str">
            <v>11/07/1990</v>
          </cell>
          <cell r="Z363" t="str">
            <v>adenraguehsamireh@gmail.com</v>
          </cell>
          <cell r="AA363" t="str">
            <v>No</v>
          </cell>
          <cell r="AB363">
            <v>0</v>
          </cell>
          <cell r="AC363">
            <v>0</v>
          </cell>
          <cell r="AD363" t="str">
            <v>Other Sources</v>
          </cell>
          <cell r="AG363" t="str">
            <v>Yes</v>
          </cell>
          <cell r="AH363" t="str">
            <v>Extremely Low Income</v>
          </cell>
          <cell r="AI363">
            <v>0</v>
          </cell>
          <cell r="AJ363" t="str">
            <v>No</v>
          </cell>
          <cell r="AK363" t="str">
            <v>BA/BS</v>
          </cell>
          <cell r="AL363" t="str">
            <v>No</v>
          </cell>
          <cell r="AM363" t="str">
            <v>No</v>
          </cell>
          <cell r="AN363" t="str">
            <v>No</v>
          </cell>
          <cell r="AP363" t="str">
            <v>No</v>
          </cell>
          <cell r="AQ363" t="str">
            <v>MTDL</v>
          </cell>
          <cell r="AR363" t="str">
            <v xml:space="preserve"> CDBG</v>
          </cell>
          <cell r="AS363" t="str">
            <v>MTDL</v>
          </cell>
          <cell r="AT363" t="str">
            <v>United States</v>
          </cell>
          <cell r="AU363">
            <v>0</v>
          </cell>
          <cell r="AV363" t="str">
            <v>Communication Skills</v>
          </cell>
          <cell r="AZ363">
            <v>44614</v>
          </cell>
          <cell r="BA363" t="str">
            <v>MTDL</v>
          </cell>
          <cell r="BB363" t="str">
            <v>RV</v>
          </cell>
          <cell r="BC363">
            <v>2</v>
          </cell>
          <cell r="BD363" t="str">
            <v>Quarter 3</v>
          </cell>
          <cell r="BE363">
            <v>2022</v>
          </cell>
          <cell r="BF363">
            <v>2022</v>
          </cell>
          <cell r="BG363" t="str">
            <v>04/22/2022</v>
          </cell>
          <cell r="BH363" t="str">
            <v>Initial Placement</v>
          </cell>
          <cell r="BI363" t="str">
            <v>First Team Logistics</v>
          </cell>
          <cell r="BJ363" t="str">
            <v>Driver</v>
          </cell>
          <cell r="BK363">
            <v>22</v>
          </cell>
          <cell r="BL363">
            <v>40</v>
          </cell>
          <cell r="BM363" t="str">
            <v>Yes</v>
          </cell>
          <cell r="BN363" t="str">
            <v>No</v>
          </cell>
          <cell r="BO363" t="str">
            <v>No</v>
          </cell>
          <cell r="BP363" t="str">
            <v>Yes</v>
          </cell>
          <cell r="BQ363" t="str">
            <v>Yes</v>
          </cell>
          <cell r="BR363" t="str">
            <v>04/22/2022</v>
          </cell>
          <cell r="BS363" t="str">
            <v>Initial Placement</v>
          </cell>
          <cell r="BT363" t="str">
            <v>First Team Logistics</v>
          </cell>
          <cell r="BU363" t="str">
            <v>Driver</v>
          </cell>
          <cell r="BV363">
            <v>22</v>
          </cell>
          <cell r="BW363">
            <v>40</v>
          </cell>
          <cell r="BX363" t="str">
            <v>Yes</v>
          </cell>
          <cell r="BY363" t="str">
            <v>No</v>
          </cell>
          <cell r="BZ363" t="str">
            <v>No</v>
          </cell>
          <cell r="CA363" t="str">
            <v>Yes</v>
          </cell>
          <cell r="CB363" t="str">
            <v>Yes</v>
          </cell>
          <cell r="CF363" t="str">
            <v>06/23/2022</v>
          </cell>
          <cell r="CG363" t="str">
            <v>Job Retained</v>
          </cell>
          <cell r="CH363" t="str">
            <v>06/23/2022</v>
          </cell>
          <cell r="CI363" t="str">
            <v>No</v>
          </cell>
          <cell r="CJ363">
            <v>62</v>
          </cell>
          <cell r="CL363">
            <v>62</v>
          </cell>
          <cell r="CM363">
            <v>62</v>
          </cell>
          <cell r="CN363">
            <v>62</v>
          </cell>
          <cell r="CO363" t="str">
            <v>No</v>
          </cell>
          <cell r="CP363">
            <v>44627</v>
          </cell>
          <cell r="CQ363" t="str">
            <v>Yes</v>
          </cell>
          <cell r="CR363" t="str">
            <v>03/25/2022</v>
          </cell>
          <cell r="DI363" t="str">
            <v>Yes</v>
          </cell>
          <cell r="DJ363" t="str">
            <v>Complete</v>
          </cell>
          <cell r="EB363">
            <v>31</v>
          </cell>
          <cell r="EC363" t="str">
            <v>Yes</v>
          </cell>
          <cell r="ED363" t="str">
            <v>CDBG</v>
          </cell>
          <cell r="EE363" t="str">
            <v>Yes</v>
          </cell>
          <cell r="EF363" t="str">
            <v>Yes</v>
          </cell>
          <cell r="EG363" t="str">
            <v>Yes</v>
          </cell>
          <cell r="EH363" t="str">
            <v>No</v>
          </cell>
          <cell r="EI363" t="str">
            <v>Yes</v>
          </cell>
          <cell r="EJ363" t="str">
            <v>No</v>
          </cell>
          <cell r="EL363">
            <v>58</v>
          </cell>
          <cell r="EM363" t="str">
            <v>No</v>
          </cell>
          <cell r="EN363" t="str">
            <v>No</v>
          </cell>
          <cell r="EO363" t="str">
            <v>No</v>
          </cell>
          <cell r="EP363" t="str">
            <v>No</v>
          </cell>
          <cell r="EQ363" t="str">
            <v>Yes</v>
          </cell>
          <cell r="ER363" t="str">
            <v>No</v>
          </cell>
        </row>
        <row r="364">
          <cell r="A364">
            <v>976994</v>
          </cell>
          <cell r="B364" t="str">
            <v>Sanders  III , James S.</v>
          </cell>
          <cell r="C364" t="str">
            <v>9050 Iron Horse Lane</v>
          </cell>
          <cell r="D364" t="str">
            <v>Pikeville</v>
          </cell>
          <cell r="E364" t="str">
            <v>MD</v>
          </cell>
          <cell r="F364" t="str">
            <v>21208</v>
          </cell>
          <cell r="G364" t="str">
            <v>United States of America</v>
          </cell>
          <cell r="H364" t="str">
            <v>Word of Mouth</v>
          </cell>
          <cell r="J364" t="str">
            <v>443-690-0174</v>
          </cell>
          <cell r="L364" t="str">
            <v>Single</v>
          </cell>
          <cell r="M364" t="str">
            <v>Yes</v>
          </cell>
          <cell r="N364" t="str">
            <v>Yes</v>
          </cell>
          <cell r="O364" t="str">
            <v>2/18/2022</v>
          </cell>
          <cell r="P364" t="str">
            <v>Bus Operator</v>
          </cell>
          <cell r="R364" t="str">
            <v>No</v>
          </cell>
          <cell r="S364" t="str">
            <v>No</v>
          </cell>
          <cell r="T364" t="str">
            <v>Male</v>
          </cell>
          <cell r="U364" t="str">
            <v>Black/African American</v>
          </cell>
          <cell r="V364" t="str">
            <v>02/18/2022</v>
          </cell>
          <cell r="X364" t="str">
            <v>219-33-6703</v>
          </cell>
          <cell r="Y364" t="str">
            <v>11/09/1991</v>
          </cell>
          <cell r="Z364" t="str">
            <v>sandersjames892@yahoo.com</v>
          </cell>
          <cell r="AA364" t="str">
            <v>No</v>
          </cell>
          <cell r="AB364">
            <v>0</v>
          </cell>
          <cell r="AC364">
            <v>22</v>
          </cell>
          <cell r="AF364" t="str">
            <v>Still Working</v>
          </cell>
          <cell r="AG364" t="str">
            <v>No</v>
          </cell>
          <cell r="AH364" t="str">
            <v>Extremely Low Income</v>
          </cell>
          <cell r="AI364">
            <v>2600</v>
          </cell>
          <cell r="AJ364" t="str">
            <v>No</v>
          </cell>
          <cell r="AK364" t="str">
            <v>AA</v>
          </cell>
          <cell r="AL364" t="str">
            <v>No</v>
          </cell>
          <cell r="AM364" t="str">
            <v>No</v>
          </cell>
          <cell r="AN364" t="str">
            <v>No</v>
          </cell>
          <cell r="AP364" t="str">
            <v>No</v>
          </cell>
          <cell r="AQ364" t="str">
            <v>CTC</v>
          </cell>
          <cell r="AS364" t="str">
            <v>CTC</v>
          </cell>
          <cell r="AT364" t="str">
            <v>United States</v>
          </cell>
          <cell r="AU364">
            <v>40</v>
          </cell>
          <cell r="AZ364">
            <v>44610</v>
          </cell>
          <cell r="BA364" t="str">
            <v>CTC</v>
          </cell>
          <cell r="BB364" t="str">
            <v>MS</v>
          </cell>
          <cell r="BC364">
            <v>2</v>
          </cell>
          <cell r="BD364" t="str">
            <v>Quarter 3</v>
          </cell>
          <cell r="BE364">
            <v>2022</v>
          </cell>
          <cell r="BF364">
            <v>2022</v>
          </cell>
          <cell r="CI364" t="str">
            <v>Yes</v>
          </cell>
          <cell r="CO364" t="str">
            <v>No</v>
          </cell>
          <cell r="CP364">
            <v>44683</v>
          </cell>
          <cell r="DK364" t="str">
            <v>No</v>
          </cell>
          <cell r="EB364">
            <v>30</v>
          </cell>
          <cell r="EC364" t="str">
            <v>No</v>
          </cell>
          <cell r="EE364" t="str">
            <v>No</v>
          </cell>
          <cell r="EF364" t="str">
            <v>No</v>
          </cell>
          <cell r="EG364" t="str">
            <v>Yes</v>
          </cell>
          <cell r="EH364" t="str">
            <v>No</v>
          </cell>
          <cell r="EI364" t="str">
            <v>Yes</v>
          </cell>
          <cell r="EJ364" t="str">
            <v>No</v>
          </cell>
          <cell r="EM364" t="str">
            <v>No</v>
          </cell>
          <cell r="EN364" t="str">
            <v>No</v>
          </cell>
          <cell r="EO364" t="str">
            <v>No</v>
          </cell>
          <cell r="EP364" t="str">
            <v>No</v>
          </cell>
          <cell r="EQ364" t="str">
            <v>No</v>
          </cell>
          <cell r="ER364" t="str">
            <v>No</v>
          </cell>
        </row>
        <row r="365">
          <cell r="A365">
            <v>976876</v>
          </cell>
          <cell r="B365" t="str">
            <v>Santiago, Antoinette S.</v>
          </cell>
          <cell r="C365" t="str">
            <v>410 West Lombard Street Apt 521</v>
          </cell>
          <cell r="D365" t="str">
            <v>Baltimore</v>
          </cell>
          <cell r="E365" t="str">
            <v>MD</v>
          </cell>
          <cell r="F365" t="str">
            <v>21201</v>
          </cell>
          <cell r="G365" t="str">
            <v>United States of America</v>
          </cell>
          <cell r="H365" t="str">
            <v>Flyer</v>
          </cell>
          <cell r="J365" t="str">
            <v>443-452-3481</v>
          </cell>
          <cell r="L365" t="str">
            <v>Married</v>
          </cell>
          <cell r="M365" t="str">
            <v>Yes</v>
          </cell>
          <cell r="N365" t="str">
            <v>No</v>
          </cell>
          <cell r="O365" t="str">
            <v>11/10/2021</v>
          </cell>
          <cell r="P365" t="str">
            <v>Bus Operator</v>
          </cell>
          <cell r="R365" t="str">
            <v>No</v>
          </cell>
          <cell r="S365" t="str">
            <v>No</v>
          </cell>
          <cell r="T365" t="str">
            <v>Female</v>
          </cell>
          <cell r="U365" t="str">
            <v>Black/African American</v>
          </cell>
          <cell r="V365" t="str">
            <v>11/10/2021</v>
          </cell>
          <cell r="X365" t="str">
            <v>214-64-0568</v>
          </cell>
          <cell r="Y365" t="str">
            <v>09/08/1968</v>
          </cell>
          <cell r="Z365" t="str">
            <v>antoinette.pack@yahoo.com</v>
          </cell>
          <cell r="AA365" t="str">
            <v>No</v>
          </cell>
          <cell r="AB365">
            <v>0</v>
          </cell>
          <cell r="AC365">
            <v>12.83</v>
          </cell>
          <cell r="AF365" t="str">
            <v>7-12 months</v>
          </cell>
          <cell r="AG365" t="str">
            <v>No</v>
          </cell>
          <cell r="AH365" t="str">
            <v>Extremely Low Income</v>
          </cell>
          <cell r="AI365">
            <v>0</v>
          </cell>
          <cell r="AJ365" t="str">
            <v>No</v>
          </cell>
          <cell r="AK365" t="str">
            <v>Some College</v>
          </cell>
          <cell r="AL365" t="str">
            <v>No</v>
          </cell>
          <cell r="AM365" t="str">
            <v>No</v>
          </cell>
          <cell r="AN365" t="str">
            <v>No</v>
          </cell>
          <cell r="AP365" t="str">
            <v>Yes</v>
          </cell>
          <cell r="AQ365" t="str">
            <v>CTC</v>
          </cell>
          <cell r="AR365" t="str">
            <v>MOED Opioid; CDBG</v>
          </cell>
          <cell r="AS365" t="str">
            <v>CTC</v>
          </cell>
          <cell r="AT365" t="str">
            <v>United States</v>
          </cell>
          <cell r="AU365">
            <v>36</v>
          </cell>
          <cell r="AV365" t="str">
            <v>Transportation</v>
          </cell>
          <cell r="AZ365">
            <v>44510</v>
          </cell>
          <cell r="BA365" t="str">
            <v>CTC</v>
          </cell>
          <cell r="BB365" t="str">
            <v>SH</v>
          </cell>
          <cell r="BC365">
            <v>11</v>
          </cell>
          <cell r="BD365" t="str">
            <v>Quarter 2</v>
          </cell>
          <cell r="BE365">
            <v>2021</v>
          </cell>
          <cell r="BF365">
            <v>2022</v>
          </cell>
          <cell r="CI365" t="str">
            <v>No</v>
          </cell>
          <cell r="CO365" t="str">
            <v>No</v>
          </cell>
          <cell r="CP365">
            <v>44571</v>
          </cell>
          <cell r="CU365" t="str">
            <v>Yes</v>
          </cell>
          <cell r="CV365" t="str">
            <v>01/28/2022</v>
          </cell>
          <cell r="DI365" t="str">
            <v>Yes</v>
          </cell>
          <cell r="DJ365" t="str">
            <v>Complete</v>
          </cell>
          <cell r="EB365">
            <v>53</v>
          </cell>
          <cell r="EC365" t="str">
            <v>Yes</v>
          </cell>
          <cell r="ED365" t="str">
            <v>CDBG</v>
          </cell>
          <cell r="EE365" t="str">
            <v>Yes</v>
          </cell>
          <cell r="EF365" t="str">
            <v>No</v>
          </cell>
          <cell r="EG365" t="str">
            <v>Yes</v>
          </cell>
          <cell r="EH365" t="str">
            <v>No</v>
          </cell>
          <cell r="EI365" t="str">
            <v>No</v>
          </cell>
          <cell r="EJ365" t="str">
            <v>Yes</v>
          </cell>
          <cell r="EM365" t="str">
            <v>Yes</v>
          </cell>
          <cell r="EN365" t="str">
            <v>No</v>
          </cell>
          <cell r="EO365" t="str">
            <v>No</v>
          </cell>
          <cell r="EP365" t="str">
            <v>No</v>
          </cell>
          <cell r="EQ365" t="str">
            <v>No</v>
          </cell>
          <cell r="ER365" t="str">
            <v>No</v>
          </cell>
        </row>
        <row r="366">
          <cell r="A366">
            <v>977209</v>
          </cell>
          <cell r="B366" t="str">
            <v>Satterfield, Nicole R.</v>
          </cell>
          <cell r="C366" t="str">
            <v>2448 Maisel Court</v>
          </cell>
          <cell r="D366" t="str">
            <v>Baltimore</v>
          </cell>
          <cell r="E366" t="str">
            <v>MD</v>
          </cell>
          <cell r="F366" t="str">
            <v>21230</v>
          </cell>
          <cell r="G366" t="str">
            <v>United States of America</v>
          </cell>
          <cell r="H366" t="str">
            <v>Word of Mouth</v>
          </cell>
          <cell r="J366" t="str">
            <v>443-891-7139</v>
          </cell>
          <cell r="L366" t="str">
            <v>Single</v>
          </cell>
          <cell r="M366" t="str">
            <v>Yes</v>
          </cell>
          <cell r="N366" t="str">
            <v>Yes</v>
          </cell>
          <cell r="O366" t="str">
            <v>06/27/2022</v>
          </cell>
          <cell r="P366" t="str">
            <v>Bus Operator</v>
          </cell>
          <cell r="R366" t="str">
            <v>Yes</v>
          </cell>
          <cell r="S366" t="str">
            <v>No</v>
          </cell>
          <cell r="T366" t="str">
            <v>Female</v>
          </cell>
          <cell r="U366" t="str">
            <v>Black/African American</v>
          </cell>
          <cell r="V366" t="str">
            <v>06/27/2022</v>
          </cell>
          <cell r="X366" t="str">
            <v>213-98-4494</v>
          </cell>
          <cell r="Y366" t="str">
            <v>09/17/1981</v>
          </cell>
          <cell r="Z366" t="str">
            <v>dezoni12@gmail.com</v>
          </cell>
          <cell r="AA366" t="str">
            <v>No</v>
          </cell>
          <cell r="AB366">
            <v>0</v>
          </cell>
          <cell r="AC366">
            <v>350</v>
          </cell>
          <cell r="AF366" t="str">
            <v>Still Working</v>
          </cell>
          <cell r="AG366" t="str">
            <v>No</v>
          </cell>
          <cell r="AH366" t="str">
            <v>Extremely Low Income</v>
          </cell>
          <cell r="AI366">
            <v>1300</v>
          </cell>
          <cell r="AJ366" t="str">
            <v>No</v>
          </cell>
          <cell r="AK366" t="str">
            <v>High School Diploma/GED</v>
          </cell>
          <cell r="AL366" t="str">
            <v>No</v>
          </cell>
          <cell r="AM366" t="str">
            <v>No</v>
          </cell>
          <cell r="AN366" t="str">
            <v>No</v>
          </cell>
          <cell r="AP366" t="str">
            <v>No</v>
          </cell>
          <cell r="AQ366" t="str">
            <v>CTC</v>
          </cell>
          <cell r="AR366" t="str">
            <v xml:space="preserve"> CDBG</v>
          </cell>
          <cell r="AS366" t="str">
            <v>CTC</v>
          </cell>
          <cell r="AT366" t="str">
            <v>United States</v>
          </cell>
          <cell r="AU366">
            <v>8</v>
          </cell>
          <cell r="AZ366">
            <v>44739</v>
          </cell>
          <cell r="BA366" t="str">
            <v>CTC</v>
          </cell>
          <cell r="BB366" t="str">
            <v>SH</v>
          </cell>
          <cell r="BC366">
            <v>6</v>
          </cell>
          <cell r="BD366" t="str">
            <v>Quarter 4</v>
          </cell>
          <cell r="BE366">
            <v>2022</v>
          </cell>
          <cell r="BF366">
            <v>2022</v>
          </cell>
          <cell r="CI366" t="str">
            <v>Yes</v>
          </cell>
          <cell r="CO366" t="str">
            <v>No</v>
          </cell>
          <cell r="CP366"/>
          <cell r="EB366">
            <v>40</v>
          </cell>
          <cell r="EC366" t="str">
            <v>Yes</v>
          </cell>
          <cell r="ED366" t="str">
            <v>CDBG</v>
          </cell>
          <cell r="EE366" t="str">
            <v>No</v>
          </cell>
          <cell r="EF366" t="str">
            <v>No</v>
          </cell>
          <cell r="EG366" t="str">
            <v>No</v>
          </cell>
          <cell r="EH366" t="str">
            <v>Yes</v>
          </cell>
          <cell r="EI366" t="str">
            <v>Yes</v>
          </cell>
          <cell r="EJ366" t="str">
            <v>No</v>
          </cell>
          <cell r="EM366" t="str">
            <v>No</v>
          </cell>
          <cell r="EN366" t="str">
            <v>No</v>
          </cell>
          <cell r="EO366" t="str">
            <v>No</v>
          </cell>
          <cell r="EP366" t="str">
            <v>No</v>
          </cell>
          <cell r="EQ366" t="str">
            <v>No</v>
          </cell>
          <cell r="ER366" t="str">
            <v>No</v>
          </cell>
        </row>
        <row r="367">
          <cell r="A367">
            <v>977109</v>
          </cell>
          <cell r="B367" t="str">
            <v>Savage, Shakir</v>
          </cell>
          <cell r="C367" t="str">
            <v>1803 Pennyslvania Ave</v>
          </cell>
          <cell r="D367" t="str">
            <v>Baltimore</v>
          </cell>
          <cell r="E367" t="str">
            <v>Md</v>
          </cell>
          <cell r="F367" t="str">
            <v>21217</v>
          </cell>
          <cell r="G367" t="str">
            <v>United States of America</v>
          </cell>
          <cell r="H367" t="str">
            <v>Word of Mouth</v>
          </cell>
          <cell r="J367" t="str">
            <v>667 391 0167</v>
          </cell>
          <cell r="L367" t="str">
            <v>Single</v>
          </cell>
          <cell r="M367" t="str">
            <v>No</v>
          </cell>
          <cell r="N367" t="str">
            <v>No</v>
          </cell>
          <cell r="O367" t="str">
            <v>4/29/2022</v>
          </cell>
          <cell r="P367" t="str">
            <v>warehousing</v>
          </cell>
          <cell r="R367" t="str">
            <v>No</v>
          </cell>
          <cell r="S367" t="str">
            <v>No</v>
          </cell>
          <cell r="T367" t="str">
            <v>Male</v>
          </cell>
          <cell r="U367" t="str">
            <v>Black/African American</v>
          </cell>
          <cell r="V367" t="str">
            <v>04/29/2022</v>
          </cell>
          <cell r="X367" t="str">
            <v>110 62 5046</v>
          </cell>
          <cell r="Y367" t="str">
            <v>10/15/1977</v>
          </cell>
          <cell r="Z367" t="str">
            <v>shakirbsav@gmail.com</v>
          </cell>
          <cell r="AA367" t="str">
            <v>Yes</v>
          </cell>
          <cell r="AB367">
            <v>0</v>
          </cell>
          <cell r="AC367">
            <v>11.75</v>
          </cell>
          <cell r="AD367" t="str">
            <v>SNAP/Food Stamp</v>
          </cell>
          <cell r="AF367" t="str">
            <v>7-12 months</v>
          </cell>
          <cell r="AG367" t="str">
            <v>No</v>
          </cell>
          <cell r="AH367" t="str">
            <v>Extremely Low Income</v>
          </cell>
          <cell r="AI367">
            <v>0</v>
          </cell>
          <cell r="AJ367" t="str">
            <v>Yes</v>
          </cell>
          <cell r="AK367" t="str">
            <v>High School Diploma/GED</v>
          </cell>
          <cell r="AL367" t="str">
            <v>No</v>
          </cell>
          <cell r="AM367" t="str">
            <v>Yes</v>
          </cell>
          <cell r="AN367" t="str">
            <v>No</v>
          </cell>
          <cell r="AP367" t="str">
            <v>Yes</v>
          </cell>
          <cell r="AQ367" t="str">
            <v>MTDL</v>
          </cell>
          <cell r="AR367" t="str">
            <v>MOED Opioid; CDBG</v>
          </cell>
          <cell r="AS367" t="str">
            <v>MTDL</v>
          </cell>
          <cell r="AT367" t="str">
            <v>United States</v>
          </cell>
          <cell r="AU367">
            <v>35</v>
          </cell>
          <cell r="AV367" t="str">
            <v>Criminal Background</v>
          </cell>
          <cell r="AZ367">
            <v>44680</v>
          </cell>
          <cell r="BA367" t="str">
            <v>MTDL</v>
          </cell>
          <cell r="BB367" t="str">
            <v>CH</v>
          </cell>
          <cell r="BC367">
            <v>4</v>
          </cell>
          <cell r="BD367" t="str">
            <v>Quarter 4</v>
          </cell>
          <cell r="BE367">
            <v>2022</v>
          </cell>
          <cell r="BF367">
            <v>2022</v>
          </cell>
          <cell r="CI367" t="str">
            <v>No</v>
          </cell>
          <cell r="CO367" t="str">
            <v>No</v>
          </cell>
          <cell r="CP367">
            <v>44683</v>
          </cell>
          <cell r="DJ367" t="str">
            <v>Complete</v>
          </cell>
          <cell r="EB367">
            <v>44</v>
          </cell>
          <cell r="EC367" t="str">
            <v>Yes</v>
          </cell>
          <cell r="ED367" t="str">
            <v>CDBG</v>
          </cell>
          <cell r="EE367" t="str">
            <v>Yes</v>
          </cell>
          <cell r="EF367" t="str">
            <v>No</v>
          </cell>
          <cell r="EG367" t="str">
            <v>Yes</v>
          </cell>
          <cell r="EH367" t="str">
            <v>No</v>
          </cell>
          <cell r="EI367" t="str">
            <v>No</v>
          </cell>
          <cell r="EJ367" t="str">
            <v>Yes</v>
          </cell>
          <cell r="EM367" t="str">
            <v>Yes</v>
          </cell>
          <cell r="EN367" t="str">
            <v>No</v>
          </cell>
          <cell r="EO367" t="str">
            <v>No</v>
          </cell>
          <cell r="EP367" t="str">
            <v>No</v>
          </cell>
          <cell r="EQ367" t="str">
            <v>No</v>
          </cell>
          <cell r="ER367" t="str">
            <v>No</v>
          </cell>
        </row>
        <row r="368">
          <cell r="A368">
            <v>975903</v>
          </cell>
          <cell r="B368" t="str">
            <v>Schroeder, Shaun</v>
          </cell>
          <cell r="C368" t="str">
            <v>2817 Brendan Ave</v>
          </cell>
          <cell r="D368" t="str">
            <v>Baltimore</v>
          </cell>
          <cell r="E368" t="str">
            <v>MARYLAND</v>
          </cell>
          <cell r="F368" t="str">
            <v>21213</v>
          </cell>
          <cell r="G368" t="str">
            <v>United States of America</v>
          </cell>
          <cell r="H368" t="str">
            <v>Word of Mouth</v>
          </cell>
          <cell r="J368" t="str">
            <v>443-900-8694</v>
          </cell>
          <cell r="K368" t="str">
            <v>Yes</v>
          </cell>
          <cell r="L368" t="str">
            <v>Single</v>
          </cell>
          <cell r="M368" t="str">
            <v>Yes</v>
          </cell>
          <cell r="N368" t="str">
            <v>Yes</v>
          </cell>
          <cell r="O368" t="str">
            <v>Employed</v>
          </cell>
          <cell r="P368" t="str">
            <v>office</v>
          </cell>
          <cell r="Q368" t="str">
            <v>Single, Non Elderly</v>
          </cell>
          <cell r="R368" t="str">
            <v>Yes</v>
          </cell>
          <cell r="S368" t="str">
            <v>Not Hispanic or Latino</v>
          </cell>
          <cell r="T368" t="str">
            <v>Female</v>
          </cell>
          <cell r="U368" t="str">
            <v>Black or African American</v>
          </cell>
          <cell r="V368" t="str">
            <v>08/05/2019</v>
          </cell>
          <cell r="W368" t="str">
            <v>443-432-2615</v>
          </cell>
          <cell r="X368" t="str">
            <v>216 27 1377</v>
          </cell>
          <cell r="Y368" t="str">
            <v>03/08/1990</v>
          </cell>
          <cell r="Z368" t="str">
            <v>schro16@gmail.com</v>
          </cell>
          <cell r="AA368" t="str">
            <v>No</v>
          </cell>
          <cell r="AB368">
            <v>0</v>
          </cell>
          <cell r="AC368">
            <v>0</v>
          </cell>
          <cell r="AD368" t="str">
            <v>TCA or Cash Assistance</v>
          </cell>
          <cell r="AF368" t="str">
            <v>Less than 1 month</v>
          </cell>
          <cell r="AG368" t="str">
            <v>No</v>
          </cell>
          <cell r="AH368" t="str">
            <v>Extremely Low Income</v>
          </cell>
          <cell r="AI368">
            <v>182</v>
          </cell>
          <cell r="AJ368" t="str">
            <v>Yes</v>
          </cell>
          <cell r="AK368" t="str">
            <v>Some high school</v>
          </cell>
          <cell r="AL368" t="str">
            <v>No</v>
          </cell>
          <cell r="AM368" t="str">
            <v>No</v>
          </cell>
          <cell r="AN368" t="str">
            <v>No</v>
          </cell>
          <cell r="AO368" t="str">
            <v>No</v>
          </cell>
          <cell r="AQ368" t="str">
            <v>MTDL</v>
          </cell>
          <cell r="AR368" t="str">
            <v xml:space="preserve"> CDBG</v>
          </cell>
          <cell r="AS368" t="str">
            <v>MTDL</v>
          </cell>
          <cell r="AU368">
            <v>0</v>
          </cell>
          <cell r="AW368">
            <v>44412.765972222223</v>
          </cell>
          <cell r="AX368" t="str">
            <v>OOO</v>
          </cell>
          <cell r="AY368" t="str">
            <v>Yes</v>
          </cell>
          <cell r="AZ368">
            <v>44412</v>
          </cell>
          <cell r="BA368" t="str">
            <v>OOO</v>
          </cell>
          <cell r="BB368" t="str">
            <v>RV</v>
          </cell>
          <cell r="BC368">
            <v>8</v>
          </cell>
          <cell r="BD368" t="str">
            <v>Quarter 1</v>
          </cell>
          <cell r="BE368">
            <v>2021</v>
          </cell>
          <cell r="BF368">
            <v>2022</v>
          </cell>
          <cell r="CF368" t="str">
            <v>09/07/2021</v>
          </cell>
          <cell r="CG368" t="str">
            <v>Job Retained</v>
          </cell>
          <cell r="CH368" t="str">
            <v>09/07/2021</v>
          </cell>
          <cell r="CI368" t="str">
            <v>No</v>
          </cell>
          <cell r="CO368" t="str">
            <v>No</v>
          </cell>
          <cell r="CP368"/>
          <cell r="EB368">
            <v>32</v>
          </cell>
          <cell r="EC368" t="str">
            <v>Yes</v>
          </cell>
          <cell r="ED368" t="str">
            <v>CDBG</v>
          </cell>
          <cell r="EE368" t="str">
            <v>No</v>
          </cell>
          <cell r="EF368" t="str">
            <v>No</v>
          </cell>
          <cell r="EG368" t="str">
            <v>Yes</v>
          </cell>
          <cell r="EH368" t="str">
            <v>No</v>
          </cell>
          <cell r="EI368" t="str">
            <v>No</v>
          </cell>
          <cell r="EJ368" t="str">
            <v>Yes</v>
          </cell>
          <cell r="EM368" t="str">
            <v>No</v>
          </cell>
          <cell r="EN368" t="str">
            <v>No</v>
          </cell>
          <cell r="EO368" t="str">
            <v>No</v>
          </cell>
          <cell r="EP368" t="str">
            <v>No</v>
          </cell>
          <cell r="EQ368" t="str">
            <v>No</v>
          </cell>
          <cell r="ER368" t="str">
            <v>No</v>
          </cell>
        </row>
        <row r="369">
          <cell r="A369">
            <v>976905</v>
          </cell>
          <cell r="B369" t="str">
            <v>Scott, David</v>
          </cell>
          <cell r="C369" t="str">
            <v>3624 Fords Lane #E</v>
          </cell>
          <cell r="D369" t="str">
            <v>Baltimore</v>
          </cell>
          <cell r="E369" t="str">
            <v>MD</v>
          </cell>
          <cell r="F369" t="str">
            <v>21215</v>
          </cell>
          <cell r="G369" t="str">
            <v>United States of America</v>
          </cell>
          <cell r="H369" t="str">
            <v>Word of Mouth</v>
          </cell>
          <cell r="J369" t="str">
            <v>(443)902-6504</v>
          </cell>
          <cell r="L369" t="str">
            <v>Divorced/Separated</v>
          </cell>
          <cell r="M369" t="str">
            <v>Yes</v>
          </cell>
          <cell r="N369" t="str">
            <v>No</v>
          </cell>
          <cell r="O369" t="str">
            <v>12/13/2021</v>
          </cell>
          <cell r="P369" t="str">
            <v>CDL Driver</v>
          </cell>
          <cell r="R369" t="str">
            <v>No</v>
          </cell>
          <cell r="S369" t="str">
            <v>No</v>
          </cell>
          <cell r="T369" t="str">
            <v>Male</v>
          </cell>
          <cell r="U369" t="str">
            <v>Black/African American</v>
          </cell>
          <cell r="V369" t="str">
            <v>12/13/2021</v>
          </cell>
          <cell r="X369" t="str">
            <v>214-90-6898</v>
          </cell>
          <cell r="Y369" t="str">
            <v>12/10/1969</v>
          </cell>
          <cell r="Z369" t="str">
            <v>d.vernonscott@gmail.com</v>
          </cell>
          <cell r="AA369" t="str">
            <v>No</v>
          </cell>
          <cell r="AB369">
            <v>0</v>
          </cell>
          <cell r="AC369">
            <v>14</v>
          </cell>
          <cell r="AD369" t="str">
            <v>SNAP/Food Stamp</v>
          </cell>
          <cell r="AF369" t="str">
            <v>1-3 months</v>
          </cell>
          <cell r="AG369" t="str">
            <v>No</v>
          </cell>
          <cell r="AH369" t="str">
            <v>Extremely Low Income</v>
          </cell>
          <cell r="AI369">
            <v>0</v>
          </cell>
          <cell r="AJ369" t="str">
            <v>Yes</v>
          </cell>
          <cell r="AK369" t="str">
            <v>Some College</v>
          </cell>
          <cell r="AL369" t="str">
            <v>No</v>
          </cell>
          <cell r="AM369" t="str">
            <v>No</v>
          </cell>
          <cell r="AN369" t="str">
            <v>No</v>
          </cell>
          <cell r="AP369" t="str">
            <v>Yes</v>
          </cell>
          <cell r="AQ369" t="str">
            <v>OOO</v>
          </cell>
          <cell r="AR369" t="str">
            <v xml:space="preserve"> CDBG; SNAP</v>
          </cell>
          <cell r="AS369" t="str">
            <v>CTC</v>
          </cell>
          <cell r="AT369" t="str">
            <v>United States</v>
          </cell>
          <cell r="AU369">
            <v>16</v>
          </cell>
          <cell r="AV369" t="str">
            <v>Transportation</v>
          </cell>
          <cell r="AZ369">
            <v>44543</v>
          </cell>
          <cell r="BA369" t="str">
            <v>OOO</v>
          </cell>
          <cell r="BB369" t="str">
            <v>RB</v>
          </cell>
          <cell r="BC369">
            <v>12</v>
          </cell>
          <cell r="BD369" t="str">
            <v>Quarter 2</v>
          </cell>
          <cell r="BE369">
            <v>2021</v>
          </cell>
          <cell r="BF369">
            <v>2022</v>
          </cell>
          <cell r="BG369" t="str">
            <v>12/17/2021</v>
          </cell>
          <cell r="BH369" t="str">
            <v>Initial Placement</v>
          </cell>
          <cell r="BI369" t="str">
            <v>Rent-A-Center</v>
          </cell>
          <cell r="BJ369" t="str">
            <v>Driver</v>
          </cell>
          <cell r="BK369">
            <v>15</v>
          </cell>
          <cell r="BL369">
            <v>40</v>
          </cell>
          <cell r="BM369" t="str">
            <v>Yes</v>
          </cell>
          <cell r="BN369" t="str">
            <v>Yes</v>
          </cell>
          <cell r="BO369" t="str">
            <v>No</v>
          </cell>
          <cell r="BP369" t="str">
            <v>No</v>
          </cell>
          <cell r="BQ369" t="str">
            <v>Yes</v>
          </cell>
          <cell r="BR369" t="str">
            <v>05/16/2022</v>
          </cell>
          <cell r="BS369" t="str">
            <v>Secondary Placement</v>
          </cell>
          <cell r="BT369" t="str">
            <v>Enterprise</v>
          </cell>
          <cell r="BU369" t="str">
            <v>Driver</v>
          </cell>
          <cell r="BV369">
            <v>18</v>
          </cell>
          <cell r="BW369">
            <v>40</v>
          </cell>
          <cell r="BX369" t="str">
            <v>Yes</v>
          </cell>
          <cell r="BY369" t="str">
            <v>Yes</v>
          </cell>
          <cell r="BZ369" t="str">
            <v>No</v>
          </cell>
          <cell r="CA369" t="str">
            <v>Yes</v>
          </cell>
          <cell r="CB369" t="str">
            <v>Yes</v>
          </cell>
          <cell r="CE369" t="str">
            <v>Yes</v>
          </cell>
          <cell r="CF369" t="str">
            <v>05/11/2022</v>
          </cell>
          <cell r="CG369" t="str">
            <v>Job Retained;Retention and Advancement</v>
          </cell>
          <cell r="CH369" t="str">
            <v>05/11/2022</v>
          </cell>
          <cell r="CI369" t="str">
            <v>No</v>
          </cell>
          <cell r="CJ369">
            <v>145</v>
          </cell>
          <cell r="CL369">
            <v>145</v>
          </cell>
          <cell r="CM369">
            <v>145</v>
          </cell>
          <cell r="CN369">
            <v>145</v>
          </cell>
          <cell r="CO369" t="str">
            <v>Yes</v>
          </cell>
          <cell r="CP369"/>
          <cell r="DL369" t="str">
            <v>12-2021</v>
          </cell>
          <cell r="DM369">
            <v>12</v>
          </cell>
          <cell r="DY369" t="str">
            <v>E</v>
          </cell>
          <cell r="DZ369" t="str">
            <v>470015663</v>
          </cell>
          <cell r="EB369">
            <v>52</v>
          </cell>
          <cell r="EC369" t="str">
            <v>Yes</v>
          </cell>
          <cell r="ED369" t="str">
            <v>CDBG</v>
          </cell>
          <cell r="EE369" t="str">
            <v>Yes</v>
          </cell>
          <cell r="EF369" t="str">
            <v>Yes</v>
          </cell>
          <cell r="EG369" t="str">
            <v>Yes</v>
          </cell>
          <cell r="EH369" t="str">
            <v>No</v>
          </cell>
          <cell r="EI369" t="str">
            <v>Yes</v>
          </cell>
          <cell r="EJ369" t="str">
            <v>No</v>
          </cell>
          <cell r="EL369">
            <v>3</v>
          </cell>
          <cell r="EM369" t="str">
            <v>No</v>
          </cell>
          <cell r="EN369" t="str">
            <v>No</v>
          </cell>
          <cell r="EO369" t="str">
            <v>No</v>
          </cell>
          <cell r="EP369" t="str">
            <v>No</v>
          </cell>
          <cell r="EQ369" t="str">
            <v>Yes</v>
          </cell>
          <cell r="ER369" t="str">
            <v>No</v>
          </cell>
        </row>
        <row r="370">
          <cell r="A370">
            <v>976849</v>
          </cell>
          <cell r="B370" t="str">
            <v>Scott, Felita D.</v>
          </cell>
          <cell r="C370" t="str">
            <v>3032 Woodring Avenue</v>
          </cell>
          <cell r="D370" t="str">
            <v>Baltimore</v>
          </cell>
          <cell r="E370" t="str">
            <v>MD</v>
          </cell>
          <cell r="F370" t="str">
            <v>21234</v>
          </cell>
          <cell r="G370" t="str">
            <v>United States of America</v>
          </cell>
          <cell r="H370" t="str">
            <v>Word of Mouth</v>
          </cell>
          <cell r="J370" t="str">
            <v>443-938-7426</v>
          </cell>
          <cell r="L370" t="str">
            <v>Single Living with Partner</v>
          </cell>
          <cell r="M370" t="str">
            <v>Yes</v>
          </cell>
          <cell r="N370" t="str">
            <v>Yes</v>
          </cell>
          <cell r="O370" t="str">
            <v>10/11/2021</v>
          </cell>
          <cell r="P370" t="str">
            <v>CDL Class B Bus Operator</v>
          </cell>
          <cell r="R370" t="str">
            <v>No</v>
          </cell>
          <cell r="S370" t="str">
            <v>No</v>
          </cell>
          <cell r="T370" t="str">
            <v>Female</v>
          </cell>
          <cell r="U370" t="str">
            <v>Black/African American</v>
          </cell>
          <cell r="V370" t="str">
            <v>10/11/2021</v>
          </cell>
          <cell r="X370" t="str">
            <v>215-78-8589</v>
          </cell>
          <cell r="Y370" t="str">
            <v>05/12/1960</v>
          </cell>
          <cell r="Z370" t="str">
            <v>felitascott40@yahoo.com</v>
          </cell>
          <cell r="AA370" t="str">
            <v>No</v>
          </cell>
          <cell r="AB370">
            <v>0</v>
          </cell>
          <cell r="AC370">
            <v>20</v>
          </cell>
          <cell r="AD370" t="str">
            <v>Unemployment, SNAP/Food Stamp</v>
          </cell>
          <cell r="AF370" t="str">
            <v>4-6 months</v>
          </cell>
          <cell r="AG370" t="str">
            <v>No</v>
          </cell>
          <cell r="AH370" t="str">
            <v>Extremely Low Income</v>
          </cell>
          <cell r="AI370">
            <v>1200</v>
          </cell>
          <cell r="AJ370" t="str">
            <v>No</v>
          </cell>
          <cell r="AK370" t="str">
            <v>High School Diploma/GED</v>
          </cell>
          <cell r="AL370" t="str">
            <v>No</v>
          </cell>
          <cell r="AM370" t="str">
            <v>No</v>
          </cell>
          <cell r="AN370" t="str">
            <v>No</v>
          </cell>
          <cell r="AP370" t="str">
            <v>No</v>
          </cell>
          <cell r="AQ370" t="str">
            <v>CTC</v>
          </cell>
          <cell r="AR370" t="str">
            <v xml:space="preserve"> SNAP; EARN</v>
          </cell>
          <cell r="AS370" t="str">
            <v>CTC</v>
          </cell>
          <cell r="AT370" t="str">
            <v>United States</v>
          </cell>
          <cell r="AU370">
            <v>40</v>
          </cell>
          <cell r="AV370" t="str">
            <v>Resume</v>
          </cell>
          <cell r="AZ370">
            <v>44480</v>
          </cell>
          <cell r="BA370" t="str">
            <v>CTC</v>
          </cell>
          <cell r="BB370" t="str">
            <v>SH</v>
          </cell>
          <cell r="BC370">
            <v>10</v>
          </cell>
          <cell r="BD370" t="str">
            <v>Quarter 2</v>
          </cell>
          <cell r="BE370">
            <v>2021</v>
          </cell>
          <cell r="BF370">
            <v>2022</v>
          </cell>
          <cell r="CF370" t="str">
            <v>06/22/2022</v>
          </cell>
          <cell r="CG370" t="str">
            <v>Job Retained</v>
          </cell>
          <cell r="CH370" t="str">
            <v>06/22/2022</v>
          </cell>
          <cell r="CI370" t="str">
            <v>No</v>
          </cell>
          <cell r="CO370" t="str">
            <v>No</v>
          </cell>
          <cell r="CP370">
            <v>44501</v>
          </cell>
          <cell r="CU370" t="str">
            <v>Yes</v>
          </cell>
          <cell r="CV370" t="str">
            <v>12/10/2021</v>
          </cell>
          <cell r="DI370" t="str">
            <v>Yes</v>
          </cell>
          <cell r="DL370" t="str">
            <v>11-2021</v>
          </cell>
          <cell r="DM370">
            <v>11</v>
          </cell>
          <cell r="DX370" t="str">
            <v>E</v>
          </cell>
          <cell r="DZ370" t="str">
            <v>30587796</v>
          </cell>
          <cell r="EA370" t="str">
            <v>IG0514-15-682</v>
          </cell>
          <cell r="EB370">
            <v>62</v>
          </cell>
          <cell r="EC370" t="str">
            <v>No</v>
          </cell>
          <cell r="EE370" t="str">
            <v>Yes</v>
          </cell>
          <cell r="EF370" t="str">
            <v>No</v>
          </cell>
          <cell r="EG370" t="str">
            <v>Yes</v>
          </cell>
          <cell r="EH370" t="str">
            <v>No</v>
          </cell>
          <cell r="EI370" t="str">
            <v>No</v>
          </cell>
          <cell r="EJ370" t="str">
            <v>Yes</v>
          </cell>
          <cell r="EM370" t="str">
            <v>Yes</v>
          </cell>
          <cell r="EN370" t="str">
            <v>No</v>
          </cell>
          <cell r="EO370" t="str">
            <v>No</v>
          </cell>
          <cell r="EP370" t="str">
            <v>No</v>
          </cell>
          <cell r="EQ370" t="str">
            <v>No</v>
          </cell>
          <cell r="ER370" t="str">
            <v>No</v>
          </cell>
        </row>
        <row r="371">
          <cell r="A371">
            <v>976873</v>
          </cell>
          <cell r="B371" t="str">
            <v>Scott, Jaquata</v>
          </cell>
          <cell r="C371" t="str">
            <v>7408 Castlemoore Rd</v>
          </cell>
          <cell r="D371" t="str">
            <v>Baltimore</v>
          </cell>
          <cell r="E371" t="str">
            <v>MD</v>
          </cell>
          <cell r="F371" t="str">
            <v>21244</v>
          </cell>
          <cell r="G371" t="str">
            <v>United States of America</v>
          </cell>
          <cell r="H371" t="str">
            <v>MND/Graduate-Brandon Alexander</v>
          </cell>
          <cell r="J371" t="str">
            <v>(410)504-7434</v>
          </cell>
          <cell r="L371" t="str">
            <v>Single</v>
          </cell>
          <cell r="M371" t="str">
            <v>Yes</v>
          </cell>
          <cell r="N371" t="str">
            <v>Yes</v>
          </cell>
          <cell r="O371" t="str">
            <v>11/9/2021</v>
          </cell>
          <cell r="P371" t="str">
            <v>CDL/MTA Bus Driver</v>
          </cell>
          <cell r="R371" t="str">
            <v>Yes</v>
          </cell>
          <cell r="S371" t="str">
            <v>No</v>
          </cell>
          <cell r="T371" t="str">
            <v>Male</v>
          </cell>
          <cell r="U371" t="str">
            <v>Black/African American</v>
          </cell>
          <cell r="V371" t="str">
            <v>11/09/2021</v>
          </cell>
          <cell r="W371" t="str">
            <v>(410)913-7860</v>
          </cell>
          <cell r="X371" t="str">
            <v>218-29-7328</v>
          </cell>
          <cell r="Y371" t="str">
            <v>07/26/1990</v>
          </cell>
          <cell r="Z371" t="str">
            <v>quata.scott@icloud.com</v>
          </cell>
          <cell r="AA371" t="str">
            <v>No</v>
          </cell>
          <cell r="AB371">
            <v>0</v>
          </cell>
          <cell r="AC371">
            <v>16.5</v>
          </cell>
          <cell r="AD371" t="str">
            <v>SNAP/Food Stamp</v>
          </cell>
          <cell r="AF371" t="str">
            <v>&gt; 1 year</v>
          </cell>
          <cell r="AG371" t="str">
            <v>No</v>
          </cell>
          <cell r="AH371" t="str">
            <v>Extremely Low Income</v>
          </cell>
          <cell r="AI371">
            <v>0</v>
          </cell>
          <cell r="AJ371" t="str">
            <v>No</v>
          </cell>
          <cell r="AK371" t="str">
            <v>High School Diploma/GED</v>
          </cell>
          <cell r="AL371" t="str">
            <v>No</v>
          </cell>
          <cell r="AM371" t="str">
            <v>No</v>
          </cell>
          <cell r="AN371" t="str">
            <v>No</v>
          </cell>
          <cell r="AP371" t="str">
            <v>No</v>
          </cell>
          <cell r="AS371" t="str">
            <v>CTC</v>
          </cell>
          <cell r="AT371" t="str">
            <v>United States</v>
          </cell>
          <cell r="AU371">
            <v>40</v>
          </cell>
          <cell r="AZ371">
            <v>44509</v>
          </cell>
          <cell r="BB371" t="str">
            <v>SH</v>
          </cell>
          <cell r="BC371">
            <v>11</v>
          </cell>
          <cell r="BD371" t="str">
            <v>Quarter 2</v>
          </cell>
          <cell r="BE371">
            <v>2021</v>
          </cell>
          <cell r="BF371">
            <v>2022</v>
          </cell>
          <cell r="CI371" t="str">
            <v>No</v>
          </cell>
          <cell r="CO371" t="str">
            <v>No</v>
          </cell>
          <cell r="CP371"/>
          <cell r="DK371" t="str">
            <v>Yes</v>
          </cell>
          <cell r="EB371">
            <v>31</v>
          </cell>
          <cell r="EC371" t="str">
            <v>No</v>
          </cell>
          <cell r="EE371" t="str">
            <v>No</v>
          </cell>
          <cell r="EF371" t="str">
            <v>No</v>
          </cell>
          <cell r="EG371" t="str">
            <v>No</v>
          </cell>
          <cell r="EH371" t="str">
            <v>No</v>
          </cell>
          <cell r="EI371" t="str">
            <v>No</v>
          </cell>
          <cell r="EJ371" t="str">
            <v>No</v>
          </cell>
          <cell r="EM371" t="str">
            <v>No</v>
          </cell>
          <cell r="EN371" t="str">
            <v>No</v>
          </cell>
          <cell r="EO371" t="str">
            <v>No</v>
          </cell>
          <cell r="EP371" t="str">
            <v>No</v>
          </cell>
          <cell r="EQ371" t="str">
            <v>No</v>
          </cell>
          <cell r="ER371" t="str">
            <v>No</v>
          </cell>
        </row>
        <row r="372">
          <cell r="A372">
            <v>977040</v>
          </cell>
          <cell r="B372" t="str">
            <v>Scurry, Alicia</v>
          </cell>
          <cell r="C372" t="str">
            <v>701 S. Charles Street</v>
          </cell>
          <cell r="D372" t="str">
            <v>Baltimore</v>
          </cell>
          <cell r="E372" t="str">
            <v>MD</v>
          </cell>
          <cell r="F372" t="str">
            <v>21230</v>
          </cell>
          <cell r="G372" t="str">
            <v>United States of America</v>
          </cell>
          <cell r="H372" t="str">
            <v>Baltimore Outreach Services</v>
          </cell>
          <cell r="J372" t="str">
            <v>(410)949-0723</v>
          </cell>
          <cell r="L372" t="str">
            <v>Single</v>
          </cell>
          <cell r="M372" t="str">
            <v>No</v>
          </cell>
          <cell r="N372" t="str">
            <v>No</v>
          </cell>
          <cell r="O372" t="str">
            <v>3/23/2022</v>
          </cell>
          <cell r="P372" t="str">
            <v>Clerical/Food Services</v>
          </cell>
          <cell r="R372" t="str">
            <v>Yes</v>
          </cell>
          <cell r="S372" t="str">
            <v>No</v>
          </cell>
          <cell r="T372" t="str">
            <v>Female</v>
          </cell>
          <cell r="U372" t="str">
            <v>Black/African American</v>
          </cell>
          <cell r="V372" t="str">
            <v>03/24/2022</v>
          </cell>
          <cell r="X372" t="str">
            <v>214-29-4531</v>
          </cell>
          <cell r="Y372" t="str">
            <v>03/08/1990</v>
          </cell>
          <cell r="Z372" t="str">
            <v>scurrya@yahoo.com</v>
          </cell>
          <cell r="AA372" t="str">
            <v>Yes</v>
          </cell>
          <cell r="AB372">
            <v>0</v>
          </cell>
          <cell r="AC372">
            <v>12</v>
          </cell>
          <cell r="AD372" t="str">
            <v>Cash Assistance/TCA, SNAP/Food Stamp</v>
          </cell>
          <cell r="AF372" t="str">
            <v>&gt; 1 year</v>
          </cell>
          <cell r="AG372" t="str">
            <v>No</v>
          </cell>
          <cell r="AH372" t="str">
            <v>Extremely Low Income</v>
          </cell>
          <cell r="AI372">
            <v>1270</v>
          </cell>
          <cell r="AJ372" t="str">
            <v>No</v>
          </cell>
          <cell r="AK372" t="str">
            <v>High School Diploma/GED</v>
          </cell>
          <cell r="AL372" t="str">
            <v>No</v>
          </cell>
          <cell r="AM372" t="str">
            <v>No</v>
          </cell>
          <cell r="AN372" t="str">
            <v>No</v>
          </cell>
          <cell r="AP372" t="str">
            <v>No</v>
          </cell>
          <cell r="AR372" t="str">
            <v xml:space="preserve"> CDBG</v>
          </cell>
          <cell r="AS372" t="str">
            <v>OOO</v>
          </cell>
          <cell r="AT372" t="str">
            <v>United States</v>
          </cell>
          <cell r="AU372">
            <v>8</v>
          </cell>
          <cell r="AZ372">
            <v>44644</v>
          </cell>
          <cell r="BB372" t="str">
            <v>RB</v>
          </cell>
          <cell r="BC372">
            <v>3</v>
          </cell>
          <cell r="BD372" t="str">
            <v>Quarter 3</v>
          </cell>
          <cell r="BE372">
            <v>2022</v>
          </cell>
          <cell r="BF372">
            <v>2022</v>
          </cell>
          <cell r="CI372" t="str">
            <v>No</v>
          </cell>
          <cell r="CO372" t="str">
            <v>No</v>
          </cell>
          <cell r="CP372"/>
          <cell r="DK372" t="str">
            <v>Yes</v>
          </cell>
          <cell r="EB372">
            <v>32</v>
          </cell>
          <cell r="EC372" t="str">
            <v>Yes</v>
          </cell>
          <cell r="ED372" t="str">
            <v>CDBG</v>
          </cell>
          <cell r="EE372" t="str">
            <v>No</v>
          </cell>
          <cell r="EF372" t="str">
            <v>No</v>
          </cell>
          <cell r="EG372" t="str">
            <v>No</v>
          </cell>
          <cell r="EH372" t="str">
            <v>No</v>
          </cell>
          <cell r="EI372" t="str">
            <v>No</v>
          </cell>
          <cell r="EJ372" t="str">
            <v>No</v>
          </cell>
          <cell r="EM372" t="str">
            <v>No</v>
          </cell>
          <cell r="EN372" t="str">
            <v>No</v>
          </cell>
          <cell r="EO372" t="str">
            <v>No</v>
          </cell>
          <cell r="EP372" t="str">
            <v>No</v>
          </cell>
          <cell r="EQ372" t="str">
            <v>No</v>
          </cell>
          <cell r="ER372" t="str">
            <v>No</v>
          </cell>
        </row>
        <row r="373">
          <cell r="A373">
            <v>977185</v>
          </cell>
          <cell r="B373" t="str">
            <v>Shakir, Hamin</v>
          </cell>
          <cell r="C373" t="str">
            <v>5216 Bowleys Lane Apt L</v>
          </cell>
          <cell r="D373" t="str">
            <v>Baltmore</v>
          </cell>
          <cell r="E373" t="str">
            <v>MD</v>
          </cell>
          <cell r="F373" t="str">
            <v>21206</v>
          </cell>
          <cell r="G373" t="str">
            <v>United States of America</v>
          </cell>
          <cell r="H373" t="str">
            <v>Word of Mouth</v>
          </cell>
          <cell r="J373" t="str">
            <v>410-831-5233</v>
          </cell>
          <cell r="L373" t="str">
            <v>Single</v>
          </cell>
          <cell r="M373" t="str">
            <v>Yes</v>
          </cell>
          <cell r="N373" t="str">
            <v>No</v>
          </cell>
          <cell r="O373" t="str">
            <v>6/9/2022</v>
          </cell>
          <cell r="P373" t="str">
            <v>Driver</v>
          </cell>
          <cell r="R373" t="str">
            <v>No</v>
          </cell>
          <cell r="S373" t="str">
            <v>No</v>
          </cell>
          <cell r="T373" t="str">
            <v>Male</v>
          </cell>
          <cell r="U373" t="str">
            <v>Black/African American</v>
          </cell>
          <cell r="V373" t="str">
            <v>06/09/2022</v>
          </cell>
          <cell r="X373" t="str">
            <v>219-88-0845</v>
          </cell>
          <cell r="Y373" t="str">
            <v>01/21/1977</v>
          </cell>
          <cell r="Z373" t="str">
            <v>haminshakir@gmail.com</v>
          </cell>
          <cell r="AA373" t="str">
            <v>No</v>
          </cell>
          <cell r="AB373">
            <v>0</v>
          </cell>
          <cell r="AC373">
            <v>160</v>
          </cell>
          <cell r="AF373" t="str">
            <v>4-6 months</v>
          </cell>
          <cell r="AG373" t="str">
            <v>No</v>
          </cell>
          <cell r="AH373" t="str">
            <v>Extremely Low Income</v>
          </cell>
          <cell r="AI373">
            <v>0</v>
          </cell>
          <cell r="AJ373" t="str">
            <v>Yes</v>
          </cell>
          <cell r="AK373" t="str">
            <v>High School Diploma/GED</v>
          </cell>
          <cell r="AL373" t="str">
            <v>No</v>
          </cell>
          <cell r="AM373" t="str">
            <v>No</v>
          </cell>
          <cell r="AN373" t="str">
            <v>No</v>
          </cell>
          <cell r="AP373" t="str">
            <v>No</v>
          </cell>
          <cell r="AQ373" t="str">
            <v>CTC</v>
          </cell>
          <cell r="AS373" t="str">
            <v>CTC</v>
          </cell>
          <cell r="AT373" t="str">
            <v>United States</v>
          </cell>
          <cell r="AU373">
            <v>40</v>
          </cell>
          <cell r="AV373" t="str">
            <v>Resume</v>
          </cell>
          <cell r="AZ373">
            <v>44721</v>
          </cell>
          <cell r="BA373" t="str">
            <v>CTC</v>
          </cell>
          <cell r="BB373" t="str">
            <v>MS</v>
          </cell>
          <cell r="BC373">
            <v>6</v>
          </cell>
          <cell r="BD373" t="str">
            <v>Quarter 4</v>
          </cell>
          <cell r="BE373">
            <v>2022</v>
          </cell>
          <cell r="BF373">
            <v>2022</v>
          </cell>
          <cell r="CI373" t="str">
            <v>No</v>
          </cell>
          <cell r="CO373" t="str">
            <v>No</v>
          </cell>
          <cell r="CP373"/>
          <cell r="EB373">
            <v>45</v>
          </cell>
          <cell r="EC373" t="str">
            <v>Yes</v>
          </cell>
          <cell r="EE373" t="str">
            <v>No</v>
          </cell>
          <cell r="EF373" t="str">
            <v>No</v>
          </cell>
          <cell r="EG373" t="str">
            <v>No</v>
          </cell>
          <cell r="EH373" t="str">
            <v>Yes</v>
          </cell>
          <cell r="EI373" t="str">
            <v>No</v>
          </cell>
          <cell r="EJ373" t="str">
            <v>Yes</v>
          </cell>
          <cell r="EM373" t="str">
            <v>No</v>
          </cell>
          <cell r="EN373" t="str">
            <v>No</v>
          </cell>
          <cell r="EO373" t="str">
            <v>No</v>
          </cell>
          <cell r="EP373" t="str">
            <v>No</v>
          </cell>
          <cell r="EQ373" t="str">
            <v>No</v>
          </cell>
          <cell r="ER373" t="str">
            <v>No</v>
          </cell>
        </row>
        <row r="374">
          <cell r="A374">
            <v>977091</v>
          </cell>
          <cell r="B374" t="str">
            <v>Shawqi, Abdullah Idris Muhammad.</v>
          </cell>
          <cell r="C374" t="str">
            <v>211 West Mulberry St</v>
          </cell>
          <cell r="D374" t="str">
            <v>Baltimore</v>
          </cell>
          <cell r="E374" t="str">
            <v>md</v>
          </cell>
          <cell r="F374" t="str">
            <v>21201</v>
          </cell>
          <cell r="G374" t="str">
            <v>United States of America</v>
          </cell>
          <cell r="H374" t="str">
            <v>Word of Mouth</v>
          </cell>
          <cell r="J374" t="str">
            <v>443-666-9752</v>
          </cell>
          <cell r="L374" t="str">
            <v>Single</v>
          </cell>
          <cell r="M374" t="str">
            <v>No</v>
          </cell>
          <cell r="N374" t="str">
            <v>No</v>
          </cell>
          <cell r="P374" t="str">
            <v>TWIC Card</v>
          </cell>
          <cell r="R374" t="str">
            <v>Yes</v>
          </cell>
          <cell r="S374" t="str">
            <v>No</v>
          </cell>
          <cell r="T374" t="str">
            <v>Male</v>
          </cell>
          <cell r="U374" t="str">
            <v>Black/African American</v>
          </cell>
          <cell r="V374" t="str">
            <v>04/19/2022</v>
          </cell>
          <cell r="X374" t="str">
            <v>xxx-xx-1204</v>
          </cell>
          <cell r="Y374" t="str">
            <v>04/23/1978</v>
          </cell>
          <cell r="Z374" t="str">
            <v>shawqiriley0423@gmail.com</v>
          </cell>
          <cell r="AA374" t="str">
            <v>Yes</v>
          </cell>
          <cell r="AB374">
            <v>0</v>
          </cell>
          <cell r="AC374">
            <v>16.649999999999999</v>
          </cell>
          <cell r="AD374" t="str">
            <v>Salary/Wages, SNAP/Food Stamp</v>
          </cell>
          <cell r="AF374" t="str">
            <v>Still Working</v>
          </cell>
          <cell r="AG374" t="str">
            <v>No</v>
          </cell>
          <cell r="AH374" t="str">
            <v>Extremely Low Income</v>
          </cell>
          <cell r="AI374">
            <v>1900</v>
          </cell>
          <cell r="AJ374" t="str">
            <v>Yes</v>
          </cell>
          <cell r="AK374" t="str">
            <v>Some Highschool</v>
          </cell>
          <cell r="AL374" t="str">
            <v>No</v>
          </cell>
          <cell r="AM374" t="str">
            <v>No</v>
          </cell>
          <cell r="AN374" t="str">
            <v>No</v>
          </cell>
          <cell r="AP374" t="str">
            <v>Yes</v>
          </cell>
          <cell r="AQ374" t="str">
            <v>MTDL</v>
          </cell>
          <cell r="AR374" t="str">
            <v>MOED Opioid; CDBG</v>
          </cell>
          <cell r="AS374" t="str">
            <v>MTDL</v>
          </cell>
          <cell r="AT374" t="str">
            <v>United States</v>
          </cell>
          <cell r="AU374">
            <v>40</v>
          </cell>
          <cell r="AZ374">
            <v>44670</v>
          </cell>
          <cell r="BA374" t="str">
            <v>MTDL</v>
          </cell>
          <cell r="BB374" t="str">
            <v>ML</v>
          </cell>
          <cell r="BC374">
            <v>4</v>
          </cell>
          <cell r="BD374" t="str">
            <v>Quarter 4</v>
          </cell>
          <cell r="BE374">
            <v>2022</v>
          </cell>
          <cell r="BF374">
            <v>2022</v>
          </cell>
          <cell r="CI374" t="str">
            <v>Yes</v>
          </cell>
          <cell r="CO374" t="str">
            <v>No</v>
          </cell>
          <cell r="CP374">
            <v>44683</v>
          </cell>
          <cell r="CQ374" t="str">
            <v>Yes</v>
          </cell>
          <cell r="CR374" t="str">
            <v>05/20/2022</v>
          </cell>
          <cell r="DI374" t="str">
            <v>Yes</v>
          </cell>
          <cell r="DJ374" t="str">
            <v>Complete</v>
          </cell>
          <cell r="EB374">
            <v>44</v>
          </cell>
          <cell r="EC374" t="str">
            <v>Yes</v>
          </cell>
          <cell r="ED374" t="str">
            <v>CDBG</v>
          </cell>
          <cell r="EE374" t="str">
            <v>Yes</v>
          </cell>
          <cell r="EF374" t="str">
            <v>No</v>
          </cell>
          <cell r="EG374" t="str">
            <v>Yes</v>
          </cell>
          <cell r="EH374" t="str">
            <v>No</v>
          </cell>
          <cell r="EI374" t="str">
            <v>Yes</v>
          </cell>
          <cell r="EJ374" t="str">
            <v>No</v>
          </cell>
          <cell r="EM374" t="str">
            <v>Yes</v>
          </cell>
          <cell r="EN374" t="str">
            <v>No</v>
          </cell>
          <cell r="EO374" t="str">
            <v>No</v>
          </cell>
          <cell r="EP374" t="str">
            <v>No</v>
          </cell>
          <cell r="EQ374" t="str">
            <v>No</v>
          </cell>
          <cell r="ER374" t="str">
            <v>No</v>
          </cell>
        </row>
        <row r="375">
          <cell r="A375">
            <v>976676</v>
          </cell>
          <cell r="B375" t="str">
            <v>Sheppard, Jesse</v>
          </cell>
          <cell r="C375" t="str">
            <v>4504 Fairfax Road,</v>
          </cell>
          <cell r="D375" t="str">
            <v>Baltimore</v>
          </cell>
          <cell r="E375" t="str">
            <v>MD</v>
          </cell>
          <cell r="F375" t="str">
            <v>21216</v>
          </cell>
          <cell r="G375" t="str">
            <v>United States of America</v>
          </cell>
          <cell r="H375" t="str">
            <v>Other</v>
          </cell>
          <cell r="J375" t="str">
            <v>443-400-6998</v>
          </cell>
          <cell r="L375" t="str">
            <v>Single</v>
          </cell>
          <cell r="M375" t="str">
            <v>No</v>
          </cell>
          <cell r="N375" t="str">
            <v>No</v>
          </cell>
          <cell r="P375" t="str">
            <v>Warehouse/Forklift/Distribution</v>
          </cell>
          <cell r="S375" t="str">
            <v>Not Hispanic or Latino</v>
          </cell>
          <cell r="T375" t="str">
            <v>Male</v>
          </cell>
          <cell r="U375" t="str">
            <v>Black/African American</v>
          </cell>
          <cell r="V375" t="str">
            <v>07/13/2021</v>
          </cell>
          <cell r="X375" t="str">
            <v>219-31-8834</v>
          </cell>
          <cell r="Y375" t="str">
            <v>05/25/1988</v>
          </cell>
          <cell r="Z375" t="str">
            <v>sheppardjesse32@gmail.com</v>
          </cell>
          <cell r="AA375" t="str">
            <v>No</v>
          </cell>
          <cell r="AB375">
            <v>0</v>
          </cell>
          <cell r="AC375">
            <v>0</v>
          </cell>
          <cell r="AF375" t="str">
            <v>&gt; 1 year</v>
          </cell>
          <cell r="AG375" t="str">
            <v>No</v>
          </cell>
          <cell r="AH375" t="str">
            <v>Extremely Low Income</v>
          </cell>
          <cell r="AI375">
            <v>0</v>
          </cell>
          <cell r="AJ375" t="str">
            <v>No</v>
          </cell>
          <cell r="AK375" t="str">
            <v>High School Diploma/GED</v>
          </cell>
          <cell r="AL375" t="str">
            <v>No</v>
          </cell>
          <cell r="AM375" t="str">
            <v>No</v>
          </cell>
          <cell r="AN375" t="str">
            <v>No</v>
          </cell>
          <cell r="AR375" t="str">
            <v xml:space="preserve"> CDBG; SNAP</v>
          </cell>
          <cell r="AT375" t="str">
            <v>United States</v>
          </cell>
          <cell r="AU375">
            <v>32</v>
          </cell>
          <cell r="AZ375">
            <v>44390</v>
          </cell>
          <cell r="BB375" t="str">
            <v>RV</v>
          </cell>
          <cell r="BC375">
            <v>7</v>
          </cell>
          <cell r="BD375" t="str">
            <v>Quarter 1</v>
          </cell>
          <cell r="BE375">
            <v>2021</v>
          </cell>
          <cell r="BF375">
            <v>2022</v>
          </cell>
          <cell r="CI375" t="str">
            <v>No</v>
          </cell>
          <cell r="CO375" t="str">
            <v>No</v>
          </cell>
          <cell r="CP375"/>
          <cell r="DK375" t="str">
            <v>Yes</v>
          </cell>
          <cell r="DL375" t="str">
            <v>07-2021</v>
          </cell>
          <cell r="DM375">
            <v>7</v>
          </cell>
          <cell r="DT375" t="str">
            <v>E</v>
          </cell>
          <cell r="DZ375" t="str">
            <v>30866326</v>
          </cell>
          <cell r="EB375">
            <v>34</v>
          </cell>
          <cell r="EC375" t="str">
            <v>Yes</v>
          </cell>
          <cell r="ED375" t="str">
            <v>CDBG</v>
          </cell>
          <cell r="EE375" t="str">
            <v>No</v>
          </cell>
          <cell r="EF375" t="str">
            <v>No</v>
          </cell>
          <cell r="EG375" t="str">
            <v>No</v>
          </cell>
          <cell r="EH375" t="str">
            <v>No</v>
          </cell>
          <cell r="EI375" t="str">
            <v>No</v>
          </cell>
          <cell r="EJ375" t="str">
            <v>No</v>
          </cell>
          <cell r="EM375" t="str">
            <v>No</v>
          </cell>
          <cell r="EN375" t="str">
            <v>No</v>
          </cell>
          <cell r="EO375" t="str">
            <v>No</v>
          </cell>
          <cell r="EP375" t="str">
            <v>No</v>
          </cell>
          <cell r="EQ375" t="str">
            <v>No</v>
          </cell>
          <cell r="ER375" t="str">
            <v>No</v>
          </cell>
        </row>
        <row r="376">
          <cell r="A376">
            <v>977126</v>
          </cell>
          <cell r="B376" t="str">
            <v>Sheppard, Keshia</v>
          </cell>
          <cell r="C376" t="str">
            <v>2201 Argonne Drive</v>
          </cell>
          <cell r="D376" t="str">
            <v>Baltimore</v>
          </cell>
          <cell r="E376" t="str">
            <v>MD</v>
          </cell>
          <cell r="F376" t="str">
            <v>21218</v>
          </cell>
          <cell r="G376" t="str">
            <v>United States of America</v>
          </cell>
          <cell r="H376" t="str">
            <v>Community Location</v>
          </cell>
          <cell r="J376" t="str">
            <v>443-841-4433</v>
          </cell>
          <cell r="L376" t="str">
            <v>Single</v>
          </cell>
          <cell r="M376" t="str">
            <v>No</v>
          </cell>
          <cell r="N376" t="str">
            <v>No</v>
          </cell>
          <cell r="O376" t="str">
            <v>5/16/2022</v>
          </cell>
          <cell r="P376" t="str">
            <v>Health care or anthing that is not physical</v>
          </cell>
          <cell r="R376" t="str">
            <v>Yes</v>
          </cell>
          <cell r="S376" t="str">
            <v>No</v>
          </cell>
          <cell r="T376" t="str">
            <v>Female</v>
          </cell>
          <cell r="U376" t="str">
            <v>Black/African American</v>
          </cell>
          <cell r="V376" t="str">
            <v>05/16/2022</v>
          </cell>
          <cell r="X376" t="str">
            <v>220-90-4663</v>
          </cell>
          <cell r="Y376" t="str">
            <v>01/27/1977</v>
          </cell>
          <cell r="Z376" t="str">
            <v>sheppardkeshia2735@gmailcom</v>
          </cell>
          <cell r="AA376" t="str">
            <v>Yes</v>
          </cell>
          <cell r="AB376">
            <v>0</v>
          </cell>
          <cell r="AC376">
            <v>17</v>
          </cell>
          <cell r="AD376" t="str">
            <v>SSDI</v>
          </cell>
          <cell r="AF376" t="str">
            <v>&gt; 1 year</v>
          </cell>
          <cell r="AG376" t="str">
            <v>No</v>
          </cell>
          <cell r="AH376" t="str">
            <v>Extremely Low Income</v>
          </cell>
          <cell r="AI376">
            <v>761</v>
          </cell>
          <cell r="AJ376" t="str">
            <v>No</v>
          </cell>
          <cell r="AK376" t="str">
            <v>High School Diploma/GED</v>
          </cell>
          <cell r="AL376" t="str">
            <v>No</v>
          </cell>
          <cell r="AM376" t="str">
            <v>No</v>
          </cell>
          <cell r="AN376" t="str">
            <v>Yes</v>
          </cell>
          <cell r="AP376" t="str">
            <v>Yes</v>
          </cell>
          <cell r="AQ376" t="str">
            <v>OOO</v>
          </cell>
          <cell r="AR376" t="str">
            <v xml:space="preserve"> CDBG</v>
          </cell>
          <cell r="AS376" t="str">
            <v>OOO</v>
          </cell>
          <cell r="AT376" t="str">
            <v>United States</v>
          </cell>
          <cell r="AU376">
            <v>40</v>
          </cell>
          <cell r="AV376" t="str">
            <v>Disability, Employment History, Lack Job Search/Application Skills, Resume, Transportation</v>
          </cell>
          <cell r="AZ376">
            <v>44697</v>
          </cell>
          <cell r="BA376" t="str">
            <v>OOO</v>
          </cell>
          <cell r="BB376" t="str">
            <v>RV</v>
          </cell>
          <cell r="BC376">
            <v>5</v>
          </cell>
          <cell r="BD376" t="str">
            <v>Quarter 4</v>
          </cell>
          <cell r="BE376">
            <v>2022</v>
          </cell>
          <cell r="BF376">
            <v>2022</v>
          </cell>
          <cell r="CI376" t="str">
            <v>No</v>
          </cell>
          <cell r="CO376" t="str">
            <v>No</v>
          </cell>
          <cell r="CP376"/>
          <cell r="EB376">
            <v>45</v>
          </cell>
          <cell r="EC376" t="str">
            <v>Yes</v>
          </cell>
          <cell r="ED376" t="str">
            <v>CDBG</v>
          </cell>
          <cell r="EE376" t="str">
            <v>No</v>
          </cell>
          <cell r="EF376" t="str">
            <v>No</v>
          </cell>
          <cell r="EG376" t="str">
            <v>Yes</v>
          </cell>
          <cell r="EH376" t="str">
            <v>No</v>
          </cell>
          <cell r="EI376" t="str">
            <v>No</v>
          </cell>
          <cell r="EJ376" t="str">
            <v>Yes</v>
          </cell>
          <cell r="EM376" t="str">
            <v>No</v>
          </cell>
          <cell r="EN376" t="str">
            <v>No</v>
          </cell>
          <cell r="EO376" t="str">
            <v>No</v>
          </cell>
          <cell r="EP376" t="str">
            <v>No</v>
          </cell>
          <cell r="EQ376" t="str">
            <v>No</v>
          </cell>
          <cell r="ER376" t="str">
            <v>No</v>
          </cell>
        </row>
        <row r="377">
          <cell r="A377">
            <v>977047</v>
          </cell>
          <cell r="B377" t="str">
            <v>Sherman, Horace</v>
          </cell>
          <cell r="C377" t="str">
            <v>3407 Glenmore Ave</v>
          </cell>
          <cell r="D377" t="str">
            <v>Baltimore</v>
          </cell>
          <cell r="E377" t="str">
            <v>MD</v>
          </cell>
          <cell r="F377" t="str">
            <v>21214</v>
          </cell>
          <cell r="G377" t="str">
            <v>United States of America</v>
          </cell>
          <cell r="H377" t="str">
            <v>Baltimore Station</v>
          </cell>
          <cell r="J377" t="str">
            <v>(443)226-5650</v>
          </cell>
          <cell r="L377" t="str">
            <v>Married</v>
          </cell>
          <cell r="M377" t="str">
            <v>Yes</v>
          </cell>
          <cell r="N377" t="str">
            <v>Yes</v>
          </cell>
          <cell r="O377" t="str">
            <v>3/31/2022</v>
          </cell>
          <cell r="P377" t="str">
            <v>Undecided</v>
          </cell>
          <cell r="R377" t="str">
            <v>No</v>
          </cell>
          <cell r="S377" t="str">
            <v>No</v>
          </cell>
          <cell r="T377" t="str">
            <v>Male</v>
          </cell>
          <cell r="U377" t="str">
            <v>Black/African American</v>
          </cell>
          <cell r="V377" t="str">
            <v>03/31/2022</v>
          </cell>
          <cell r="X377" t="str">
            <v>216-74-6494</v>
          </cell>
          <cell r="Y377" t="str">
            <v>12/23/1959</v>
          </cell>
          <cell r="Z377" t="str">
            <v>hss610200@gmail.com</v>
          </cell>
          <cell r="AA377" t="str">
            <v>No</v>
          </cell>
          <cell r="AB377">
            <v>0</v>
          </cell>
          <cell r="AC377">
            <v>18.3</v>
          </cell>
          <cell r="AD377" t="str">
            <v>Salary/Wages</v>
          </cell>
          <cell r="AF377" t="str">
            <v>Still Working</v>
          </cell>
          <cell r="AG377" t="str">
            <v>Yes</v>
          </cell>
          <cell r="AH377" t="str">
            <v>Low Income</v>
          </cell>
          <cell r="AI377">
            <v>5000</v>
          </cell>
          <cell r="AJ377" t="str">
            <v>No</v>
          </cell>
          <cell r="AK377" t="str">
            <v>High School Diploma/GED</v>
          </cell>
          <cell r="AL377" t="str">
            <v>No</v>
          </cell>
          <cell r="AM377" t="str">
            <v>No</v>
          </cell>
          <cell r="AN377" t="str">
            <v>No</v>
          </cell>
          <cell r="AP377" t="str">
            <v>No</v>
          </cell>
          <cell r="AQ377" t="str">
            <v>CTC</v>
          </cell>
          <cell r="AR377" t="str">
            <v>Train Up; CDBG</v>
          </cell>
          <cell r="AS377" t="str">
            <v>CTC</v>
          </cell>
          <cell r="AT377" t="str">
            <v>United States</v>
          </cell>
          <cell r="AU377">
            <v>40</v>
          </cell>
          <cell r="AZ377">
            <v>44651</v>
          </cell>
          <cell r="BA377" t="str">
            <v>CTC</v>
          </cell>
          <cell r="BB377" t="str">
            <v>MS</v>
          </cell>
          <cell r="BC377">
            <v>3</v>
          </cell>
          <cell r="BD377" t="str">
            <v>Quarter 3</v>
          </cell>
          <cell r="BE377">
            <v>2022</v>
          </cell>
          <cell r="BF377">
            <v>2022</v>
          </cell>
          <cell r="CI377" t="str">
            <v>Yes</v>
          </cell>
          <cell r="CO377" t="str">
            <v>No</v>
          </cell>
          <cell r="CP377">
            <v>44683</v>
          </cell>
          <cell r="DJ377" t="str">
            <v>Complete</v>
          </cell>
          <cell r="EB377">
            <v>62</v>
          </cell>
          <cell r="EC377" t="str">
            <v>Yes</v>
          </cell>
          <cell r="ED377" t="str">
            <v>CDBG</v>
          </cell>
          <cell r="EE377" t="str">
            <v>Yes</v>
          </cell>
          <cell r="EF377" t="str">
            <v>No</v>
          </cell>
          <cell r="EG377" t="str">
            <v>Yes</v>
          </cell>
          <cell r="EH377" t="str">
            <v>No</v>
          </cell>
          <cell r="EI377" t="str">
            <v>Yes</v>
          </cell>
          <cell r="EJ377" t="str">
            <v>No</v>
          </cell>
          <cell r="EM377" t="str">
            <v>Yes</v>
          </cell>
          <cell r="EN377" t="str">
            <v>No</v>
          </cell>
          <cell r="EO377" t="str">
            <v>No</v>
          </cell>
          <cell r="EP377" t="str">
            <v>No</v>
          </cell>
          <cell r="EQ377" t="str">
            <v>No</v>
          </cell>
          <cell r="ER377" t="str">
            <v>No</v>
          </cell>
        </row>
        <row r="378">
          <cell r="A378">
            <v>976820</v>
          </cell>
          <cell r="B378" t="str">
            <v>Shird, Brian</v>
          </cell>
          <cell r="C378" t="str">
            <v>4510 Manorview Rd</v>
          </cell>
          <cell r="D378" t="str">
            <v>Baltimore</v>
          </cell>
          <cell r="E378" t="str">
            <v>MD</v>
          </cell>
          <cell r="F378" t="str">
            <v>21229</v>
          </cell>
          <cell r="G378" t="str">
            <v>United States of America</v>
          </cell>
          <cell r="H378" t="str">
            <v>MND Client/Graduate/Lance Tate</v>
          </cell>
          <cell r="J378" t="str">
            <v>(443)374-8065</v>
          </cell>
          <cell r="L378" t="str">
            <v>Single</v>
          </cell>
          <cell r="M378" t="str">
            <v>Yes</v>
          </cell>
          <cell r="N378" t="str">
            <v>No</v>
          </cell>
          <cell r="O378" t="str">
            <v>9/21/2021</v>
          </cell>
          <cell r="P378" t="str">
            <v>CDL Driver/Dump Trucks</v>
          </cell>
          <cell r="R378" t="str">
            <v>No</v>
          </cell>
          <cell r="S378" t="str">
            <v>No</v>
          </cell>
          <cell r="T378" t="str">
            <v>Male</v>
          </cell>
          <cell r="U378" t="str">
            <v>Black/African American</v>
          </cell>
          <cell r="V378" t="str">
            <v>09/21/2021</v>
          </cell>
          <cell r="X378" t="str">
            <v>212-41-6867</v>
          </cell>
          <cell r="Y378" t="str">
            <v>12/11/1993</v>
          </cell>
          <cell r="Z378" t="str">
            <v>brian_shird@yahoo.com</v>
          </cell>
          <cell r="AA378" t="str">
            <v>No</v>
          </cell>
          <cell r="AB378">
            <v>0</v>
          </cell>
          <cell r="AC378">
            <v>14.4</v>
          </cell>
          <cell r="AD378" t="str">
            <v>Salary/Wages</v>
          </cell>
          <cell r="AF378" t="str">
            <v>Still Working</v>
          </cell>
          <cell r="AG378" t="str">
            <v>No</v>
          </cell>
          <cell r="AH378" t="str">
            <v>Extremely Low Income</v>
          </cell>
          <cell r="AI378">
            <v>2304</v>
          </cell>
          <cell r="AJ378" t="str">
            <v>No</v>
          </cell>
          <cell r="AK378" t="str">
            <v>High School Diploma/GED</v>
          </cell>
          <cell r="AL378" t="str">
            <v>No</v>
          </cell>
          <cell r="AM378" t="str">
            <v>No</v>
          </cell>
          <cell r="AN378" t="str">
            <v>No</v>
          </cell>
          <cell r="AR378" t="str">
            <v xml:space="preserve"> CDBG</v>
          </cell>
          <cell r="AS378" t="str">
            <v>CTC</v>
          </cell>
          <cell r="AT378" t="str">
            <v>United States</v>
          </cell>
          <cell r="AU378">
            <v>40</v>
          </cell>
          <cell r="AV378" t="str">
            <v>Transportation</v>
          </cell>
          <cell r="AZ378">
            <v>44460</v>
          </cell>
          <cell r="BB378" t="str">
            <v>SH</v>
          </cell>
          <cell r="BC378">
            <v>9</v>
          </cell>
          <cell r="BD378" t="str">
            <v>Quarter 1</v>
          </cell>
          <cell r="BE378">
            <v>2021</v>
          </cell>
          <cell r="BF378">
            <v>2022</v>
          </cell>
          <cell r="CI378" t="str">
            <v>Yes</v>
          </cell>
          <cell r="CO378" t="str">
            <v>No</v>
          </cell>
          <cell r="CP378"/>
          <cell r="DK378" t="str">
            <v>Yes</v>
          </cell>
          <cell r="EB378">
            <v>28</v>
          </cell>
          <cell r="EC378" t="str">
            <v>Yes</v>
          </cell>
          <cell r="ED378" t="str">
            <v>CDBG</v>
          </cell>
          <cell r="EE378" t="str">
            <v>No</v>
          </cell>
          <cell r="EF378" t="str">
            <v>No</v>
          </cell>
          <cell r="EG378" t="str">
            <v>No</v>
          </cell>
          <cell r="EH378" t="str">
            <v>No</v>
          </cell>
          <cell r="EI378" t="str">
            <v>Yes</v>
          </cell>
          <cell r="EJ378" t="str">
            <v>No</v>
          </cell>
          <cell r="EM378" t="str">
            <v>No</v>
          </cell>
          <cell r="EN378" t="str">
            <v>No</v>
          </cell>
          <cell r="EO378" t="str">
            <v>No</v>
          </cell>
          <cell r="EP378" t="str">
            <v>No</v>
          </cell>
          <cell r="EQ378" t="str">
            <v>No</v>
          </cell>
          <cell r="ER378" t="str">
            <v>No</v>
          </cell>
        </row>
        <row r="379">
          <cell r="A379">
            <v>977179</v>
          </cell>
          <cell r="B379" t="str">
            <v>Shiver, Sheena D.</v>
          </cell>
          <cell r="C379" t="str">
            <v>828 Lyndhurst Street</v>
          </cell>
          <cell r="D379" t="str">
            <v>Baltimore</v>
          </cell>
          <cell r="E379" t="str">
            <v>MD</v>
          </cell>
          <cell r="F379" t="str">
            <v>21229</v>
          </cell>
          <cell r="G379" t="str">
            <v>United States of America</v>
          </cell>
          <cell r="H379" t="str">
            <v>Facebook</v>
          </cell>
          <cell r="J379" t="str">
            <v>443-857-2743</v>
          </cell>
          <cell r="L379" t="str">
            <v>Single Living with Partner</v>
          </cell>
          <cell r="M379" t="str">
            <v>Yes</v>
          </cell>
          <cell r="N379" t="str">
            <v>No</v>
          </cell>
          <cell r="O379" t="str">
            <v>6/2/2022</v>
          </cell>
          <cell r="P379" t="str">
            <v>Bus Driver</v>
          </cell>
          <cell r="R379" t="str">
            <v>Yes</v>
          </cell>
          <cell r="S379" t="str">
            <v>No</v>
          </cell>
          <cell r="T379" t="str">
            <v>Female</v>
          </cell>
          <cell r="U379" t="str">
            <v>Black/African American</v>
          </cell>
          <cell r="V379" t="str">
            <v>06/02/2022</v>
          </cell>
          <cell r="X379" t="str">
            <v>217-21-8220</v>
          </cell>
          <cell r="Y379" t="str">
            <v>11/21/1988</v>
          </cell>
          <cell r="Z379" t="str">
            <v>Sheenashiver@icloud.com</v>
          </cell>
          <cell r="AA379" t="str">
            <v>No</v>
          </cell>
          <cell r="AB379">
            <v>0</v>
          </cell>
          <cell r="AC379">
            <v>15</v>
          </cell>
          <cell r="AD379" t="str">
            <v>Salary/Wages</v>
          </cell>
          <cell r="AF379" t="str">
            <v>Still Working</v>
          </cell>
          <cell r="AG379" t="str">
            <v>No</v>
          </cell>
          <cell r="AH379" t="str">
            <v>Extremely Low Income</v>
          </cell>
          <cell r="AI379">
            <v>400</v>
          </cell>
          <cell r="AJ379" t="str">
            <v>No</v>
          </cell>
          <cell r="AK379" t="str">
            <v>High School Diploma/GED</v>
          </cell>
          <cell r="AL379" t="str">
            <v>No</v>
          </cell>
          <cell r="AM379" t="str">
            <v>No</v>
          </cell>
          <cell r="AN379" t="str">
            <v>No</v>
          </cell>
          <cell r="AP379" t="str">
            <v>No</v>
          </cell>
          <cell r="AQ379" t="str">
            <v>CTC</v>
          </cell>
          <cell r="AR379" t="str">
            <v xml:space="preserve"> CDBG</v>
          </cell>
          <cell r="AS379" t="str">
            <v>CTC</v>
          </cell>
          <cell r="AT379" t="str">
            <v>United States</v>
          </cell>
          <cell r="AU379">
            <v>5</v>
          </cell>
          <cell r="AV379" t="str">
            <v>Childcare, Resume</v>
          </cell>
          <cell r="AZ379">
            <v>44714</v>
          </cell>
          <cell r="BA379" t="str">
            <v>CTC</v>
          </cell>
          <cell r="BB379" t="str">
            <v>MS</v>
          </cell>
          <cell r="BC379">
            <v>6</v>
          </cell>
          <cell r="BD379" t="str">
            <v>Quarter 4</v>
          </cell>
          <cell r="BE379">
            <v>2022</v>
          </cell>
          <cell r="BF379">
            <v>2022</v>
          </cell>
          <cell r="CI379" t="str">
            <v>Yes</v>
          </cell>
          <cell r="CO379" t="str">
            <v>No</v>
          </cell>
          <cell r="CP379"/>
          <cell r="EB379">
            <v>33</v>
          </cell>
          <cell r="EC379" t="str">
            <v>Yes</v>
          </cell>
          <cell r="ED379" t="str">
            <v>CDBG</v>
          </cell>
          <cell r="EE379" t="str">
            <v>No</v>
          </cell>
          <cell r="EF379" t="str">
            <v>No</v>
          </cell>
          <cell r="EG379" t="str">
            <v>No</v>
          </cell>
          <cell r="EH379" t="str">
            <v>Yes</v>
          </cell>
          <cell r="EI379" t="str">
            <v>Yes</v>
          </cell>
          <cell r="EJ379" t="str">
            <v>No</v>
          </cell>
          <cell r="EM379" t="str">
            <v>No</v>
          </cell>
          <cell r="EN379" t="str">
            <v>No</v>
          </cell>
          <cell r="EO379" t="str">
            <v>No</v>
          </cell>
          <cell r="EP379" t="str">
            <v>No</v>
          </cell>
          <cell r="EQ379" t="str">
            <v>No</v>
          </cell>
          <cell r="ER379" t="str">
            <v>No</v>
          </cell>
        </row>
        <row r="380">
          <cell r="A380">
            <v>976960</v>
          </cell>
          <cell r="B380" t="str">
            <v>Simmons , Gregory J.</v>
          </cell>
          <cell r="C380" t="str">
            <v>5423 Jamestown Ct Apt A</v>
          </cell>
          <cell r="D380" t="str">
            <v>Baltimore</v>
          </cell>
          <cell r="E380" t="str">
            <v>MD</v>
          </cell>
          <cell r="F380" t="str">
            <v>21229</v>
          </cell>
          <cell r="G380" t="str">
            <v>United States of America</v>
          </cell>
          <cell r="H380" t="str">
            <v>Facebook</v>
          </cell>
          <cell r="J380" t="str">
            <v>667-600-9576</v>
          </cell>
          <cell r="L380" t="str">
            <v>Single</v>
          </cell>
          <cell r="M380" t="str">
            <v>No</v>
          </cell>
          <cell r="N380" t="str">
            <v>Yes</v>
          </cell>
          <cell r="P380" t="str">
            <v>Warehouse</v>
          </cell>
          <cell r="R380" t="str">
            <v>No</v>
          </cell>
          <cell r="S380" t="str">
            <v>No</v>
          </cell>
          <cell r="T380" t="str">
            <v>Male</v>
          </cell>
          <cell r="U380" t="str">
            <v>Black/African American</v>
          </cell>
          <cell r="V380" t="str">
            <v>01/25/2022</v>
          </cell>
          <cell r="W380" t="str">
            <v>443-255-0082</v>
          </cell>
          <cell r="X380" t="str">
            <v>xxx-xx-0123</v>
          </cell>
          <cell r="Y380" t="str">
            <v>12/31/1984</v>
          </cell>
          <cell r="Z380" t="str">
            <v>Simmonsgregory818@gmail.com</v>
          </cell>
          <cell r="AA380" t="str">
            <v>No</v>
          </cell>
          <cell r="AB380">
            <v>0</v>
          </cell>
          <cell r="AC380">
            <v>19</v>
          </cell>
          <cell r="AD380" t="str">
            <v>Other Sources</v>
          </cell>
          <cell r="AF380" t="str">
            <v>&lt;1 month</v>
          </cell>
          <cell r="AG380" t="str">
            <v>No</v>
          </cell>
          <cell r="AH380" t="str">
            <v>Extremely Low Income</v>
          </cell>
          <cell r="AI380">
            <v>0</v>
          </cell>
          <cell r="AJ380" t="str">
            <v>Yes</v>
          </cell>
          <cell r="AK380" t="str">
            <v>High School Diploma/GED</v>
          </cell>
          <cell r="AL380" t="str">
            <v>No</v>
          </cell>
          <cell r="AM380" t="str">
            <v>No</v>
          </cell>
          <cell r="AN380" t="str">
            <v>No</v>
          </cell>
          <cell r="AP380" t="str">
            <v>Yes</v>
          </cell>
          <cell r="AQ380" t="str">
            <v>MTDL</v>
          </cell>
          <cell r="AR380" t="str">
            <v>DOL Opioid; CDBG</v>
          </cell>
          <cell r="AS380" t="str">
            <v>MTDL</v>
          </cell>
          <cell r="AU380">
            <v>25</v>
          </cell>
          <cell r="AV380" t="str">
            <v>Health</v>
          </cell>
          <cell r="AZ380">
            <v>44586</v>
          </cell>
          <cell r="BA380" t="str">
            <v>MTDL</v>
          </cell>
          <cell r="BB380" t="str">
            <v>ML</v>
          </cell>
          <cell r="BC380">
            <v>1</v>
          </cell>
          <cell r="BD380" t="str">
            <v>Quarter 3</v>
          </cell>
          <cell r="BE380">
            <v>2022</v>
          </cell>
          <cell r="BF380">
            <v>2022</v>
          </cell>
          <cell r="CI380" t="str">
            <v>No</v>
          </cell>
          <cell r="CO380" t="str">
            <v>No</v>
          </cell>
          <cell r="CP380">
            <v>44599</v>
          </cell>
          <cell r="CQ380" t="str">
            <v>Yes</v>
          </cell>
          <cell r="CR380" t="str">
            <v>03/25/2022</v>
          </cell>
          <cell r="DI380" t="str">
            <v>Yes</v>
          </cell>
          <cell r="DJ380" t="str">
            <v>Complete</v>
          </cell>
          <cell r="EB380">
            <v>37</v>
          </cell>
          <cell r="EC380" t="str">
            <v>Yes</v>
          </cell>
          <cell r="ED380" t="str">
            <v>CDBG</v>
          </cell>
          <cell r="EE380" t="str">
            <v>Yes</v>
          </cell>
          <cell r="EF380" t="str">
            <v>No</v>
          </cell>
          <cell r="EG380" t="str">
            <v>Yes</v>
          </cell>
          <cell r="EH380" t="str">
            <v>No</v>
          </cell>
          <cell r="EI380" t="str">
            <v>No</v>
          </cell>
          <cell r="EJ380" t="str">
            <v>Yes</v>
          </cell>
          <cell r="EM380" t="str">
            <v>Yes</v>
          </cell>
          <cell r="EN380" t="str">
            <v>No</v>
          </cell>
          <cell r="EO380" t="str">
            <v>No</v>
          </cell>
          <cell r="EP380" t="str">
            <v>No</v>
          </cell>
          <cell r="EQ380" t="str">
            <v>No</v>
          </cell>
          <cell r="ER380" t="str">
            <v>No</v>
          </cell>
        </row>
        <row r="381">
          <cell r="A381">
            <v>976952</v>
          </cell>
          <cell r="B381" t="str">
            <v>Simpkins, Marvin</v>
          </cell>
          <cell r="C381" t="str">
            <v>3102 Lock Raven Road</v>
          </cell>
          <cell r="D381" t="str">
            <v>Baltimore</v>
          </cell>
          <cell r="E381" t="str">
            <v>MD</v>
          </cell>
          <cell r="F381" t="str">
            <v>21218</v>
          </cell>
          <cell r="G381" t="str">
            <v>United States of America</v>
          </cell>
          <cell r="H381" t="str">
            <v>MND Client/Graduate</v>
          </cell>
          <cell r="J381" t="str">
            <v>443-803-1001</v>
          </cell>
          <cell r="L381" t="str">
            <v>Single</v>
          </cell>
          <cell r="M381" t="str">
            <v>Yes</v>
          </cell>
          <cell r="N381" t="str">
            <v>Yes</v>
          </cell>
          <cell r="O381" t="str">
            <v>1/20/2022</v>
          </cell>
          <cell r="P381" t="str">
            <v>Bus Operator</v>
          </cell>
          <cell r="R381" t="str">
            <v>No</v>
          </cell>
          <cell r="S381" t="str">
            <v>No</v>
          </cell>
          <cell r="T381" t="str">
            <v>Male</v>
          </cell>
          <cell r="U381" t="str">
            <v>Black/African American</v>
          </cell>
          <cell r="V381" t="str">
            <v>01/20/2022</v>
          </cell>
          <cell r="W381" t="str">
            <v>443-447-6482</v>
          </cell>
          <cell r="X381" t="str">
            <v>219-29-5135</v>
          </cell>
          <cell r="Y381" t="str">
            <v>04/15/1988</v>
          </cell>
          <cell r="Z381" t="str">
            <v>sayayo3102@yahoo.com</v>
          </cell>
          <cell r="AA381" t="str">
            <v>No</v>
          </cell>
          <cell r="AB381">
            <v>0</v>
          </cell>
          <cell r="AC381">
            <v>19</v>
          </cell>
          <cell r="AD381" t="str">
            <v>Salary/Wages</v>
          </cell>
          <cell r="AF381" t="str">
            <v>Still Working</v>
          </cell>
          <cell r="AG381" t="str">
            <v>No</v>
          </cell>
          <cell r="AH381" t="str">
            <v>Extremely Low Income</v>
          </cell>
          <cell r="AI381">
            <v>3200</v>
          </cell>
          <cell r="AJ381" t="str">
            <v>No</v>
          </cell>
          <cell r="AK381" t="str">
            <v>High School Diploma/GED</v>
          </cell>
          <cell r="AL381" t="str">
            <v>No</v>
          </cell>
          <cell r="AM381" t="str">
            <v>No</v>
          </cell>
          <cell r="AN381" t="str">
            <v>No</v>
          </cell>
          <cell r="AP381" t="str">
            <v>No</v>
          </cell>
          <cell r="AQ381" t="str">
            <v>CTC</v>
          </cell>
          <cell r="AR381" t="str">
            <v xml:space="preserve"> CDBG; EARN</v>
          </cell>
          <cell r="AS381" t="str">
            <v>CTC</v>
          </cell>
          <cell r="AT381" t="str">
            <v>United States</v>
          </cell>
          <cell r="AU381">
            <v>40</v>
          </cell>
          <cell r="AV381" t="str">
            <v>Resume</v>
          </cell>
          <cell r="AZ381">
            <v>44581</v>
          </cell>
          <cell r="BA381" t="str">
            <v>CTC</v>
          </cell>
          <cell r="BB381" t="str">
            <v>SH</v>
          </cell>
          <cell r="BC381">
            <v>1</v>
          </cell>
          <cell r="BD381" t="str">
            <v>Quarter 3</v>
          </cell>
          <cell r="BE381">
            <v>2022</v>
          </cell>
          <cell r="BF381">
            <v>2022</v>
          </cell>
          <cell r="CI381" t="str">
            <v>Yes</v>
          </cell>
          <cell r="CO381" t="str">
            <v>No</v>
          </cell>
          <cell r="CP381">
            <v>44627</v>
          </cell>
          <cell r="CU381" t="str">
            <v>Yes</v>
          </cell>
          <cell r="CV381" t="str">
            <v>03/28/2022</v>
          </cell>
          <cell r="DI381" t="str">
            <v>Yes</v>
          </cell>
          <cell r="DJ381" t="str">
            <v>Complete</v>
          </cell>
          <cell r="EA381" t="str">
            <v>IG0514-15-683</v>
          </cell>
          <cell r="EB381">
            <v>34</v>
          </cell>
          <cell r="EC381" t="str">
            <v>Yes</v>
          </cell>
          <cell r="ED381" t="str">
            <v>CDBG</v>
          </cell>
          <cell r="EE381" t="str">
            <v>Yes</v>
          </cell>
          <cell r="EF381" t="str">
            <v>No</v>
          </cell>
          <cell r="EG381" t="str">
            <v>Yes</v>
          </cell>
          <cell r="EH381" t="str">
            <v>No</v>
          </cell>
          <cell r="EI381" t="str">
            <v>Yes</v>
          </cell>
          <cell r="EJ381" t="str">
            <v>No</v>
          </cell>
          <cell r="EM381" t="str">
            <v>Yes</v>
          </cell>
          <cell r="EN381" t="str">
            <v>No</v>
          </cell>
          <cell r="EO381" t="str">
            <v>No</v>
          </cell>
          <cell r="EP381" t="str">
            <v>No</v>
          </cell>
          <cell r="EQ381" t="str">
            <v>No</v>
          </cell>
          <cell r="ER381" t="str">
            <v>No</v>
          </cell>
        </row>
        <row r="382">
          <cell r="A382">
            <v>977090</v>
          </cell>
          <cell r="B382" t="str">
            <v>Smith Jr., Michael</v>
          </cell>
          <cell r="C382" t="str">
            <v>1647 Kingsway Rd</v>
          </cell>
          <cell r="D382" t="str">
            <v>Baltimore</v>
          </cell>
          <cell r="E382" t="str">
            <v>Md</v>
          </cell>
          <cell r="F382" t="str">
            <v>21218</v>
          </cell>
          <cell r="G382" t="str">
            <v>United States of America</v>
          </cell>
          <cell r="H382" t="str">
            <v>Word of Mouth</v>
          </cell>
          <cell r="J382" t="str">
            <v>443 602 5393</v>
          </cell>
          <cell r="L382" t="str">
            <v>Single</v>
          </cell>
          <cell r="M382" t="str">
            <v>Yes</v>
          </cell>
          <cell r="N382" t="str">
            <v>Yes</v>
          </cell>
          <cell r="O382" t="str">
            <v>4/12/2022</v>
          </cell>
          <cell r="P382" t="str">
            <v>Warehouse</v>
          </cell>
          <cell r="R382" t="str">
            <v>No</v>
          </cell>
          <cell r="S382" t="str">
            <v>No</v>
          </cell>
          <cell r="T382" t="str">
            <v>Male</v>
          </cell>
          <cell r="U382" t="str">
            <v>Black/African American</v>
          </cell>
          <cell r="V382" t="str">
            <v>04/12/2022</v>
          </cell>
          <cell r="X382" t="str">
            <v>220 23 9657</v>
          </cell>
          <cell r="Y382" t="str">
            <v>03/28/1988</v>
          </cell>
          <cell r="Z382" t="str">
            <v>lifelikeav12@gmail.com</v>
          </cell>
          <cell r="AA382" t="str">
            <v>No</v>
          </cell>
          <cell r="AB382">
            <v>0</v>
          </cell>
          <cell r="AC382">
            <v>0</v>
          </cell>
          <cell r="AF382" t="str">
            <v>7-12 months</v>
          </cell>
          <cell r="AG382" t="str">
            <v>No</v>
          </cell>
          <cell r="AH382" t="str">
            <v>Extremely Low Income</v>
          </cell>
          <cell r="AI382">
            <v>0</v>
          </cell>
          <cell r="AJ382" t="str">
            <v>Yes</v>
          </cell>
          <cell r="AK382" t="str">
            <v>High School Diploma/GED</v>
          </cell>
          <cell r="AL382" t="str">
            <v>No</v>
          </cell>
          <cell r="AM382" t="str">
            <v>No</v>
          </cell>
          <cell r="AN382" t="str">
            <v>No</v>
          </cell>
          <cell r="AR382" t="str">
            <v xml:space="preserve"> CDBG</v>
          </cell>
          <cell r="AS382" t="str">
            <v>MTDL</v>
          </cell>
          <cell r="AT382" t="str">
            <v>United States</v>
          </cell>
          <cell r="AU382">
            <v>40</v>
          </cell>
          <cell r="AV382" t="str">
            <v>Criminal Background</v>
          </cell>
          <cell r="AZ382">
            <v>44663</v>
          </cell>
          <cell r="BB382" t="str">
            <v>CH</v>
          </cell>
          <cell r="BC382">
            <v>4</v>
          </cell>
          <cell r="BD382" t="str">
            <v>Quarter 4</v>
          </cell>
          <cell r="BE382">
            <v>2022</v>
          </cell>
          <cell r="BF382">
            <v>2022</v>
          </cell>
          <cell r="CI382" t="str">
            <v>No</v>
          </cell>
          <cell r="CO382" t="str">
            <v>No</v>
          </cell>
          <cell r="CP382"/>
          <cell r="EB382">
            <v>34</v>
          </cell>
          <cell r="EC382" t="str">
            <v>Yes</v>
          </cell>
          <cell r="ED382" t="str">
            <v>CDBG</v>
          </cell>
          <cell r="EE382" t="str">
            <v>No</v>
          </cell>
          <cell r="EF382" t="str">
            <v>No</v>
          </cell>
          <cell r="EG382" t="str">
            <v>No</v>
          </cell>
          <cell r="EH382" t="str">
            <v>No</v>
          </cell>
          <cell r="EI382" t="str">
            <v>No</v>
          </cell>
          <cell r="EJ382" t="str">
            <v>No</v>
          </cell>
          <cell r="EM382" t="str">
            <v>No</v>
          </cell>
          <cell r="EN382" t="str">
            <v>No</v>
          </cell>
          <cell r="EO382" t="str">
            <v>No</v>
          </cell>
          <cell r="EP382" t="str">
            <v>No</v>
          </cell>
          <cell r="EQ382" t="str">
            <v>No</v>
          </cell>
          <cell r="ER382" t="str">
            <v>No</v>
          </cell>
        </row>
        <row r="383">
          <cell r="A383">
            <v>976904</v>
          </cell>
          <cell r="B383" t="str">
            <v>Smith Sr, Isaiah E.</v>
          </cell>
          <cell r="C383" t="str">
            <v>718 East 43rd Street</v>
          </cell>
          <cell r="D383" t="str">
            <v>Baltimore</v>
          </cell>
          <cell r="E383" t="str">
            <v>MD</v>
          </cell>
          <cell r="F383" t="str">
            <v>21212</v>
          </cell>
          <cell r="G383" t="str">
            <v>United States of America</v>
          </cell>
          <cell r="H383" t="str">
            <v>Word of Mouth</v>
          </cell>
          <cell r="J383" t="str">
            <v>443-866-5768</v>
          </cell>
          <cell r="L383" t="str">
            <v>Single</v>
          </cell>
          <cell r="M383" t="str">
            <v>Yes</v>
          </cell>
          <cell r="N383" t="str">
            <v>Yes</v>
          </cell>
          <cell r="O383" t="str">
            <v>11/23/2021</v>
          </cell>
          <cell r="P383" t="str">
            <v>Bus Operator</v>
          </cell>
          <cell r="R383" t="str">
            <v>No</v>
          </cell>
          <cell r="S383" t="str">
            <v>No</v>
          </cell>
          <cell r="T383" t="str">
            <v>Male</v>
          </cell>
          <cell r="U383" t="str">
            <v>Black/African American</v>
          </cell>
          <cell r="V383" t="str">
            <v>11/23/2021</v>
          </cell>
          <cell r="X383" t="str">
            <v>214-21-8950</v>
          </cell>
          <cell r="Y383" t="str">
            <v>06/22/1988</v>
          </cell>
          <cell r="Z383" t="str">
            <v>isaiahsmith2288@gmail.com</v>
          </cell>
          <cell r="AA383" t="str">
            <v>No</v>
          </cell>
          <cell r="AB383">
            <v>0</v>
          </cell>
          <cell r="AC383">
            <v>12</v>
          </cell>
          <cell r="AD383" t="str">
            <v>Salary/Wages</v>
          </cell>
          <cell r="AF383" t="str">
            <v>Still Working</v>
          </cell>
          <cell r="AG383" t="str">
            <v>No</v>
          </cell>
          <cell r="AH383" t="str">
            <v>Extremely Low Income</v>
          </cell>
          <cell r="AI383">
            <v>900</v>
          </cell>
          <cell r="AJ383" t="str">
            <v>No</v>
          </cell>
          <cell r="AK383" t="str">
            <v>High School Diploma/GED</v>
          </cell>
          <cell r="AL383" t="str">
            <v>No</v>
          </cell>
          <cell r="AM383" t="str">
            <v>No</v>
          </cell>
          <cell r="AN383" t="str">
            <v>No</v>
          </cell>
          <cell r="AP383" t="str">
            <v>No</v>
          </cell>
          <cell r="AQ383" t="str">
            <v>CTC</v>
          </cell>
          <cell r="AR383" t="str">
            <v>MOED Opioid; CDBG</v>
          </cell>
          <cell r="AS383" t="str">
            <v>CTC</v>
          </cell>
          <cell r="AT383" t="str">
            <v>United States</v>
          </cell>
          <cell r="AU383">
            <v>36</v>
          </cell>
          <cell r="AZ383">
            <v>44523</v>
          </cell>
          <cell r="BA383" t="str">
            <v>CTC</v>
          </cell>
          <cell r="BB383" t="str">
            <v>SH</v>
          </cell>
          <cell r="BC383">
            <v>11</v>
          </cell>
          <cell r="BD383" t="str">
            <v>Quarter 2</v>
          </cell>
          <cell r="BE383">
            <v>2021</v>
          </cell>
          <cell r="BF383">
            <v>2022</v>
          </cell>
          <cell r="CI383" t="str">
            <v>Yes</v>
          </cell>
          <cell r="CO383" t="str">
            <v>No</v>
          </cell>
          <cell r="CP383">
            <v>44571</v>
          </cell>
          <cell r="DJ383" t="str">
            <v>Complete</v>
          </cell>
          <cell r="EB383">
            <v>34</v>
          </cell>
          <cell r="EC383" t="str">
            <v>Yes</v>
          </cell>
          <cell r="ED383" t="str">
            <v>CDBG</v>
          </cell>
          <cell r="EE383" t="str">
            <v>Yes</v>
          </cell>
          <cell r="EF383" t="str">
            <v>No</v>
          </cell>
          <cell r="EG383" t="str">
            <v>Yes</v>
          </cell>
          <cell r="EH383" t="str">
            <v>No</v>
          </cell>
          <cell r="EI383" t="str">
            <v>Yes</v>
          </cell>
          <cell r="EJ383" t="str">
            <v>No</v>
          </cell>
          <cell r="EM383" t="str">
            <v>Yes</v>
          </cell>
          <cell r="EN383" t="str">
            <v>No</v>
          </cell>
          <cell r="EO383" t="str">
            <v>No</v>
          </cell>
          <cell r="EP383" t="str">
            <v>No</v>
          </cell>
          <cell r="EQ383" t="str">
            <v>No</v>
          </cell>
          <cell r="ER383" t="str">
            <v>No</v>
          </cell>
        </row>
        <row r="384">
          <cell r="A384">
            <v>976798</v>
          </cell>
          <cell r="B384" t="str">
            <v>Smith, Amira</v>
          </cell>
          <cell r="C384" t="str">
            <v>603 E 34th Street</v>
          </cell>
          <cell r="D384" t="str">
            <v>Baltimore</v>
          </cell>
          <cell r="E384" t="str">
            <v>MD</v>
          </cell>
          <cell r="F384" t="str">
            <v>21218</v>
          </cell>
          <cell r="G384" t="str">
            <v>United States of America</v>
          </cell>
          <cell r="H384" t="str">
            <v>Internet Search</v>
          </cell>
          <cell r="J384" t="str">
            <v>(443)413-3524</v>
          </cell>
          <cell r="L384" t="str">
            <v>Single</v>
          </cell>
          <cell r="M384" t="str">
            <v>No</v>
          </cell>
          <cell r="N384" t="str">
            <v>No</v>
          </cell>
          <cell r="P384" t="str">
            <v>Hospital Admin/Clerical</v>
          </cell>
          <cell r="R384" t="str">
            <v>Yes</v>
          </cell>
          <cell r="S384" t="str">
            <v>No</v>
          </cell>
          <cell r="T384" t="str">
            <v>Female</v>
          </cell>
          <cell r="U384" t="str">
            <v>Black/African American</v>
          </cell>
          <cell r="V384" t="str">
            <v>08/26/2021</v>
          </cell>
          <cell r="X384" t="str">
            <v>220-55-3097</v>
          </cell>
          <cell r="Y384" t="str">
            <v>10/17/1999</v>
          </cell>
          <cell r="Z384" t="str">
            <v>amirasmith48@gmailcom</v>
          </cell>
          <cell r="AA384" t="str">
            <v>No</v>
          </cell>
          <cell r="AB384">
            <v>0</v>
          </cell>
          <cell r="AC384">
            <v>12</v>
          </cell>
          <cell r="AD384" t="str">
            <v>SNAP/Food Stamp</v>
          </cell>
          <cell r="AF384" t="str">
            <v>1-3 months</v>
          </cell>
          <cell r="AG384" t="str">
            <v>No</v>
          </cell>
          <cell r="AH384" t="str">
            <v>Extremely Low Income</v>
          </cell>
          <cell r="AI384">
            <v>0</v>
          </cell>
          <cell r="AJ384" t="str">
            <v>No</v>
          </cell>
          <cell r="AK384" t="str">
            <v>High School Diploma/GED</v>
          </cell>
          <cell r="AL384" t="str">
            <v>No</v>
          </cell>
          <cell r="AM384" t="str">
            <v>No</v>
          </cell>
          <cell r="AN384" t="str">
            <v>No</v>
          </cell>
          <cell r="AQ384" t="str">
            <v>OOO</v>
          </cell>
          <cell r="AR384" t="str">
            <v xml:space="preserve"> CDBG; SNAP</v>
          </cell>
          <cell r="AS384" t="str">
            <v>CF</v>
          </cell>
          <cell r="AT384" t="str">
            <v>United States</v>
          </cell>
          <cell r="AU384">
            <v>30</v>
          </cell>
          <cell r="AZ384">
            <v>44434</v>
          </cell>
          <cell r="BA384" t="str">
            <v>OOO</v>
          </cell>
          <cell r="BB384" t="str">
            <v>RB</v>
          </cell>
          <cell r="BC384">
            <v>8</v>
          </cell>
          <cell r="BD384" t="str">
            <v>Quarter 1</v>
          </cell>
          <cell r="BE384">
            <v>2021</v>
          </cell>
          <cell r="BF384">
            <v>2022</v>
          </cell>
          <cell r="BG384" t="str">
            <v>09/20/2021</v>
          </cell>
          <cell r="BH384" t="str">
            <v>Initial Placement</v>
          </cell>
          <cell r="BI384" t="str">
            <v>Contract Callers, Inc.</v>
          </cell>
          <cell r="BJ384" t="str">
            <v>Customer Service Rep</v>
          </cell>
          <cell r="BK384">
            <v>17.5</v>
          </cell>
          <cell r="BL384">
            <v>40</v>
          </cell>
          <cell r="BM384" t="str">
            <v>Yes</v>
          </cell>
          <cell r="BN384" t="str">
            <v>Yes</v>
          </cell>
          <cell r="BO384" t="str">
            <v>No</v>
          </cell>
          <cell r="BP384" t="str">
            <v>Yes</v>
          </cell>
          <cell r="BQ384" t="str">
            <v>Yes</v>
          </cell>
          <cell r="BR384" t="str">
            <v>11/09/2021</v>
          </cell>
          <cell r="BS384" t="str">
            <v>Initial Placement</v>
          </cell>
          <cell r="BT384" t="str">
            <v>5 Below</v>
          </cell>
          <cell r="BU384" t="str">
            <v>Manager Trainee</v>
          </cell>
          <cell r="BV384">
            <v>16</v>
          </cell>
          <cell r="BW384">
            <v>40</v>
          </cell>
          <cell r="BX384" t="str">
            <v>Yes</v>
          </cell>
          <cell r="BY384" t="str">
            <v>Yes</v>
          </cell>
          <cell r="BZ384" t="str">
            <v>No</v>
          </cell>
          <cell r="CA384" t="str">
            <v>No</v>
          </cell>
          <cell r="CB384" t="str">
            <v>Yes</v>
          </cell>
          <cell r="CF384" t="str">
            <v>01/05/2022</v>
          </cell>
          <cell r="CG384" t="str">
            <v>Job Retained</v>
          </cell>
          <cell r="CH384" t="str">
            <v>01/05/2022</v>
          </cell>
          <cell r="CI384" t="str">
            <v>No</v>
          </cell>
          <cell r="CJ384">
            <v>107</v>
          </cell>
          <cell r="CL384">
            <v>107</v>
          </cell>
          <cell r="CM384">
            <v>107</v>
          </cell>
          <cell r="CN384">
            <v>107</v>
          </cell>
          <cell r="CO384" t="str">
            <v>Yes</v>
          </cell>
          <cell r="CP384"/>
          <cell r="DL384" t="str">
            <v>10-2021</v>
          </cell>
          <cell r="DM384">
            <v>10</v>
          </cell>
          <cell r="DW384" t="str">
            <v>E</v>
          </cell>
          <cell r="DZ384" t="str">
            <v>427023172</v>
          </cell>
          <cell r="EB384">
            <v>22</v>
          </cell>
          <cell r="EC384" t="str">
            <v>Yes</v>
          </cell>
          <cell r="ED384" t="str">
            <v>CDBG</v>
          </cell>
          <cell r="EE384" t="str">
            <v>Yes</v>
          </cell>
          <cell r="EF384" t="str">
            <v>Yes</v>
          </cell>
          <cell r="EG384" t="str">
            <v>Yes</v>
          </cell>
          <cell r="EH384" t="str">
            <v>No</v>
          </cell>
          <cell r="EI384" t="str">
            <v>Yes</v>
          </cell>
          <cell r="EJ384" t="str">
            <v>No</v>
          </cell>
          <cell r="EL384">
            <v>24</v>
          </cell>
          <cell r="EM384" t="str">
            <v>No</v>
          </cell>
          <cell r="EN384" t="str">
            <v>No</v>
          </cell>
          <cell r="EO384" t="str">
            <v>No</v>
          </cell>
          <cell r="EP384" t="str">
            <v>No</v>
          </cell>
          <cell r="EQ384" t="str">
            <v>Yes</v>
          </cell>
          <cell r="ER384" t="str">
            <v>No</v>
          </cell>
        </row>
        <row r="385">
          <cell r="A385">
            <v>976724</v>
          </cell>
          <cell r="B385" t="str">
            <v>Smith, Bessie  M.</v>
          </cell>
          <cell r="C385" t="str">
            <v>2702 Presbury Street</v>
          </cell>
          <cell r="D385" t="str">
            <v>Baltimore</v>
          </cell>
          <cell r="E385" t="str">
            <v>MD</v>
          </cell>
          <cell r="F385" t="str">
            <v>21216</v>
          </cell>
          <cell r="G385" t="str">
            <v>United States of America</v>
          </cell>
          <cell r="H385" t="str">
            <v>Baltimore Connect</v>
          </cell>
          <cell r="J385" t="str">
            <v>443-734-2113</v>
          </cell>
          <cell r="L385" t="str">
            <v>Single</v>
          </cell>
          <cell r="M385" t="str">
            <v>Yes</v>
          </cell>
          <cell r="N385" t="str">
            <v>No</v>
          </cell>
          <cell r="P385" t="str">
            <v>Fork Lift Operator/Production Worker</v>
          </cell>
          <cell r="Q385" t="str">
            <v>Single, Non Elderly</v>
          </cell>
          <cell r="R385" t="str">
            <v>Yes</v>
          </cell>
          <cell r="S385" t="str">
            <v>Not Hispanic or Latino</v>
          </cell>
          <cell r="T385" t="str">
            <v>Female</v>
          </cell>
          <cell r="U385" t="str">
            <v>Black/African American</v>
          </cell>
          <cell r="V385" t="str">
            <v>07/20/2021</v>
          </cell>
          <cell r="W385" t="str">
            <v>443-414-9395 Second number</v>
          </cell>
          <cell r="X385" t="str">
            <v>215-15-1136</v>
          </cell>
          <cell r="Y385" t="str">
            <v>06/15/1987</v>
          </cell>
          <cell r="Z385" t="str">
            <v>smithmb336@gmail.com</v>
          </cell>
          <cell r="AA385" t="str">
            <v>No</v>
          </cell>
          <cell r="AB385">
            <v>2</v>
          </cell>
          <cell r="AC385">
            <v>0</v>
          </cell>
          <cell r="AD385" t="str">
            <v>Unemployment, Snap/Food Stamps</v>
          </cell>
          <cell r="AF385" t="str">
            <v>&gt; 1 year</v>
          </cell>
          <cell r="AG385" t="str">
            <v>No</v>
          </cell>
          <cell r="AH385" t="str">
            <v>Extremely Low Income</v>
          </cell>
          <cell r="AI385">
            <v>500</v>
          </cell>
          <cell r="AJ385" t="str">
            <v>No</v>
          </cell>
          <cell r="AK385" t="str">
            <v>AA</v>
          </cell>
          <cell r="AL385" t="str">
            <v>No</v>
          </cell>
          <cell r="AM385" t="str">
            <v>No</v>
          </cell>
          <cell r="AN385" t="str">
            <v>No</v>
          </cell>
          <cell r="AR385" t="str">
            <v>SNAP; CDBG</v>
          </cell>
          <cell r="AS385" t="str">
            <v>CTC</v>
          </cell>
          <cell r="AT385" t="str">
            <v>United States</v>
          </cell>
          <cell r="AU385">
            <v>40</v>
          </cell>
          <cell r="AZ385">
            <v>44397</v>
          </cell>
          <cell r="BB385" t="str">
            <v>SH</v>
          </cell>
          <cell r="BC385">
            <v>7</v>
          </cell>
          <cell r="BD385" t="str">
            <v>Quarter 1</v>
          </cell>
          <cell r="BE385">
            <v>2021</v>
          </cell>
          <cell r="BF385">
            <v>2022</v>
          </cell>
          <cell r="CI385" t="str">
            <v>No</v>
          </cell>
          <cell r="CO385" t="str">
            <v>No</v>
          </cell>
          <cell r="CP385"/>
          <cell r="DL385" t="str">
            <v>07-2021</v>
          </cell>
          <cell r="DM385">
            <v>7</v>
          </cell>
          <cell r="DT385" t="str">
            <v>E</v>
          </cell>
          <cell r="DZ385" t="str">
            <v>412012065</v>
          </cell>
          <cell r="EB385">
            <v>35</v>
          </cell>
          <cell r="EC385" t="str">
            <v>Yes</v>
          </cell>
          <cell r="ED385" t="str">
            <v>CDBG</v>
          </cell>
          <cell r="EE385" t="str">
            <v>No</v>
          </cell>
          <cell r="EF385" t="str">
            <v>No</v>
          </cell>
          <cell r="EG385" t="str">
            <v>No</v>
          </cell>
          <cell r="EH385" t="str">
            <v>No</v>
          </cell>
          <cell r="EI385" t="str">
            <v>No</v>
          </cell>
          <cell r="EJ385" t="str">
            <v>No</v>
          </cell>
          <cell r="EM385" t="str">
            <v>No</v>
          </cell>
          <cell r="EN385" t="str">
            <v>No</v>
          </cell>
          <cell r="EO385" t="str">
            <v>No</v>
          </cell>
          <cell r="EP385" t="str">
            <v>No</v>
          </cell>
          <cell r="EQ385" t="str">
            <v>No</v>
          </cell>
          <cell r="ER385" t="str">
            <v>No</v>
          </cell>
        </row>
        <row r="386">
          <cell r="A386">
            <v>977059</v>
          </cell>
          <cell r="B386" t="str">
            <v>Smith, Latoria</v>
          </cell>
          <cell r="C386" t="str">
            <v>2412 E. Oliver St.</v>
          </cell>
          <cell r="D386" t="str">
            <v>Baltimore</v>
          </cell>
          <cell r="E386" t="str">
            <v>Md</v>
          </cell>
          <cell r="F386" t="str">
            <v>21213</v>
          </cell>
          <cell r="G386" t="str">
            <v>United States of America</v>
          </cell>
          <cell r="H386" t="str">
            <v>Civic Works</v>
          </cell>
          <cell r="J386" t="str">
            <v>443 769 7424</v>
          </cell>
          <cell r="L386" t="str">
            <v>Single</v>
          </cell>
          <cell r="M386" t="str">
            <v>Yes</v>
          </cell>
          <cell r="N386" t="str">
            <v>No</v>
          </cell>
          <cell r="O386" t="str">
            <v>3/31/2022</v>
          </cell>
          <cell r="P386" t="str">
            <v>warehousing</v>
          </cell>
          <cell r="R386" t="str">
            <v>No</v>
          </cell>
          <cell r="S386" t="str">
            <v>No</v>
          </cell>
          <cell r="T386" t="str">
            <v>Female</v>
          </cell>
          <cell r="U386" t="str">
            <v>Black/African American</v>
          </cell>
          <cell r="V386" t="str">
            <v>03/31/2022</v>
          </cell>
          <cell r="X386" t="str">
            <v>215 530782</v>
          </cell>
          <cell r="Y386" t="str">
            <v>08/21/1998</v>
          </cell>
          <cell r="Z386" t="str">
            <v>latorias321@gmail.com</v>
          </cell>
          <cell r="AA386" t="str">
            <v>No</v>
          </cell>
          <cell r="AB386">
            <v>0</v>
          </cell>
          <cell r="AC386">
            <v>11.75</v>
          </cell>
          <cell r="AD386" t="str">
            <v>Salary/Wages</v>
          </cell>
          <cell r="AG386" t="str">
            <v>No</v>
          </cell>
          <cell r="AH386" t="str">
            <v>Extremely Low Income</v>
          </cell>
          <cell r="AI386">
            <v>1500</v>
          </cell>
          <cell r="AJ386" t="str">
            <v>No</v>
          </cell>
          <cell r="AK386" t="str">
            <v>High School Diploma/GED</v>
          </cell>
          <cell r="AL386" t="str">
            <v>No</v>
          </cell>
          <cell r="AM386" t="str">
            <v>Yes</v>
          </cell>
          <cell r="AQ386" t="str">
            <v>MTDL</v>
          </cell>
          <cell r="AR386" t="str">
            <v>WIOA; CDBG</v>
          </cell>
          <cell r="AS386" t="str">
            <v>MTDL</v>
          </cell>
          <cell r="AT386" t="str">
            <v>United States</v>
          </cell>
          <cell r="AV386" t="str">
            <v>Criminal Background</v>
          </cell>
          <cell r="AZ386">
            <v>44651</v>
          </cell>
          <cell r="BA386" t="str">
            <v>MTDL</v>
          </cell>
          <cell r="BB386" t="str">
            <v>CH</v>
          </cell>
          <cell r="BC386">
            <v>3</v>
          </cell>
          <cell r="BD386" t="str">
            <v>Quarter 3</v>
          </cell>
          <cell r="BE386">
            <v>2022</v>
          </cell>
          <cell r="BF386">
            <v>2022</v>
          </cell>
          <cell r="CI386" t="str">
            <v>No</v>
          </cell>
          <cell r="CO386" t="str">
            <v>No</v>
          </cell>
          <cell r="CP386">
            <v>44683</v>
          </cell>
          <cell r="CQ386" t="str">
            <v>Yes</v>
          </cell>
          <cell r="CR386" t="str">
            <v>05/20/2022</v>
          </cell>
          <cell r="DI386" t="str">
            <v>Yes</v>
          </cell>
          <cell r="DJ386" t="str">
            <v>Complete</v>
          </cell>
          <cell r="EB386">
            <v>23</v>
          </cell>
          <cell r="EC386" t="str">
            <v>Yes</v>
          </cell>
          <cell r="ED386" t="str">
            <v>CDBG</v>
          </cell>
          <cell r="EE386" t="str">
            <v>Yes</v>
          </cell>
          <cell r="EF386" t="str">
            <v>No</v>
          </cell>
          <cell r="EG386" t="str">
            <v>Yes</v>
          </cell>
          <cell r="EH386" t="str">
            <v>No</v>
          </cell>
          <cell r="EI386" t="str">
            <v>No</v>
          </cell>
          <cell r="EJ386" t="str">
            <v>Yes</v>
          </cell>
          <cell r="EM386" t="str">
            <v>Yes</v>
          </cell>
          <cell r="EN386" t="str">
            <v>No</v>
          </cell>
          <cell r="EO386" t="str">
            <v>No</v>
          </cell>
          <cell r="EP386" t="str">
            <v>No</v>
          </cell>
          <cell r="EQ386" t="str">
            <v>No</v>
          </cell>
          <cell r="ER386" t="str">
            <v>No</v>
          </cell>
        </row>
        <row r="387">
          <cell r="A387">
            <v>977073</v>
          </cell>
          <cell r="B387" t="str">
            <v>Smith, Orlando</v>
          </cell>
          <cell r="C387" t="str">
            <v>3212 E. Lombard St</v>
          </cell>
          <cell r="D387" t="str">
            <v>Baltimore</v>
          </cell>
          <cell r="E387" t="str">
            <v>Md</v>
          </cell>
          <cell r="F387" t="str">
            <v>21224</v>
          </cell>
          <cell r="G387" t="str">
            <v>United States of America</v>
          </cell>
          <cell r="H387" t="str">
            <v>Word of Mouth</v>
          </cell>
          <cell r="J387" t="str">
            <v>443 335 4954</v>
          </cell>
          <cell r="L387" t="str">
            <v>Single</v>
          </cell>
          <cell r="M387" t="str">
            <v>No</v>
          </cell>
          <cell r="N387" t="str">
            <v>No</v>
          </cell>
          <cell r="O387" t="str">
            <v>4/4/2022</v>
          </cell>
          <cell r="P387" t="str">
            <v>Warehousing</v>
          </cell>
          <cell r="R387" t="str">
            <v>No</v>
          </cell>
          <cell r="S387" t="str">
            <v>No</v>
          </cell>
          <cell r="T387" t="str">
            <v>Male</v>
          </cell>
          <cell r="U387" t="str">
            <v>Black/African American</v>
          </cell>
          <cell r="V387" t="str">
            <v>04/04/2022</v>
          </cell>
          <cell r="X387" t="str">
            <v>213 17 7330</v>
          </cell>
          <cell r="Y387" t="str">
            <v>09/03/1987</v>
          </cell>
          <cell r="Z387" t="str">
            <v>smithborlando2012@gmai.com</v>
          </cell>
          <cell r="AA387" t="str">
            <v>No</v>
          </cell>
          <cell r="AB387">
            <v>0</v>
          </cell>
          <cell r="AC387">
            <v>15</v>
          </cell>
          <cell r="AD387" t="str">
            <v>Other Sources</v>
          </cell>
          <cell r="AF387" t="str">
            <v>4-6 months</v>
          </cell>
          <cell r="AG387" t="str">
            <v>No</v>
          </cell>
          <cell r="AH387" t="str">
            <v>Extremely Low Income</v>
          </cell>
          <cell r="AI387">
            <v>0</v>
          </cell>
          <cell r="AJ387" t="str">
            <v>Yes</v>
          </cell>
          <cell r="AK387" t="str">
            <v>High School Diploma/GED</v>
          </cell>
          <cell r="AL387" t="str">
            <v>No</v>
          </cell>
          <cell r="AM387" t="str">
            <v>Yes</v>
          </cell>
          <cell r="AN387" t="str">
            <v>No</v>
          </cell>
          <cell r="AP387" t="str">
            <v>Yes</v>
          </cell>
          <cell r="AQ387" t="str">
            <v>MTDL</v>
          </cell>
          <cell r="AR387" t="str">
            <v>MOED Opioid; CDBG</v>
          </cell>
          <cell r="AS387" t="str">
            <v>MTDL</v>
          </cell>
          <cell r="AT387" t="str">
            <v>United States</v>
          </cell>
          <cell r="AU387">
            <v>40</v>
          </cell>
          <cell r="AV387" t="str">
            <v>Criminal Background</v>
          </cell>
          <cell r="AZ387">
            <v>44655</v>
          </cell>
          <cell r="BA387" t="str">
            <v>MTDL</v>
          </cell>
          <cell r="BB387" t="str">
            <v>RB</v>
          </cell>
          <cell r="BC387">
            <v>4</v>
          </cell>
          <cell r="BD387" t="str">
            <v>Quarter 4</v>
          </cell>
          <cell r="BE387">
            <v>2022</v>
          </cell>
          <cell r="BF387">
            <v>2022</v>
          </cell>
          <cell r="CI387" t="str">
            <v>No</v>
          </cell>
          <cell r="CO387" t="str">
            <v>No</v>
          </cell>
          <cell r="CP387">
            <v>44655</v>
          </cell>
          <cell r="CQ387" t="str">
            <v>Yes</v>
          </cell>
          <cell r="CR387" t="str">
            <v>04/22/2022</v>
          </cell>
          <cell r="DI387" t="str">
            <v>Yes</v>
          </cell>
          <cell r="DJ387" t="str">
            <v>Complete</v>
          </cell>
          <cell r="EB387">
            <v>34</v>
          </cell>
          <cell r="EC387" t="str">
            <v>Yes</v>
          </cell>
          <cell r="ED387" t="str">
            <v>CDBG</v>
          </cell>
          <cell r="EE387" t="str">
            <v>Yes</v>
          </cell>
          <cell r="EF387" t="str">
            <v>No</v>
          </cell>
          <cell r="EG387" t="str">
            <v>Yes</v>
          </cell>
          <cell r="EH387" t="str">
            <v>No</v>
          </cell>
          <cell r="EI387" t="str">
            <v>No</v>
          </cell>
          <cell r="EJ387" t="str">
            <v>Yes</v>
          </cell>
          <cell r="EM387" t="str">
            <v>Yes</v>
          </cell>
          <cell r="EN387" t="str">
            <v>No</v>
          </cell>
          <cell r="EO387" t="str">
            <v>No</v>
          </cell>
          <cell r="EP387" t="str">
            <v>No</v>
          </cell>
          <cell r="EQ387" t="str">
            <v>No</v>
          </cell>
          <cell r="ER387" t="str">
            <v>No</v>
          </cell>
        </row>
        <row r="388">
          <cell r="A388">
            <v>977093</v>
          </cell>
          <cell r="B388" t="str">
            <v>Sneed, George A..</v>
          </cell>
          <cell r="C388" t="str">
            <v>1749 Darley Ave</v>
          </cell>
          <cell r="D388" t="str">
            <v>Baltimore</v>
          </cell>
          <cell r="E388" t="str">
            <v>MARYLAND</v>
          </cell>
          <cell r="F388" t="str">
            <v>21213</v>
          </cell>
          <cell r="G388" t="str">
            <v>United States of America</v>
          </cell>
          <cell r="H388" t="str">
            <v>Word of Mouth</v>
          </cell>
          <cell r="J388" t="str">
            <v>410-710-9168</v>
          </cell>
          <cell r="L388" t="str">
            <v>Single</v>
          </cell>
          <cell r="M388" t="str">
            <v>Yes</v>
          </cell>
          <cell r="N388" t="str">
            <v>Yes</v>
          </cell>
          <cell r="O388" t="str">
            <v>4/19/2022</v>
          </cell>
          <cell r="P388" t="str">
            <v>Warehouse Construction CDL</v>
          </cell>
          <cell r="R388" t="str">
            <v>No</v>
          </cell>
          <cell r="S388" t="str">
            <v>No</v>
          </cell>
          <cell r="T388" t="str">
            <v>Male</v>
          </cell>
          <cell r="U388" t="str">
            <v>Black/African American</v>
          </cell>
          <cell r="V388" t="str">
            <v>04/19/2022</v>
          </cell>
          <cell r="X388" t="str">
            <v>213-13-4963</v>
          </cell>
          <cell r="Y388" t="str">
            <v>09/17/1986</v>
          </cell>
          <cell r="Z388" t="str">
            <v>georgesneed2011@gmail.com</v>
          </cell>
          <cell r="AA388" t="str">
            <v>No</v>
          </cell>
          <cell r="AB388">
            <v>0</v>
          </cell>
          <cell r="AC388">
            <v>15</v>
          </cell>
          <cell r="AF388" t="str">
            <v>&gt; 1 year</v>
          </cell>
          <cell r="AG388" t="str">
            <v>No</v>
          </cell>
          <cell r="AI388">
            <v>0</v>
          </cell>
          <cell r="AJ388" t="str">
            <v>Yes</v>
          </cell>
          <cell r="AK388" t="str">
            <v>High School Diploma/GED</v>
          </cell>
          <cell r="AL388" t="str">
            <v>No</v>
          </cell>
          <cell r="AM388" t="str">
            <v>No</v>
          </cell>
          <cell r="AN388" t="str">
            <v>No</v>
          </cell>
          <cell r="AP388" t="str">
            <v>Yes</v>
          </cell>
          <cell r="AQ388" t="str">
            <v>MTDL</v>
          </cell>
          <cell r="AR388" t="str">
            <v>MOED Opioid</v>
          </cell>
          <cell r="AS388" t="str">
            <v>MTDL</v>
          </cell>
          <cell r="AT388" t="str">
            <v>United States</v>
          </cell>
          <cell r="AU388">
            <v>40</v>
          </cell>
          <cell r="AZ388">
            <v>44670</v>
          </cell>
          <cell r="BA388" t="str">
            <v>MTDL</v>
          </cell>
          <cell r="BB388" t="str">
            <v>ML</v>
          </cell>
          <cell r="BC388">
            <v>4</v>
          </cell>
          <cell r="BD388" t="str">
            <v>Quarter 4</v>
          </cell>
          <cell r="BE388">
            <v>2022</v>
          </cell>
          <cell r="BF388">
            <v>2022</v>
          </cell>
          <cell r="CI388" t="str">
            <v>No</v>
          </cell>
          <cell r="CO388" t="str">
            <v>No</v>
          </cell>
          <cell r="CP388">
            <v>44683</v>
          </cell>
          <cell r="CQ388" t="str">
            <v>Yes</v>
          </cell>
          <cell r="CR388" t="str">
            <v>05/20/2022</v>
          </cell>
          <cell r="DI388" t="str">
            <v>Yes</v>
          </cell>
          <cell r="DJ388" t="str">
            <v>Complete</v>
          </cell>
          <cell r="EB388">
            <v>35</v>
          </cell>
          <cell r="EC388" t="str">
            <v>Yes</v>
          </cell>
          <cell r="EE388" t="str">
            <v>Yes</v>
          </cell>
          <cell r="EF388" t="str">
            <v>No</v>
          </cell>
          <cell r="EG388" t="str">
            <v>Yes</v>
          </cell>
          <cell r="EH388" t="str">
            <v>No</v>
          </cell>
          <cell r="EI388" t="str">
            <v>No</v>
          </cell>
          <cell r="EJ388" t="str">
            <v>Yes</v>
          </cell>
          <cell r="EM388" t="str">
            <v>Yes</v>
          </cell>
          <cell r="EN388" t="str">
            <v>No</v>
          </cell>
          <cell r="EO388" t="str">
            <v>No</v>
          </cell>
          <cell r="EP388" t="str">
            <v>No</v>
          </cell>
          <cell r="EQ388" t="str">
            <v>No</v>
          </cell>
          <cell r="ER388" t="str">
            <v>No</v>
          </cell>
        </row>
        <row r="389">
          <cell r="A389">
            <v>976792</v>
          </cell>
          <cell r="B389" t="str">
            <v>Sneed, Marvin</v>
          </cell>
          <cell r="C389" t="str">
            <v>1029 E Baltimore St</v>
          </cell>
          <cell r="D389" t="str">
            <v>Baltimore</v>
          </cell>
          <cell r="E389" t="str">
            <v>MD</v>
          </cell>
          <cell r="F389" t="str">
            <v>21202</v>
          </cell>
          <cell r="G389" t="str">
            <v>United States of America</v>
          </cell>
          <cell r="H389" t="str">
            <v>MND Client/Graduate-Calvin Thomas</v>
          </cell>
          <cell r="J389" t="str">
            <v>(443)456-1715</v>
          </cell>
          <cell r="L389" t="str">
            <v>Single</v>
          </cell>
          <cell r="M389" t="str">
            <v>Yes</v>
          </cell>
          <cell r="N389" t="str">
            <v>No</v>
          </cell>
          <cell r="P389" t="str">
            <v>Warehousing/Port of Baltimore</v>
          </cell>
          <cell r="R389" t="str">
            <v>No</v>
          </cell>
          <cell r="S389" t="str">
            <v>No</v>
          </cell>
          <cell r="T389" t="str">
            <v>Male</v>
          </cell>
          <cell r="U389" t="str">
            <v>Black/African American</v>
          </cell>
          <cell r="V389" t="str">
            <v>08/24/2021</v>
          </cell>
          <cell r="X389" t="str">
            <v>214-64-6361</v>
          </cell>
          <cell r="Y389" t="str">
            <v>08/03/1969</v>
          </cell>
          <cell r="Z389" t="str">
            <v>mrvnsneed@gmailcom</v>
          </cell>
          <cell r="AA389" t="str">
            <v>Yes</v>
          </cell>
          <cell r="AB389">
            <v>0</v>
          </cell>
          <cell r="AC389">
            <v>16.5</v>
          </cell>
          <cell r="AF389" t="str">
            <v>&gt; 1 year</v>
          </cell>
          <cell r="AG389" t="str">
            <v>No</v>
          </cell>
          <cell r="AH389" t="str">
            <v>Extremely Low Income</v>
          </cell>
          <cell r="AI389">
            <v>0</v>
          </cell>
          <cell r="AJ389" t="str">
            <v>Yes</v>
          </cell>
          <cell r="AK389" t="str">
            <v>High School Diploma/GED</v>
          </cell>
          <cell r="AL389" t="str">
            <v>No</v>
          </cell>
          <cell r="AM389" t="str">
            <v>Yes</v>
          </cell>
          <cell r="AN389" t="str">
            <v>No</v>
          </cell>
          <cell r="AQ389" t="str">
            <v>MTDL</v>
          </cell>
          <cell r="AR389" t="str">
            <v xml:space="preserve"> CDBG; SNAP; EARN</v>
          </cell>
          <cell r="AS389" t="str">
            <v>MTDL</v>
          </cell>
          <cell r="AT389" t="str">
            <v>United States</v>
          </cell>
          <cell r="AU389">
            <v>40</v>
          </cell>
          <cell r="AZ389">
            <v>44432</v>
          </cell>
          <cell r="BA389" t="str">
            <v>MTDL</v>
          </cell>
          <cell r="BB389" t="str">
            <v>RV</v>
          </cell>
          <cell r="BC389">
            <v>8</v>
          </cell>
          <cell r="BD389" t="str">
            <v>Quarter 1</v>
          </cell>
          <cell r="BE389">
            <v>2021</v>
          </cell>
          <cell r="BF389">
            <v>2022</v>
          </cell>
          <cell r="CI389" t="str">
            <v>No</v>
          </cell>
          <cell r="CO389" t="str">
            <v>No</v>
          </cell>
          <cell r="CP389">
            <v>44473</v>
          </cell>
          <cell r="CQ389" t="str">
            <v>Yes</v>
          </cell>
          <cell r="CR389" t="str">
            <v>11/05/2021</v>
          </cell>
          <cell r="DI389" t="str">
            <v>Yes</v>
          </cell>
          <cell r="DJ389" t="str">
            <v>Complete</v>
          </cell>
          <cell r="DK389" t="str">
            <v>Yes</v>
          </cell>
          <cell r="DL389" t="str">
            <v>10-2021</v>
          </cell>
          <cell r="DM389">
            <v>10</v>
          </cell>
          <cell r="DW389" t="str">
            <v>E</v>
          </cell>
          <cell r="DZ389" t="str">
            <v>499031136</v>
          </cell>
          <cell r="EA389" t="str">
            <v>IG0514-15-655</v>
          </cell>
          <cell r="EB389">
            <v>52</v>
          </cell>
          <cell r="EC389" t="str">
            <v>Yes</v>
          </cell>
          <cell r="ED389" t="str">
            <v>CDBG</v>
          </cell>
          <cell r="EE389" t="str">
            <v>Yes</v>
          </cell>
          <cell r="EF389" t="str">
            <v>No</v>
          </cell>
          <cell r="EG389" t="str">
            <v>Yes</v>
          </cell>
          <cell r="EH389" t="str">
            <v>No</v>
          </cell>
          <cell r="EI389" t="str">
            <v>No</v>
          </cell>
          <cell r="EJ389" t="str">
            <v>No</v>
          </cell>
          <cell r="EM389" t="str">
            <v>No</v>
          </cell>
          <cell r="EN389" t="str">
            <v>No</v>
          </cell>
          <cell r="EO389" t="str">
            <v>No</v>
          </cell>
          <cell r="EP389" t="str">
            <v>No</v>
          </cell>
          <cell r="EQ389" t="str">
            <v>No</v>
          </cell>
          <cell r="ER389" t="str">
            <v>No</v>
          </cell>
        </row>
        <row r="390">
          <cell r="A390">
            <v>976921</v>
          </cell>
          <cell r="B390" t="str">
            <v>Solomon, Daryl</v>
          </cell>
          <cell r="C390" t="str">
            <v>2525 Ashland Ave</v>
          </cell>
          <cell r="D390" t="str">
            <v>Baltimore</v>
          </cell>
          <cell r="E390" t="str">
            <v>MD</v>
          </cell>
          <cell r="F390" t="str">
            <v>21205</v>
          </cell>
          <cell r="G390" t="str">
            <v>United States of America</v>
          </cell>
          <cell r="H390" t="str">
            <v>Word of Mouth</v>
          </cell>
          <cell r="J390" t="str">
            <v>(443)742-0460</v>
          </cell>
          <cell r="L390" t="str">
            <v>Single</v>
          </cell>
          <cell r="M390" t="str">
            <v>Yes</v>
          </cell>
          <cell r="N390" t="str">
            <v>Yes</v>
          </cell>
          <cell r="O390" t="str">
            <v>12/28/2021</v>
          </cell>
          <cell r="P390" t="str">
            <v>CDL/Trucking</v>
          </cell>
          <cell r="R390" t="str">
            <v>No</v>
          </cell>
          <cell r="S390" t="str">
            <v>No</v>
          </cell>
          <cell r="T390" t="str">
            <v>Male</v>
          </cell>
          <cell r="U390" t="str">
            <v>Black/African American</v>
          </cell>
          <cell r="V390" t="str">
            <v>12/28/2021</v>
          </cell>
          <cell r="X390" t="str">
            <v>217-53-5982</v>
          </cell>
          <cell r="Y390" t="str">
            <v>02/25/1998</v>
          </cell>
          <cell r="Z390" t="str">
            <v>daryltsolomon@gmail.com</v>
          </cell>
          <cell r="AA390" t="str">
            <v>No</v>
          </cell>
          <cell r="AB390">
            <v>0</v>
          </cell>
          <cell r="AC390">
            <v>17</v>
          </cell>
          <cell r="AD390" t="str">
            <v>Salary/Wages</v>
          </cell>
          <cell r="AF390" t="str">
            <v>Still Working</v>
          </cell>
          <cell r="AG390" t="str">
            <v>No</v>
          </cell>
          <cell r="AH390" t="str">
            <v>Low Income</v>
          </cell>
          <cell r="AI390">
            <v>2720</v>
          </cell>
          <cell r="AJ390" t="str">
            <v>No</v>
          </cell>
          <cell r="AK390" t="str">
            <v>Some College</v>
          </cell>
          <cell r="AL390" t="str">
            <v>No</v>
          </cell>
          <cell r="AM390" t="str">
            <v>Yes</v>
          </cell>
          <cell r="AN390" t="str">
            <v>No</v>
          </cell>
          <cell r="AP390" t="str">
            <v>Yes</v>
          </cell>
          <cell r="AQ390" t="str">
            <v>CTC</v>
          </cell>
          <cell r="AR390" t="str">
            <v>DOL Opioid; CDBG</v>
          </cell>
          <cell r="AS390" t="str">
            <v>CTC</v>
          </cell>
          <cell r="AT390" t="str">
            <v>United States</v>
          </cell>
          <cell r="AU390">
            <v>40</v>
          </cell>
          <cell r="AZ390">
            <v>44558</v>
          </cell>
          <cell r="BA390" t="str">
            <v>CTC</v>
          </cell>
          <cell r="BB390" t="str">
            <v>SH</v>
          </cell>
          <cell r="BC390">
            <v>12</v>
          </cell>
          <cell r="BD390" t="str">
            <v>Quarter 2</v>
          </cell>
          <cell r="BE390">
            <v>2021</v>
          </cell>
          <cell r="BF390">
            <v>2022</v>
          </cell>
          <cell r="CI390" t="str">
            <v>Yes</v>
          </cell>
          <cell r="CO390" t="str">
            <v>No</v>
          </cell>
          <cell r="CP390">
            <v>44571</v>
          </cell>
          <cell r="CU390" t="str">
            <v>Yes</v>
          </cell>
          <cell r="CV390" t="str">
            <v>02/07/2022</v>
          </cell>
          <cell r="DI390" t="str">
            <v>Yes</v>
          </cell>
          <cell r="DJ390" t="str">
            <v>Complete</v>
          </cell>
          <cell r="DK390" t="str">
            <v>Yes</v>
          </cell>
          <cell r="EB390">
            <v>24</v>
          </cell>
          <cell r="EC390" t="str">
            <v>Yes</v>
          </cell>
          <cell r="ED390" t="str">
            <v>CDBG</v>
          </cell>
          <cell r="EE390" t="str">
            <v>Yes</v>
          </cell>
          <cell r="EF390" t="str">
            <v>No</v>
          </cell>
          <cell r="EG390" t="str">
            <v>Yes</v>
          </cell>
          <cell r="EH390" t="str">
            <v>No</v>
          </cell>
          <cell r="EI390" t="str">
            <v>Yes</v>
          </cell>
          <cell r="EJ390" t="str">
            <v>No</v>
          </cell>
          <cell r="EM390" t="str">
            <v>No</v>
          </cell>
          <cell r="EN390" t="str">
            <v>No</v>
          </cell>
          <cell r="EO390" t="str">
            <v>No</v>
          </cell>
          <cell r="EP390" t="str">
            <v>No</v>
          </cell>
          <cell r="EQ390" t="str">
            <v>No</v>
          </cell>
          <cell r="ER390" t="str">
            <v>No</v>
          </cell>
        </row>
        <row r="391">
          <cell r="A391">
            <v>976773</v>
          </cell>
          <cell r="B391" t="str">
            <v>Spencer, Twamica D.</v>
          </cell>
          <cell r="C391" t="str">
            <v>5902 Starleigh Road</v>
          </cell>
          <cell r="D391" t="str">
            <v>Baltimore</v>
          </cell>
          <cell r="E391" t="str">
            <v>MD</v>
          </cell>
          <cell r="F391" t="str">
            <v>21206</v>
          </cell>
          <cell r="G391" t="str">
            <v>United States of America</v>
          </cell>
          <cell r="H391" t="str">
            <v>Word of Mouth</v>
          </cell>
          <cell r="J391" t="str">
            <v>410-961-6484</v>
          </cell>
          <cell r="L391" t="str">
            <v>Married</v>
          </cell>
          <cell r="M391" t="str">
            <v>Yes</v>
          </cell>
          <cell r="N391" t="str">
            <v>Yes</v>
          </cell>
          <cell r="P391" t="str">
            <v>CDL Bus Operator</v>
          </cell>
          <cell r="Q391" t="str">
            <v>Single, Non Elderly</v>
          </cell>
          <cell r="R391" t="str">
            <v>Yes</v>
          </cell>
          <cell r="S391" t="str">
            <v>No</v>
          </cell>
          <cell r="T391" t="str">
            <v>Female</v>
          </cell>
          <cell r="U391" t="str">
            <v>Black/African American</v>
          </cell>
          <cell r="V391" t="str">
            <v>08/10/2021</v>
          </cell>
          <cell r="X391" t="str">
            <v>216-08-1507</v>
          </cell>
          <cell r="Y391" t="str">
            <v>05/17/1985</v>
          </cell>
          <cell r="Z391" t="str">
            <v>twamicaspencer@yahoocom</v>
          </cell>
          <cell r="AA391" t="str">
            <v>No</v>
          </cell>
          <cell r="AB391">
            <v>0</v>
          </cell>
          <cell r="AC391">
            <v>12</v>
          </cell>
          <cell r="AD391" t="str">
            <v>Unemployment, SNAP/Food Stamp</v>
          </cell>
          <cell r="AF391" t="str">
            <v>&gt; 1 year</v>
          </cell>
          <cell r="AG391" t="str">
            <v>No</v>
          </cell>
          <cell r="AH391" t="str">
            <v>Extremely Low Income</v>
          </cell>
          <cell r="AI391">
            <v>1000</v>
          </cell>
          <cell r="AJ391" t="str">
            <v>No</v>
          </cell>
          <cell r="AK391" t="str">
            <v>High School Diploma/GED</v>
          </cell>
          <cell r="AL391" t="str">
            <v>No</v>
          </cell>
          <cell r="AM391" t="str">
            <v>No</v>
          </cell>
          <cell r="AN391" t="str">
            <v>No</v>
          </cell>
          <cell r="AR391" t="str">
            <v>SNAP; CDBG</v>
          </cell>
          <cell r="AS391" t="str">
            <v>CTC</v>
          </cell>
          <cell r="AU391">
            <v>40</v>
          </cell>
          <cell r="AZ391">
            <v>44418</v>
          </cell>
          <cell r="BB391" t="str">
            <v>SH</v>
          </cell>
          <cell r="BC391">
            <v>8</v>
          </cell>
          <cell r="BD391" t="str">
            <v>Quarter 1</v>
          </cell>
          <cell r="BE391">
            <v>2021</v>
          </cell>
          <cell r="BF391">
            <v>2022</v>
          </cell>
          <cell r="CI391" t="str">
            <v>No</v>
          </cell>
          <cell r="CO391" t="str">
            <v>No</v>
          </cell>
          <cell r="CP391"/>
          <cell r="DK391" t="str">
            <v>Yes</v>
          </cell>
          <cell r="EB391">
            <v>37</v>
          </cell>
          <cell r="EC391" t="str">
            <v>Yes</v>
          </cell>
          <cell r="ED391" t="str">
            <v>CDBG</v>
          </cell>
          <cell r="EE391" t="str">
            <v>No</v>
          </cell>
          <cell r="EF391" t="str">
            <v>No</v>
          </cell>
          <cell r="EG391" t="str">
            <v>No</v>
          </cell>
          <cell r="EH391" t="str">
            <v>No</v>
          </cell>
          <cell r="EI391" t="str">
            <v>No</v>
          </cell>
          <cell r="EJ391" t="str">
            <v>No</v>
          </cell>
          <cell r="EM391" t="str">
            <v>No</v>
          </cell>
          <cell r="EN391" t="str">
            <v>No</v>
          </cell>
          <cell r="EO391" t="str">
            <v>No</v>
          </cell>
          <cell r="EP391" t="str">
            <v>No</v>
          </cell>
          <cell r="EQ391" t="str">
            <v>No</v>
          </cell>
          <cell r="ER391" t="str">
            <v>No</v>
          </cell>
        </row>
        <row r="392">
          <cell r="A392">
            <v>977101</v>
          </cell>
          <cell r="B392" t="str">
            <v>Spruill Jr, Johnny R.</v>
          </cell>
          <cell r="C392" t="str">
            <v>701 North Chaple  Gate Lane Apt 201</v>
          </cell>
          <cell r="D392" t="str">
            <v>Baltimore</v>
          </cell>
          <cell r="E392" t="str">
            <v>MD</v>
          </cell>
          <cell r="F392" t="str">
            <v>21229</v>
          </cell>
          <cell r="G392" t="str">
            <v>United States of America</v>
          </cell>
          <cell r="H392" t="str">
            <v>Internet Search</v>
          </cell>
          <cell r="J392" t="str">
            <v>443-610-7777</v>
          </cell>
          <cell r="L392" t="str">
            <v>Single</v>
          </cell>
          <cell r="M392" t="str">
            <v>No</v>
          </cell>
          <cell r="N392" t="str">
            <v>No</v>
          </cell>
          <cell r="O392" t="str">
            <v>4/26/2022</v>
          </cell>
          <cell r="P392" t="str">
            <v>Office Entry Level</v>
          </cell>
          <cell r="R392" t="str">
            <v>No</v>
          </cell>
          <cell r="S392" t="str">
            <v>No</v>
          </cell>
          <cell r="T392" t="str">
            <v>Male</v>
          </cell>
          <cell r="U392" t="str">
            <v>Black/African American</v>
          </cell>
          <cell r="V392" t="str">
            <v>04/26/2022</v>
          </cell>
          <cell r="X392" t="str">
            <v>218-21-9842</v>
          </cell>
          <cell r="Y392" t="str">
            <v>01/31/1975</v>
          </cell>
          <cell r="Z392" t="str">
            <v>johnnyspruill30@gmail.com</v>
          </cell>
          <cell r="AA392" t="str">
            <v>No</v>
          </cell>
          <cell r="AB392">
            <v>0</v>
          </cell>
          <cell r="AC392">
            <v>15</v>
          </cell>
          <cell r="AD392" t="str">
            <v>Salary/Wages</v>
          </cell>
          <cell r="AF392" t="str">
            <v>Still Working</v>
          </cell>
          <cell r="AG392" t="str">
            <v>No</v>
          </cell>
          <cell r="AH392" t="str">
            <v>Low Income</v>
          </cell>
          <cell r="AI392">
            <v>3400</v>
          </cell>
          <cell r="AJ392" t="str">
            <v>No</v>
          </cell>
          <cell r="AK392" t="str">
            <v>High School Diploma/GED</v>
          </cell>
          <cell r="AL392" t="str">
            <v>No</v>
          </cell>
          <cell r="AM392" t="str">
            <v>No</v>
          </cell>
          <cell r="AN392" t="str">
            <v>Yes</v>
          </cell>
          <cell r="AP392" t="str">
            <v>No</v>
          </cell>
          <cell r="AQ392" t="str">
            <v>OOO</v>
          </cell>
          <cell r="AR392" t="str">
            <v xml:space="preserve"> CDBG</v>
          </cell>
          <cell r="AS392" t="str">
            <v>OOO</v>
          </cell>
          <cell r="AT392" t="str">
            <v>United States</v>
          </cell>
          <cell r="AU392">
            <v>40</v>
          </cell>
          <cell r="AZ392">
            <v>44677</v>
          </cell>
          <cell r="BA392" t="str">
            <v>OOO</v>
          </cell>
          <cell r="BB392" t="str">
            <v>ML</v>
          </cell>
          <cell r="BC392">
            <v>4</v>
          </cell>
          <cell r="BD392" t="str">
            <v>Quarter 4</v>
          </cell>
          <cell r="BE392">
            <v>2022</v>
          </cell>
          <cell r="BF392">
            <v>2022</v>
          </cell>
          <cell r="CI392" t="str">
            <v>Yes</v>
          </cell>
          <cell r="CO392" t="str">
            <v>No</v>
          </cell>
          <cell r="CP392"/>
          <cell r="EB392">
            <v>47</v>
          </cell>
          <cell r="EC392" t="str">
            <v>Yes</v>
          </cell>
          <cell r="ED392" t="str">
            <v>CDBG</v>
          </cell>
          <cell r="EE392" t="str">
            <v>No</v>
          </cell>
          <cell r="EF392" t="str">
            <v>No</v>
          </cell>
          <cell r="EG392" t="str">
            <v>Yes</v>
          </cell>
          <cell r="EH392" t="str">
            <v>No</v>
          </cell>
          <cell r="EI392" t="str">
            <v>Yes</v>
          </cell>
          <cell r="EJ392" t="str">
            <v>No</v>
          </cell>
          <cell r="EM392" t="str">
            <v>No</v>
          </cell>
          <cell r="EN392" t="str">
            <v>No</v>
          </cell>
          <cell r="EO392" t="str">
            <v>No</v>
          </cell>
          <cell r="EP392" t="str">
            <v>No</v>
          </cell>
          <cell r="EQ392" t="str">
            <v>No</v>
          </cell>
          <cell r="ER392" t="str">
            <v>No</v>
          </cell>
        </row>
        <row r="393">
          <cell r="A393">
            <v>976990</v>
          </cell>
          <cell r="B393" t="str">
            <v>Stephens, Danielle A.</v>
          </cell>
          <cell r="C393" t="str">
            <v>30 Tallow Court</v>
          </cell>
          <cell r="D393" t="str">
            <v>Woodlawn</v>
          </cell>
          <cell r="E393" t="str">
            <v>MD</v>
          </cell>
          <cell r="F393" t="str">
            <v>21244</v>
          </cell>
          <cell r="G393" t="str">
            <v>United States of America</v>
          </cell>
          <cell r="H393" t="str">
            <v>Word of Mouth</v>
          </cell>
          <cell r="J393" t="str">
            <v>410-469-0655</v>
          </cell>
          <cell r="L393" t="str">
            <v>Single</v>
          </cell>
          <cell r="M393" t="str">
            <v>Yes</v>
          </cell>
          <cell r="N393" t="str">
            <v>Yes</v>
          </cell>
          <cell r="O393" t="str">
            <v>2/16/2022</v>
          </cell>
          <cell r="P393" t="str">
            <v>Bus Operator</v>
          </cell>
          <cell r="R393" t="str">
            <v>Yes</v>
          </cell>
          <cell r="S393" t="str">
            <v>No</v>
          </cell>
          <cell r="T393" t="str">
            <v>Female</v>
          </cell>
          <cell r="U393" t="str">
            <v>Black/African American</v>
          </cell>
          <cell r="V393" t="str">
            <v>02/16/2022</v>
          </cell>
          <cell r="W393" t="str">
            <v>410-799-7610  Job</v>
          </cell>
          <cell r="X393" t="str">
            <v>217-92-7419</v>
          </cell>
          <cell r="Y393" t="str">
            <v>09/18/1978</v>
          </cell>
          <cell r="AA393" t="str">
            <v>No</v>
          </cell>
          <cell r="AB393">
            <v>0</v>
          </cell>
          <cell r="AC393">
            <v>30</v>
          </cell>
          <cell r="AD393" t="str">
            <v>Salary/Wages</v>
          </cell>
          <cell r="AF393" t="str">
            <v>Still Working</v>
          </cell>
          <cell r="AG393" t="str">
            <v>No</v>
          </cell>
          <cell r="AH393" t="str">
            <v>Extremely Low Income</v>
          </cell>
          <cell r="AI393">
            <v>1800</v>
          </cell>
          <cell r="AJ393" t="str">
            <v>No</v>
          </cell>
          <cell r="AK393" t="str">
            <v>High School Diploma/GED</v>
          </cell>
          <cell r="AL393" t="str">
            <v>No</v>
          </cell>
          <cell r="AM393" t="str">
            <v>No</v>
          </cell>
          <cell r="AN393" t="str">
            <v>No</v>
          </cell>
          <cell r="AP393" t="str">
            <v>Yes</v>
          </cell>
          <cell r="AQ393" t="str">
            <v>CTC</v>
          </cell>
          <cell r="AR393" t="str">
            <v>DOL Opioid</v>
          </cell>
          <cell r="AS393" t="str">
            <v>CTC</v>
          </cell>
          <cell r="AT393" t="str">
            <v>United States</v>
          </cell>
          <cell r="AU393">
            <v>40</v>
          </cell>
          <cell r="AZ393">
            <v>44608</v>
          </cell>
          <cell r="BA393" t="str">
            <v>CTC</v>
          </cell>
          <cell r="BB393" t="str">
            <v>SH</v>
          </cell>
          <cell r="BC393">
            <v>2</v>
          </cell>
          <cell r="BD393" t="str">
            <v>Quarter 3</v>
          </cell>
          <cell r="BE393">
            <v>2022</v>
          </cell>
          <cell r="BF393">
            <v>2022</v>
          </cell>
          <cell r="CI393" t="str">
            <v>Yes</v>
          </cell>
          <cell r="CO393" t="str">
            <v>No</v>
          </cell>
          <cell r="CP393">
            <v>44627</v>
          </cell>
          <cell r="DJ393" t="str">
            <v>Complete</v>
          </cell>
          <cell r="EB393">
            <v>43</v>
          </cell>
          <cell r="EC393" t="str">
            <v>No</v>
          </cell>
          <cell r="EE393" t="str">
            <v>Yes</v>
          </cell>
          <cell r="EF393" t="str">
            <v>No</v>
          </cell>
          <cell r="EG393" t="str">
            <v>Yes</v>
          </cell>
          <cell r="EH393" t="str">
            <v>No</v>
          </cell>
          <cell r="EI393" t="str">
            <v>Yes</v>
          </cell>
          <cell r="EJ393" t="str">
            <v>No</v>
          </cell>
          <cell r="EM393" t="str">
            <v>Yes</v>
          </cell>
          <cell r="EN393" t="str">
            <v>No</v>
          </cell>
          <cell r="EO393" t="str">
            <v>No</v>
          </cell>
          <cell r="EP393" t="str">
            <v>No</v>
          </cell>
          <cell r="EQ393" t="str">
            <v>No</v>
          </cell>
          <cell r="ER393" t="str">
            <v>No</v>
          </cell>
        </row>
        <row r="394">
          <cell r="A394">
            <v>976789</v>
          </cell>
          <cell r="B394" t="str">
            <v>Stevens, Jada</v>
          </cell>
          <cell r="C394" t="str">
            <v>1221 Oakhurst Pl</v>
          </cell>
          <cell r="D394" t="str">
            <v>Baltimore</v>
          </cell>
          <cell r="E394" t="str">
            <v>MD</v>
          </cell>
          <cell r="F394" t="str">
            <v>21216</v>
          </cell>
          <cell r="G394" t="str">
            <v>United States of America</v>
          </cell>
          <cell r="H394" t="str">
            <v>Other/Walk With Me Project</v>
          </cell>
          <cell r="J394" t="str">
            <v>(443) 266-6452</v>
          </cell>
          <cell r="L394" t="str">
            <v>Single</v>
          </cell>
          <cell r="M394" t="str">
            <v>No</v>
          </cell>
          <cell r="N394" t="str">
            <v>No</v>
          </cell>
          <cell r="P394" t="str">
            <v>Front Desk/Customer Service</v>
          </cell>
          <cell r="R394" t="str">
            <v>Yes</v>
          </cell>
          <cell r="S394" t="str">
            <v>No</v>
          </cell>
          <cell r="T394" t="str">
            <v>Female</v>
          </cell>
          <cell r="U394" t="str">
            <v>Black/African American</v>
          </cell>
          <cell r="V394" t="str">
            <v>08/24/2021</v>
          </cell>
          <cell r="X394" t="str">
            <v>214-63-1137</v>
          </cell>
          <cell r="Y394" t="str">
            <v>01/07/2002</v>
          </cell>
          <cell r="Z394" t="str">
            <v>jadaas22@icloudcom</v>
          </cell>
          <cell r="AA394" t="str">
            <v>No</v>
          </cell>
          <cell r="AB394">
            <v>0</v>
          </cell>
          <cell r="AC394">
            <v>16</v>
          </cell>
          <cell r="AD394" t="str">
            <v>SNAP/Food Stamp</v>
          </cell>
          <cell r="AF394" t="str">
            <v>1-3 months</v>
          </cell>
          <cell r="AG394" t="str">
            <v>No</v>
          </cell>
          <cell r="AH394" t="str">
            <v>Extremely Low Income</v>
          </cell>
          <cell r="AI394">
            <v>0</v>
          </cell>
          <cell r="AJ394" t="str">
            <v>No</v>
          </cell>
          <cell r="AK394" t="str">
            <v>Some College</v>
          </cell>
          <cell r="AL394" t="str">
            <v>No</v>
          </cell>
          <cell r="AM394" t="str">
            <v>No</v>
          </cell>
          <cell r="AN394" t="str">
            <v>No</v>
          </cell>
          <cell r="AR394" t="str">
            <v xml:space="preserve"> CDBG</v>
          </cell>
          <cell r="AS394" t="str">
            <v>CF</v>
          </cell>
          <cell r="AT394" t="str">
            <v>United States</v>
          </cell>
          <cell r="AU394">
            <v>40</v>
          </cell>
          <cell r="AZ394">
            <v>44432</v>
          </cell>
          <cell r="BB394" t="str">
            <v>RB</v>
          </cell>
          <cell r="BC394">
            <v>8</v>
          </cell>
          <cell r="BD394" t="str">
            <v>Quarter 1</v>
          </cell>
          <cell r="BE394">
            <v>2021</v>
          </cell>
          <cell r="BF394">
            <v>2022</v>
          </cell>
          <cell r="CI394" t="str">
            <v>No</v>
          </cell>
          <cell r="CO394" t="str">
            <v>No</v>
          </cell>
          <cell r="CP394"/>
          <cell r="DK394" t="str">
            <v>Yes</v>
          </cell>
          <cell r="EB394">
            <v>20</v>
          </cell>
          <cell r="EC394" t="str">
            <v>Yes</v>
          </cell>
          <cell r="ED394" t="str">
            <v>CDBG</v>
          </cell>
          <cell r="EE394" t="str">
            <v>No</v>
          </cell>
          <cell r="EF394" t="str">
            <v>No</v>
          </cell>
          <cell r="EG394" t="str">
            <v>No</v>
          </cell>
          <cell r="EH394" t="str">
            <v>No</v>
          </cell>
          <cell r="EI394" t="str">
            <v>No</v>
          </cell>
          <cell r="EJ394" t="str">
            <v>No</v>
          </cell>
          <cell r="EM394" t="str">
            <v>No</v>
          </cell>
          <cell r="EN394" t="str">
            <v>No</v>
          </cell>
          <cell r="EO394" t="str">
            <v>No</v>
          </cell>
          <cell r="EP394" t="str">
            <v>No</v>
          </cell>
          <cell r="EQ394" t="str">
            <v>No</v>
          </cell>
          <cell r="ER394" t="str">
            <v>No</v>
          </cell>
        </row>
        <row r="395">
          <cell r="A395">
            <v>976883</v>
          </cell>
          <cell r="B395" t="str">
            <v>Stokes, Charles "Chloe".</v>
          </cell>
          <cell r="C395" t="str">
            <v>6154 Springhill Terrace</v>
          </cell>
          <cell r="D395" t="str">
            <v>Greenbelt</v>
          </cell>
          <cell r="E395" t="str">
            <v>MD</v>
          </cell>
          <cell r="F395" t="str">
            <v>20770</v>
          </cell>
          <cell r="G395" t="str">
            <v>United States of America</v>
          </cell>
          <cell r="H395" t="str">
            <v>Word of Mouth</v>
          </cell>
          <cell r="J395" t="str">
            <v>667-444-9282</v>
          </cell>
          <cell r="L395" t="str">
            <v>Single</v>
          </cell>
          <cell r="M395" t="str">
            <v>No</v>
          </cell>
          <cell r="N395" t="str">
            <v>No</v>
          </cell>
          <cell r="O395" t="str">
            <v>11/16/2021</v>
          </cell>
          <cell r="P395" t="str">
            <v>Hospitality</v>
          </cell>
          <cell r="R395" t="str">
            <v>No</v>
          </cell>
          <cell r="S395" t="str">
            <v>No</v>
          </cell>
          <cell r="T395" t="str">
            <v>Female</v>
          </cell>
          <cell r="V395" t="str">
            <v>11/16/2021</v>
          </cell>
          <cell r="Z395" t="str">
            <v>bonnieharris00@gmail.com</v>
          </cell>
          <cell r="AA395" t="str">
            <v>No</v>
          </cell>
          <cell r="AB395">
            <v>0</v>
          </cell>
          <cell r="AC395">
            <v>13.75</v>
          </cell>
          <cell r="AF395" t="str">
            <v>1-3 months</v>
          </cell>
          <cell r="AG395" t="str">
            <v>No</v>
          </cell>
          <cell r="AI395">
            <v>0</v>
          </cell>
          <cell r="AJ395" t="str">
            <v>No</v>
          </cell>
          <cell r="AK395" t="str">
            <v>High School Diploma/GED</v>
          </cell>
          <cell r="AL395" t="str">
            <v>No</v>
          </cell>
          <cell r="AM395" t="str">
            <v>Yes</v>
          </cell>
          <cell r="AN395" t="str">
            <v>No</v>
          </cell>
          <cell r="AP395" t="str">
            <v>Yes</v>
          </cell>
          <cell r="AS395" t="str">
            <v>OOO</v>
          </cell>
          <cell r="AT395" t="str">
            <v>United States</v>
          </cell>
          <cell r="AU395">
            <v>32</v>
          </cell>
          <cell r="AZ395">
            <v>44516</v>
          </cell>
          <cell r="BB395" t="str">
            <v>RV</v>
          </cell>
          <cell r="BC395">
            <v>11</v>
          </cell>
          <cell r="BD395" t="str">
            <v>Quarter 2</v>
          </cell>
          <cell r="BE395">
            <v>2021</v>
          </cell>
          <cell r="BF395">
            <v>2022</v>
          </cell>
          <cell r="CI395" t="str">
            <v>No</v>
          </cell>
          <cell r="CO395" t="str">
            <v>No</v>
          </cell>
          <cell r="CP395"/>
          <cell r="DK395" t="str">
            <v>Yes</v>
          </cell>
          <cell r="EB395">
            <v>0</v>
          </cell>
          <cell r="EC395" t="str">
            <v>No</v>
          </cell>
          <cell r="EE395" t="str">
            <v>No</v>
          </cell>
          <cell r="EF395" t="str">
            <v>No</v>
          </cell>
          <cell r="EG395" t="str">
            <v>No</v>
          </cell>
          <cell r="EH395" t="str">
            <v>No</v>
          </cell>
          <cell r="EI395" t="str">
            <v>No</v>
          </cell>
          <cell r="EJ395" t="str">
            <v>No</v>
          </cell>
          <cell r="EM395" t="str">
            <v>No</v>
          </cell>
          <cell r="EN395" t="str">
            <v>No</v>
          </cell>
          <cell r="EO395" t="str">
            <v>No</v>
          </cell>
          <cell r="EP395" t="str">
            <v>No</v>
          </cell>
          <cell r="EQ395" t="str">
            <v>No</v>
          </cell>
          <cell r="ER395" t="str">
            <v>No</v>
          </cell>
        </row>
        <row r="396">
          <cell r="A396">
            <v>977226</v>
          </cell>
          <cell r="B396" t="str">
            <v>Stokes, Kalaya</v>
          </cell>
          <cell r="C396" t="str">
            <v>717 N. Avondale Rd</v>
          </cell>
          <cell r="D396" t="str">
            <v>Baltimore</v>
          </cell>
          <cell r="E396" t="str">
            <v>MD</v>
          </cell>
          <cell r="F396" t="str">
            <v>21222</v>
          </cell>
          <cell r="G396" t="str">
            <v>United States of America</v>
          </cell>
          <cell r="H396" t="str">
            <v>Instagram/Baltimore Jobs</v>
          </cell>
          <cell r="J396" t="str">
            <v>(410)240-4964</v>
          </cell>
          <cell r="L396" t="str">
            <v>Single</v>
          </cell>
          <cell r="M396" t="str">
            <v>No</v>
          </cell>
          <cell r="N396" t="str">
            <v>Yes</v>
          </cell>
          <cell r="O396" t="str">
            <v>6/29/22</v>
          </cell>
          <cell r="P396" t="str">
            <v>Warehouse</v>
          </cell>
          <cell r="R396" t="str">
            <v>Yes</v>
          </cell>
          <cell r="S396" t="str">
            <v>No</v>
          </cell>
          <cell r="T396" t="str">
            <v>Female</v>
          </cell>
          <cell r="U396" t="str">
            <v>Black/African American</v>
          </cell>
          <cell r="V396" t="str">
            <v>06/29/2022</v>
          </cell>
          <cell r="X396" t="str">
            <v>219-55-5989</v>
          </cell>
          <cell r="Y396" t="str">
            <v>09/07/1999</v>
          </cell>
          <cell r="Z396" t="str">
            <v>kalayastokes@gmail.com</v>
          </cell>
          <cell r="AA396" t="str">
            <v>No</v>
          </cell>
          <cell r="AB396">
            <v>0</v>
          </cell>
          <cell r="AC396">
            <v>13</v>
          </cell>
          <cell r="AD396" t="str">
            <v>SNAP/Food Stamp</v>
          </cell>
          <cell r="AF396" t="str">
            <v>1-3 months</v>
          </cell>
          <cell r="AG396" t="str">
            <v>No</v>
          </cell>
          <cell r="AH396" t="str">
            <v>Extremely Low Income</v>
          </cell>
          <cell r="AI396">
            <v>0</v>
          </cell>
          <cell r="AJ396" t="str">
            <v>Yes</v>
          </cell>
          <cell r="AK396" t="str">
            <v>High School Diploma/GED</v>
          </cell>
          <cell r="AL396" t="str">
            <v>No</v>
          </cell>
          <cell r="AM396" t="str">
            <v>Yes</v>
          </cell>
          <cell r="AN396" t="str">
            <v>No</v>
          </cell>
          <cell r="AP396" t="str">
            <v>Yes</v>
          </cell>
          <cell r="AQ396" t="str">
            <v>MTDL</v>
          </cell>
          <cell r="AS396" t="str">
            <v>MTDL</v>
          </cell>
          <cell r="AT396" t="str">
            <v>United States</v>
          </cell>
          <cell r="AU396">
            <v>40</v>
          </cell>
          <cell r="AV396" t="str">
            <v>Childcare</v>
          </cell>
          <cell r="AZ396">
            <v>44741</v>
          </cell>
          <cell r="BA396" t="str">
            <v>MTDL</v>
          </cell>
          <cell r="BB396" t="str">
            <v>CH</v>
          </cell>
          <cell r="BC396">
            <v>6</v>
          </cell>
          <cell r="BD396" t="str">
            <v>Quarter 4</v>
          </cell>
          <cell r="BE396">
            <v>2022</v>
          </cell>
          <cell r="BF396">
            <v>2022</v>
          </cell>
          <cell r="CI396" t="str">
            <v>No</v>
          </cell>
          <cell r="CO396" t="str">
            <v>No</v>
          </cell>
          <cell r="CP396"/>
          <cell r="EB396">
            <v>22</v>
          </cell>
          <cell r="EC396" t="str">
            <v>No</v>
          </cell>
          <cell r="EE396" t="str">
            <v>No</v>
          </cell>
          <cell r="EF396" t="str">
            <v>No</v>
          </cell>
          <cell r="EG396" t="str">
            <v>No</v>
          </cell>
          <cell r="EH396" t="str">
            <v>Yes</v>
          </cell>
          <cell r="EI396" t="str">
            <v>No</v>
          </cell>
          <cell r="EJ396" t="str">
            <v>Yes</v>
          </cell>
          <cell r="EM396" t="str">
            <v>No</v>
          </cell>
          <cell r="EN396" t="str">
            <v>No</v>
          </cell>
          <cell r="EO396" t="str">
            <v>No</v>
          </cell>
          <cell r="EP396" t="str">
            <v>No</v>
          </cell>
          <cell r="EQ396" t="str">
            <v>No</v>
          </cell>
          <cell r="ER396" t="str">
            <v>No</v>
          </cell>
        </row>
        <row r="397">
          <cell r="A397">
            <v>977154</v>
          </cell>
          <cell r="B397" t="str">
            <v>Stokes, Karla</v>
          </cell>
          <cell r="C397" t="str">
            <v>7504-A Sharpsburg Pike</v>
          </cell>
          <cell r="D397" t="str">
            <v>Boonesboro</v>
          </cell>
          <cell r="E397" t="str">
            <v>MD</v>
          </cell>
          <cell r="F397" t="str">
            <v>21713</v>
          </cell>
          <cell r="G397" t="str">
            <v>United States of America</v>
          </cell>
          <cell r="H397" t="str">
            <v>Word of Mouth</v>
          </cell>
          <cell r="J397" t="str">
            <v>202-300-6949</v>
          </cell>
          <cell r="L397" t="str">
            <v>Divorced/Separated</v>
          </cell>
          <cell r="M397" t="str">
            <v>Yes</v>
          </cell>
          <cell r="N397" t="str">
            <v>Yes</v>
          </cell>
          <cell r="O397" t="str">
            <v>5/27/2022</v>
          </cell>
          <cell r="R397" t="str">
            <v>Yes</v>
          </cell>
          <cell r="S397" t="str">
            <v>No</v>
          </cell>
          <cell r="T397" t="str">
            <v>Female</v>
          </cell>
          <cell r="U397" t="str">
            <v>White</v>
          </cell>
          <cell r="V397" t="str">
            <v>05/27/2022</v>
          </cell>
          <cell r="X397" t="str">
            <v>564-17-6427</v>
          </cell>
          <cell r="Y397" t="str">
            <v>12/28/1957</v>
          </cell>
          <cell r="Z397" t="str">
            <v>newmanstokes@gmail.com</v>
          </cell>
          <cell r="AA397" t="str">
            <v>No</v>
          </cell>
          <cell r="AB397">
            <v>0</v>
          </cell>
          <cell r="AC397">
            <v>17.75</v>
          </cell>
          <cell r="AD397" t="str">
            <v>Salary/Wages</v>
          </cell>
          <cell r="AF397" t="str">
            <v>&lt;1 month</v>
          </cell>
          <cell r="AG397" t="str">
            <v>No</v>
          </cell>
          <cell r="AH397" t="str">
            <v>Low Income</v>
          </cell>
          <cell r="AI397">
            <v>2840</v>
          </cell>
          <cell r="AJ397" t="str">
            <v>No</v>
          </cell>
          <cell r="AK397" t="str">
            <v>Advanced Degree</v>
          </cell>
          <cell r="AL397" t="str">
            <v>No</v>
          </cell>
          <cell r="AM397" t="str">
            <v>No</v>
          </cell>
          <cell r="AN397" t="str">
            <v>No</v>
          </cell>
          <cell r="AP397" t="str">
            <v>No</v>
          </cell>
          <cell r="AQ397" t="str">
            <v>OOO</v>
          </cell>
          <cell r="AS397" t="str">
            <v>OOO</v>
          </cell>
          <cell r="AT397" t="str">
            <v>United States</v>
          </cell>
          <cell r="AU397">
            <v>40</v>
          </cell>
          <cell r="AV397" t="str">
            <v>Age, Lack Job Search/Application Skills</v>
          </cell>
          <cell r="AZ397">
            <v>44708</v>
          </cell>
          <cell r="BA397" t="str">
            <v>OOO</v>
          </cell>
          <cell r="BB397" t="str">
            <v>RV</v>
          </cell>
          <cell r="BC397">
            <v>5</v>
          </cell>
          <cell r="BD397" t="str">
            <v>Quarter 4</v>
          </cell>
          <cell r="BE397">
            <v>2022</v>
          </cell>
          <cell r="BF397">
            <v>2022</v>
          </cell>
          <cell r="CI397" t="str">
            <v>No</v>
          </cell>
          <cell r="CO397" t="str">
            <v>No</v>
          </cell>
          <cell r="CP397"/>
          <cell r="EB397">
            <v>64</v>
          </cell>
          <cell r="EC397" t="str">
            <v>No</v>
          </cell>
          <cell r="EE397" t="str">
            <v>No</v>
          </cell>
          <cell r="EF397" t="str">
            <v>No</v>
          </cell>
          <cell r="EG397" t="str">
            <v>Yes</v>
          </cell>
          <cell r="EH397" t="str">
            <v>No</v>
          </cell>
          <cell r="EI397" t="str">
            <v>No</v>
          </cell>
          <cell r="EJ397" t="str">
            <v>Yes</v>
          </cell>
          <cell r="EM397" t="str">
            <v>No</v>
          </cell>
          <cell r="EN397" t="str">
            <v>No</v>
          </cell>
          <cell r="EO397" t="str">
            <v>No</v>
          </cell>
          <cell r="EP397" t="str">
            <v>No</v>
          </cell>
          <cell r="EQ397" t="str">
            <v>No</v>
          </cell>
          <cell r="ER397" t="str">
            <v>No</v>
          </cell>
        </row>
        <row r="398">
          <cell r="A398">
            <v>977217</v>
          </cell>
          <cell r="B398" t="str">
            <v>Stubbs, Andre</v>
          </cell>
          <cell r="C398" t="str">
            <v>3408 Brendan Avenue</v>
          </cell>
          <cell r="D398" t="str">
            <v>b'Baltimore\rBaltimore'</v>
          </cell>
          <cell r="E398" t="str">
            <v>MD</v>
          </cell>
          <cell r="F398" t="str">
            <v>21213</v>
          </cell>
          <cell r="G398" t="str">
            <v>United States of America</v>
          </cell>
          <cell r="H398" t="str">
            <v>Word of Mouth</v>
          </cell>
          <cell r="J398" t="str">
            <v>(443)588-9115</v>
          </cell>
          <cell r="L398" t="str">
            <v>Single</v>
          </cell>
          <cell r="M398" t="str">
            <v>No</v>
          </cell>
          <cell r="N398" t="str">
            <v>No</v>
          </cell>
          <cell r="O398" t="str">
            <v>6/28/22</v>
          </cell>
          <cell r="P398" t="str">
            <v>Forklift</v>
          </cell>
          <cell r="R398" t="str">
            <v>No</v>
          </cell>
          <cell r="S398" t="str">
            <v>No</v>
          </cell>
          <cell r="T398" t="str">
            <v>Male</v>
          </cell>
          <cell r="U398" t="str">
            <v>Black/African American</v>
          </cell>
          <cell r="V398" t="str">
            <v>06/28/2022</v>
          </cell>
          <cell r="X398" t="str">
            <v>216-84-7318</v>
          </cell>
          <cell r="Y398" t="str">
            <v>06/01/1967</v>
          </cell>
          <cell r="AA398" t="str">
            <v>Yes</v>
          </cell>
          <cell r="AB398">
            <v>0</v>
          </cell>
          <cell r="AC398">
            <v>15</v>
          </cell>
          <cell r="AD398" t="str">
            <v>Cash Assistance/TCA, SNAP/Food Stamp</v>
          </cell>
          <cell r="AF398" t="str">
            <v>1-3 months</v>
          </cell>
          <cell r="AG398" t="str">
            <v>No</v>
          </cell>
          <cell r="AH398" t="str">
            <v>Extremely Low Income</v>
          </cell>
          <cell r="AI398">
            <v>300</v>
          </cell>
          <cell r="AJ398" t="str">
            <v>Yes</v>
          </cell>
          <cell r="AK398" t="str">
            <v>High School Diploma/GED</v>
          </cell>
          <cell r="AL398" t="str">
            <v>No</v>
          </cell>
          <cell r="AM398" t="str">
            <v>Yes</v>
          </cell>
          <cell r="AN398" t="str">
            <v>No</v>
          </cell>
          <cell r="AP398" t="str">
            <v>No</v>
          </cell>
          <cell r="AQ398" t="str">
            <v>MTDL</v>
          </cell>
          <cell r="AR398" t="str">
            <v>Train Up; CDBG</v>
          </cell>
          <cell r="AS398" t="str">
            <v>MTDL</v>
          </cell>
          <cell r="AT398" t="str">
            <v>United States</v>
          </cell>
          <cell r="AU398">
            <v>40</v>
          </cell>
          <cell r="AV398" t="str">
            <v>Criminal Background, Resume</v>
          </cell>
          <cell r="AZ398">
            <v>44740</v>
          </cell>
          <cell r="BA398" t="str">
            <v>MTDL</v>
          </cell>
          <cell r="BB398" t="str">
            <v>MS</v>
          </cell>
          <cell r="BC398">
            <v>6</v>
          </cell>
          <cell r="BD398" t="str">
            <v>Quarter 4</v>
          </cell>
          <cell r="BE398">
            <v>2022</v>
          </cell>
          <cell r="BF398">
            <v>2022</v>
          </cell>
          <cell r="CI398" t="str">
            <v>No</v>
          </cell>
          <cell r="CO398" t="str">
            <v>No</v>
          </cell>
          <cell r="CP398"/>
          <cell r="EB398">
            <v>55</v>
          </cell>
          <cell r="EC398" t="str">
            <v>Yes</v>
          </cell>
          <cell r="ED398" t="str">
            <v>CDBG</v>
          </cell>
          <cell r="EE398" t="str">
            <v>No</v>
          </cell>
          <cell r="EF398" t="str">
            <v>No</v>
          </cell>
          <cell r="EG398" t="str">
            <v>No</v>
          </cell>
          <cell r="EH398" t="str">
            <v>Yes</v>
          </cell>
          <cell r="EI398" t="str">
            <v>No</v>
          </cell>
          <cell r="EJ398" t="str">
            <v>Yes</v>
          </cell>
          <cell r="EM398" t="str">
            <v>No</v>
          </cell>
          <cell r="EN398" t="str">
            <v>No</v>
          </cell>
          <cell r="EO398" t="str">
            <v>No</v>
          </cell>
          <cell r="EP398" t="str">
            <v>No</v>
          </cell>
          <cell r="EQ398" t="str">
            <v>No</v>
          </cell>
          <cell r="ER398" t="str">
            <v>No</v>
          </cell>
        </row>
        <row r="399">
          <cell r="A399">
            <v>977072</v>
          </cell>
          <cell r="B399" t="str">
            <v>Tapley, Kevin</v>
          </cell>
          <cell r="C399" t="str">
            <v>9512 axehead ct</v>
          </cell>
          <cell r="D399" t="str">
            <v>Baltimore</v>
          </cell>
          <cell r="E399" t="str">
            <v>Md</v>
          </cell>
          <cell r="F399" t="str">
            <v>21133</v>
          </cell>
          <cell r="G399" t="str">
            <v>United States of America</v>
          </cell>
          <cell r="H399" t="str">
            <v>Facebook</v>
          </cell>
          <cell r="J399" t="str">
            <v>240 856 0361</v>
          </cell>
          <cell r="L399" t="str">
            <v>Single</v>
          </cell>
          <cell r="M399" t="str">
            <v>No</v>
          </cell>
          <cell r="N399" t="str">
            <v>No</v>
          </cell>
          <cell r="O399" t="str">
            <v>3/31/2022</v>
          </cell>
          <cell r="P399" t="str">
            <v>Warehousing</v>
          </cell>
          <cell r="R399" t="str">
            <v>No</v>
          </cell>
          <cell r="S399" t="str">
            <v>No</v>
          </cell>
          <cell r="T399" t="str">
            <v>Male</v>
          </cell>
          <cell r="U399" t="str">
            <v>Black/African American</v>
          </cell>
          <cell r="V399" t="str">
            <v>03/31/2022</v>
          </cell>
          <cell r="X399" t="str">
            <v>215 78 1479</v>
          </cell>
          <cell r="Y399" t="str">
            <v>04/22/1962</v>
          </cell>
          <cell r="Z399" t="str">
            <v>kevintapley10@gmail.com</v>
          </cell>
          <cell r="AA399" t="str">
            <v>No</v>
          </cell>
          <cell r="AB399">
            <v>0</v>
          </cell>
          <cell r="AC399">
            <v>16</v>
          </cell>
          <cell r="AD399" t="str">
            <v>Other Sources</v>
          </cell>
          <cell r="AF399" t="str">
            <v>&gt; 1 year</v>
          </cell>
          <cell r="AG399" t="str">
            <v>No</v>
          </cell>
          <cell r="AH399" t="str">
            <v>Extremely Low Income</v>
          </cell>
          <cell r="AI399">
            <v>0</v>
          </cell>
          <cell r="AJ399" t="str">
            <v>Yes</v>
          </cell>
          <cell r="AK399" t="str">
            <v>High School Diploma/GED</v>
          </cell>
          <cell r="AL399" t="str">
            <v>No</v>
          </cell>
          <cell r="AM399" t="str">
            <v>Yes</v>
          </cell>
          <cell r="AN399" t="str">
            <v>No</v>
          </cell>
          <cell r="AP399" t="str">
            <v>Yes</v>
          </cell>
          <cell r="AQ399" t="str">
            <v>MTDL</v>
          </cell>
          <cell r="AR399" t="str">
            <v xml:space="preserve"> SNAP</v>
          </cell>
          <cell r="AS399" t="str">
            <v>MTDL</v>
          </cell>
          <cell r="AT399" t="str">
            <v>United States</v>
          </cell>
          <cell r="AU399">
            <v>40</v>
          </cell>
          <cell r="AV399" t="str">
            <v>Criminal Background</v>
          </cell>
          <cell r="AZ399">
            <v>44651</v>
          </cell>
          <cell r="BA399" t="str">
            <v>MTDL</v>
          </cell>
          <cell r="BB399" t="str">
            <v>CH</v>
          </cell>
          <cell r="BC399">
            <v>3</v>
          </cell>
          <cell r="BD399" t="str">
            <v>Quarter 3</v>
          </cell>
          <cell r="BE399">
            <v>2022</v>
          </cell>
          <cell r="BF399">
            <v>2022</v>
          </cell>
          <cell r="BG399" t="str">
            <v>06/01/2022</v>
          </cell>
          <cell r="BH399" t="str">
            <v>Secondary Placement</v>
          </cell>
          <cell r="BI399" t="str">
            <v>Pompeian Olive Oil Company</v>
          </cell>
          <cell r="BJ399" t="str">
            <v>Night Shift Production Operator</v>
          </cell>
          <cell r="BK399">
            <v>17</v>
          </cell>
          <cell r="BL399">
            <v>40</v>
          </cell>
          <cell r="BM399" t="str">
            <v>Yes</v>
          </cell>
          <cell r="BN399" t="str">
            <v>Yes</v>
          </cell>
          <cell r="BO399" t="str">
            <v>No</v>
          </cell>
          <cell r="BP399" t="str">
            <v>Yes</v>
          </cell>
          <cell r="BQ399" t="str">
            <v>No</v>
          </cell>
          <cell r="BR399" t="str">
            <v>06/01/2022</v>
          </cell>
          <cell r="BS399" t="str">
            <v>Secondary Placement</v>
          </cell>
          <cell r="BT399" t="str">
            <v>Pompeian Olive Oil Company</v>
          </cell>
          <cell r="BU399" t="str">
            <v>Night Shift Production Operator</v>
          </cell>
          <cell r="BV399">
            <v>17</v>
          </cell>
          <cell r="BW399">
            <v>40</v>
          </cell>
          <cell r="BX399" t="str">
            <v>Yes</v>
          </cell>
          <cell r="BY399" t="str">
            <v>Yes</v>
          </cell>
          <cell r="BZ399" t="str">
            <v>No</v>
          </cell>
          <cell r="CA399" t="str">
            <v>Yes</v>
          </cell>
          <cell r="CB399" t="str">
            <v>No</v>
          </cell>
          <cell r="CI399" t="str">
            <v>No</v>
          </cell>
          <cell r="CO399" t="str">
            <v>Yes</v>
          </cell>
          <cell r="CP399">
            <v>44655</v>
          </cell>
          <cell r="CQ399" t="str">
            <v>Yes</v>
          </cell>
          <cell r="CR399" t="str">
            <v>04/22/2022</v>
          </cell>
          <cell r="DI399" t="str">
            <v>Yes</v>
          </cell>
          <cell r="DJ399" t="str">
            <v>Complete</v>
          </cell>
          <cell r="DL399" t="str">
            <v>04-2022</v>
          </cell>
          <cell r="DM399">
            <v>4</v>
          </cell>
          <cell r="DQ399" t="str">
            <v>E</v>
          </cell>
          <cell r="DZ399" t="str">
            <v>404028459</v>
          </cell>
          <cell r="EB399">
            <v>60</v>
          </cell>
          <cell r="EC399" t="str">
            <v>No</v>
          </cell>
          <cell r="EE399" t="str">
            <v>Yes</v>
          </cell>
          <cell r="EF399" t="str">
            <v>Yes</v>
          </cell>
          <cell r="EG399" t="str">
            <v>Yes</v>
          </cell>
          <cell r="EH399" t="str">
            <v>No</v>
          </cell>
          <cell r="EI399" t="str">
            <v>Yes</v>
          </cell>
          <cell r="EJ399" t="str">
            <v>No</v>
          </cell>
          <cell r="EL399">
            <v>61</v>
          </cell>
          <cell r="EM399" t="str">
            <v>No</v>
          </cell>
          <cell r="EN399" t="str">
            <v>No</v>
          </cell>
          <cell r="EO399" t="str">
            <v>No</v>
          </cell>
          <cell r="EP399" t="str">
            <v>No</v>
          </cell>
          <cell r="EQ399" t="str">
            <v>Yes</v>
          </cell>
          <cell r="ER399" t="str">
            <v>No</v>
          </cell>
        </row>
        <row r="400">
          <cell r="A400">
            <v>976799</v>
          </cell>
          <cell r="B400" t="str">
            <v>Tate Jr.,  Lance</v>
          </cell>
          <cell r="C400" t="str">
            <v>900 N Augusta Ave</v>
          </cell>
          <cell r="D400" t="str">
            <v>Baltimore</v>
          </cell>
          <cell r="E400" t="str">
            <v>MD</v>
          </cell>
          <cell r="F400" t="str">
            <v>21229</v>
          </cell>
          <cell r="G400" t="str">
            <v>United States of America</v>
          </cell>
          <cell r="H400" t="str">
            <v>Word of Mouth</v>
          </cell>
          <cell r="J400" t="str">
            <v>2026297313</v>
          </cell>
          <cell r="L400" t="str">
            <v>Single</v>
          </cell>
          <cell r="M400" t="str">
            <v>Yes</v>
          </cell>
          <cell r="N400" t="str">
            <v>Yes</v>
          </cell>
          <cell r="P400" t="str">
            <v>CTC</v>
          </cell>
          <cell r="R400" t="str">
            <v>No</v>
          </cell>
          <cell r="S400" t="str">
            <v>No</v>
          </cell>
          <cell r="T400" t="str">
            <v>Male</v>
          </cell>
          <cell r="U400" t="str">
            <v>Black/African American</v>
          </cell>
          <cell r="V400" t="str">
            <v>08/24/2021</v>
          </cell>
          <cell r="X400" t="str">
            <v>215519820</v>
          </cell>
          <cell r="Y400" t="str">
            <v>12/22/1997</v>
          </cell>
          <cell r="Z400" t="str">
            <v>ltatejr@gmail.com</v>
          </cell>
          <cell r="AB400">
            <v>0</v>
          </cell>
          <cell r="AC400">
            <v>15.8</v>
          </cell>
          <cell r="AD400" t="str">
            <v>Salary/Wages</v>
          </cell>
          <cell r="AH400" t="str">
            <v>Low Income</v>
          </cell>
          <cell r="AI400">
            <v>3500</v>
          </cell>
          <cell r="AK400" t="str">
            <v>Some Highschool</v>
          </cell>
          <cell r="AN400" t="str">
            <v>No</v>
          </cell>
          <cell r="AQ400" t="str">
            <v>CTC</v>
          </cell>
          <cell r="AR400" t="str">
            <v xml:space="preserve"> CDBG</v>
          </cell>
          <cell r="AS400" t="str">
            <v>CTC</v>
          </cell>
          <cell r="AT400" t="str">
            <v>United States</v>
          </cell>
          <cell r="AU400">
            <v>40</v>
          </cell>
          <cell r="AZ400">
            <v>44432</v>
          </cell>
          <cell r="BA400" t="str">
            <v>CTC</v>
          </cell>
          <cell r="BB400" t="str">
            <v>CH</v>
          </cell>
          <cell r="BC400">
            <v>8</v>
          </cell>
          <cell r="BD400" t="str">
            <v>Quarter 1</v>
          </cell>
          <cell r="BE400">
            <v>2021</v>
          </cell>
          <cell r="BF400">
            <v>2022</v>
          </cell>
          <cell r="CI400" t="str">
            <v>No</v>
          </cell>
          <cell r="CO400" t="str">
            <v>No</v>
          </cell>
          <cell r="CP400">
            <v>44446</v>
          </cell>
          <cell r="EB400">
            <v>24</v>
          </cell>
          <cell r="EC400" t="str">
            <v>Yes</v>
          </cell>
          <cell r="ED400" t="str">
            <v>CDBG</v>
          </cell>
          <cell r="EE400" t="str">
            <v>No</v>
          </cell>
          <cell r="EF400" t="str">
            <v>No</v>
          </cell>
          <cell r="EG400" t="str">
            <v>Yes</v>
          </cell>
          <cell r="EH400" t="str">
            <v>No</v>
          </cell>
          <cell r="EI400" t="str">
            <v>No</v>
          </cell>
          <cell r="EJ400" t="str">
            <v>Yes</v>
          </cell>
          <cell r="EM400" t="str">
            <v>No</v>
          </cell>
          <cell r="EN400" t="str">
            <v>No</v>
          </cell>
          <cell r="EO400" t="str">
            <v>No</v>
          </cell>
          <cell r="EP400" t="str">
            <v>No</v>
          </cell>
          <cell r="EQ400" t="str">
            <v>No</v>
          </cell>
          <cell r="ER400" t="str">
            <v>No</v>
          </cell>
        </row>
        <row r="401">
          <cell r="A401">
            <v>976997</v>
          </cell>
          <cell r="B401" t="str">
            <v>Tate, Daishell C.</v>
          </cell>
          <cell r="C401" t="str">
            <v>3707 Woodbine Avenue</v>
          </cell>
          <cell r="D401" t="str">
            <v>Baltimore</v>
          </cell>
          <cell r="E401" t="str">
            <v>MD</v>
          </cell>
          <cell r="F401" t="str">
            <v>21207</v>
          </cell>
          <cell r="G401" t="str">
            <v>United States of America</v>
          </cell>
          <cell r="H401" t="str">
            <v>Internet Search</v>
          </cell>
          <cell r="J401" t="str">
            <v>443-890-1971</v>
          </cell>
          <cell r="L401" t="str">
            <v>Single</v>
          </cell>
          <cell r="M401" t="str">
            <v>Yes</v>
          </cell>
          <cell r="N401" t="str">
            <v>No</v>
          </cell>
          <cell r="O401" t="str">
            <v>2/17/2022</v>
          </cell>
          <cell r="P401" t="str">
            <v>Bus Operator</v>
          </cell>
          <cell r="R401" t="str">
            <v>Yes</v>
          </cell>
          <cell r="S401" t="str">
            <v>No</v>
          </cell>
          <cell r="T401" t="str">
            <v>Female</v>
          </cell>
          <cell r="U401" t="str">
            <v>Black/African American</v>
          </cell>
          <cell r="V401" t="str">
            <v>02/17/2022</v>
          </cell>
          <cell r="X401" t="str">
            <v>216-55-9908</v>
          </cell>
          <cell r="Y401" t="str">
            <v>07/19/1999</v>
          </cell>
          <cell r="Z401" t="str">
            <v>daishelltate99@gmail.com</v>
          </cell>
          <cell r="AA401" t="str">
            <v>No</v>
          </cell>
          <cell r="AB401">
            <v>0</v>
          </cell>
          <cell r="AF401" t="str">
            <v>&gt; 1 year</v>
          </cell>
          <cell r="AG401" t="str">
            <v>No</v>
          </cell>
          <cell r="AH401" t="str">
            <v>Extremely Low Income</v>
          </cell>
          <cell r="AI401">
            <v>0</v>
          </cell>
          <cell r="AJ401" t="str">
            <v>No</v>
          </cell>
          <cell r="AK401" t="str">
            <v>High School Diploma/GED</v>
          </cell>
          <cell r="AL401" t="str">
            <v>No</v>
          </cell>
          <cell r="AM401" t="str">
            <v>No</v>
          </cell>
          <cell r="AN401" t="str">
            <v>No</v>
          </cell>
          <cell r="AP401" t="str">
            <v>No</v>
          </cell>
          <cell r="AQ401" t="str">
            <v>CTC</v>
          </cell>
          <cell r="AR401" t="str">
            <v xml:space="preserve"> CDBG</v>
          </cell>
          <cell r="AS401" t="str">
            <v>CTC</v>
          </cell>
          <cell r="AT401" t="str">
            <v>United States</v>
          </cell>
          <cell r="AV401" t="str">
            <v>Employment History, Resume, Transportation</v>
          </cell>
          <cell r="AZ401">
            <v>44609</v>
          </cell>
          <cell r="BA401" t="str">
            <v>CTC</v>
          </cell>
          <cell r="BB401" t="str">
            <v>SH</v>
          </cell>
          <cell r="BC401">
            <v>2</v>
          </cell>
          <cell r="BD401" t="str">
            <v>Quarter 3</v>
          </cell>
          <cell r="BE401">
            <v>2022</v>
          </cell>
          <cell r="BF401">
            <v>2022</v>
          </cell>
          <cell r="CI401" t="str">
            <v>No</v>
          </cell>
          <cell r="CO401" t="str">
            <v>No</v>
          </cell>
          <cell r="CP401">
            <v>44627</v>
          </cell>
          <cell r="EB401">
            <v>22</v>
          </cell>
          <cell r="EC401" t="str">
            <v>Yes</v>
          </cell>
          <cell r="ED401" t="str">
            <v>CDBG</v>
          </cell>
          <cell r="EE401" t="str">
            <v>No</v>
          </cell>
          <cell r="EF401" t="str">
            <v>No</v>
          </cell>
          <cell r="EG401" t="str">
            <v>Yes</v>
          </cell>
          <cell r="EH401" t="str">
            <v>No</v>
          </cell>
          <cell r="EI401" t="str">
            <v>No</v>
          </cell>
          <cell r="EJ401" t="str">
            <v>Yes</v>
          </cell>
          <cell r="EM401" t="str">
            <v>No</v>
          </cell>
          <cell r="EN401" t="str">
            <v>No</v>
          </cell>
          <cell r="EO401" t="str">
            <v>No</v>
          </cell>
          <cell r="EP401" t="str">
            <v>No</v>
          </cell>
          <cell r="EQ401" t="str">
            <v>No</v>
          </cell>
          <cell r="ER401" t="str">
            <v>No</v>
          </cell>
        </row>
        <row r="402">
          <cell r="A402">
            <v>976983</v>
          </cell>
          <cell r="B402" t="str">
            <v>Tate, Rodney</v>
          </cell>
          <cell r="C402" t="str">
            <v>3808 Windsor Mill Rd</v>
          </cell>
          <cell r="D402" t="str">
            <v>Baltimore</v>
          </cell>
          <cell r="E402" t="str">
            <v>Md</v>
          </cell>
          <cell r="F402" t="str">
            <v>21216</v>
          </cell>
          <cell r="G402" t="str">
            <v>United States of America</v>
          </cell>
          <cell r="H402" t="str">
            <v>Word of Mouth</v>
          </cell>
          <cell r="J402" t="str">
            <v>443 848 4026</v>
          </cell>
          <cell r="L402" t="str">
            <v>Single</v>
          </cell>
          <cell r="M402" t="str">
            <v>No</v>
          </cell>
          <cell r="N402" t="str">
            <v>No</v>
          </cell>
          <cell r="O402" t="str">
            <v>2/8/2022</v>
          </cell>
          <cell r="P402" t="str">
            <v>Warehouse</v>
          </cell>
          <cell r="R402" t="str">
            <v>No</v>
          </cell>
          <cell r="S402" t="str">
            <v>No</v>
          </cell>
          <cell r="T402" t="str">
            <v>Male</v>
          </cell>
          <cell r="U402" t="str">
            <v>Black/African American</v>
          </cell>
          <cell r="V402" t="str">
            <v>02/07/2022</v>
          </cell>
          <cell r="Y402" t="str">
            <v>12/19/1987</v>
          </cell>
          <cell r="Z402" t="str">
            <v>allpraisemh@gmail.com</v>
          </cell>
          <cell r="AA402" t="str">
            <v>No</v>
          </cell>
          <cell r="AB402">
            <v>0</v>
          </cell>
          <cell r="AC402">
            <v>11.75</v>
          </cell>
          <cell r="AD402" t="str">
            <v>SSI, Other Sources</v>
          </cell>
          <cell r="AF402" t="str">
            <v>&gt; 1 year</v>
          </cell>
          <cell r="AG402" t="str">
            <v>No</v>
          </cell>
          <cell r="AH402" t="str">
            <v>Extremely Low Income</v>
          </cell>
          <cell r="AI402">
            <v>800</v>
          </cell>
          <cell r="AJ402" t="str">
            <v>Yes</v>
          </cell>
          <cell r="AK402" t="str">
            <v>High School Diploma/GED</v>
          </cell>
          <cell r="AL402" t="str">
            <v>No</v>
          </cell>
          <cell r="AM402" t="str">
            <v>No</v>
          </cell>
          <cell r="AN402" t="str">
            <v>Yes</v>
          </cell>
          <cell r="AQ402" t="str">
            <v>MTDL</v>
          </cell>
          <cell r="AR402" t="str">
            <v xml:space="preserve"> CDBG</v>
          </cell>
          <cell r="AS402" t="str">
            <v>MTDL</v>
          </cell>
          <cell r="AT402" t="str">
            <v>United States</v>
          </cell>
          <cell r="AU402">
            <v>20</v>
          </cell>
          <cell r="AZ402">
            <v>44599</v>
          </cell>
          <cell r="BA402" t="str">
            <v>MTDL</v>
          </cell>
          <cell r="BB402" t="str">
            <v>CH</v>
          </cell>
          <cell r="BC402">
            <v>2</v>
          </cell>
          <cell r="BD402" t="str">
            <v>Quarter 3</v>
          </cell>
          <cell r="BE402">
            <v>2022</v>
          </cell>
          <cell r="BF402">
            <v>2022</v>
          </cell>
          <cell r="CI402" t="str">
            <v>No</v>
          </cell>
          <cell r="CO402" t="str">
            <v>No</v>
          </cell>
          <cell r="CP402">
            <v>44599</v>
          </cell>
          <cell r="EB402">
            <v>34</v>
          </cell>
          <cell r="EC402" t="str">
            <v>Yes</v>
          </cell>
          <cell r="ED402" t="str">
            <v>CDBG</v>
          </cell>
          <cell r="EE402" t="str">
            <v>No</v>
          </cell>
          <cell r="EF402" t="str">
            <v>No</v>
          </cell>
          <cell r="EG402" t="str">
            <v>Yes</v>
          </cell>
          <cell r="EH402" t="str">
            <v>No</v>
          </cell>
          <cell r="EI402" t="str">
            <v>No</v>
          </cell>
          <cell r="EJ402" t="str">
            <v>Yes</v>
          </cell>
          <cell r="EM402" t="str">
            <v>No</v>
          </cell>
          <cell r="EN402" t="str">
            <v>No</v>
          </cell>
          <cell r="EO402" t="str">
            <v>No</v>
          </cell>
          <cell r="EP402" t="str">
            <v>No</v>
          </cell>
          <cell r="EQ402" t="str">
            <v>No</v>
          </cell>
          <cell r="ER402" t="str">
            <v>No</v>
          </cell>
        </row>
        <row r="403">
          <cell r="A403">
            <v>976932</v>
          </cell>
          <cell r="B403" t="str">
            <v>Taylor , Jeremiah .</v>
          </cell>
          <cell r="C403" t="str">
            <v>8215 Tomlinson CT</v>
          </cell>
          <cell r="D403" t="str">
            <v>Severn</v>
          </cell>
          <cell r="E403" t="str">
            <v>MD</v>
          </cell>
          <cell r="F403" t="str">
            <v>21144</v>
          </cell>
          <cell r="G403" t="str">
            <v>United States of America</v>
          </cell>
          <cell r="H403" t="str">
            <v>MND Client/Graduate</v>
          </cell>
          <cell r="J403" t="str">
            <v>443-762-4702</v>
          </cell>
          <cell r="L403" t="str">
            <v>Single</v>
          </cell>
          <cell r="M403" t="str">
            <v>No</v>
          </cell>
          <cell r="N403" t="str">
            <v>No</v>
          </cell>
          <cell r="O403" t="str">
            <v>12/20/2021</v>
          </cell>
          <cell r="P403" t="str">
            <v>Warehouse</v>
          </cell>
          <cell r="R403" t="str">
            <v>Yes</v>
          </cell>
          <cell r="S403" t="str">
            <v>No</v>
          </cell>
          <cell r="T403" t="str">
            <v>Male</v>
          </cell>
          <cell r="U403" t="str">
            <v>Asian</v>
          </cell>
          <cell r="V403" t="str">
            <v>12/20/2021</v>
          </cell>
          <cell r="X403" t="str">
            <v>XXX-XX-3637</v>
          </cell>
          <cell r="Y403" t="str">
            <v>05/08/2002</v>
          </cell>
          <cell r="Z403" t="str">
            <v>lormuk27@gmail.com</v>
          </cell>
          <cell r="AA403" t="str">
            <v>No</v>
          </cell>
          <cell r="AB403">
            <v>0</v>
          </cell>
          <cell r="AC403">
            <v>0</v>
          </cell>
          <cell r="AD403" t="str">
            <v>Other Sources</v>
          </cell>
          <cell r="AF403" t="str">
            <v>&gt; 1 year</v>
          </cell>
          <cell r="AG403" t="str">
            <v>No</v>
          </cell>
          <cell r="AH403" t="str">
            <v>Extremely Low Income</v>
          </cell>
          <cell r="AI403">
            <v>0</v>
          </cell>
          <cell r="AJ403" t="str">
            <v>Yes</v>
          </cell>
          <cell r="AK403" t="str">
            <v>Some College</v>
          </cell>
          <cell r="AL403" t="str">
            <v>No</v>
          </cell>
          <cell r="AM403" t="str">
            <v>No</v>
          </cell>
          <cell r="AN403" t="str">
            <v>No</v>
          </cell>
          <cell r="AP403" t="str">
            <v>Yes</v>
          </cell>
          <cell r="AQ403" t="str">
            <v>MTDL</v>
          </cell>
          <cell r="AR403" t="str">
            <v>Grads2Careers II</v>
          </cell>
          <cell r="AS403" t="str">
            <v>MTDL</v>
          </cell>
          <cell r="AU403">
            <v>0</v>
          </cell>
          <cell r="AZ403">
            <v>44550</v>
          </cell>
          <cell r="BA403" t="str">
            <v>MTDL</v>
          </cell>
          <cell r="BB403" t="str">
            <v>ML</v>
          </cell>
          <cell r="BC403">
            <v>12</v>
          </cell>
          <cell r="BD403" t="str">
            <v>Quarter 2</v>
          </cell>
          <cell r="BE403">
            <v>2021</v>
          </cell>
          <cell r="BF403">
            <v>2022</v>
          </cell>
          <cell r="BG403" t="str">
            <v>03/30/2022</v>
          </cell>
          <cell r="BH403" t="str">
            <v>Initial Placement</v>
          </cell>
          <cell r="BI403" t="str">
            <v>JFC Warehouse</v>
          </cell>
          <cell r="BJ403" t="str">
            <v>Pallet Repair</v>
          </cell>
          <cell r="BK403">
            <v>14</v>
          </cell>
          <cell r="BL403">
            <v>40</v>
          </cell>
          <cell r="BM403" t="str">
            <v>Yes</v>
          </cell>
          <cell r="BN403" t="str">
            <v>No</v>
          </cell>
          <cell r="BO403" t="str">
            <v>No</v>
          </cell>
          <cell r="BP403" t="str">
            <v>No</v>
          </cell>
          <cell r="BQ403" t="str">
            <v>Yes</v>
          </cell>
          <cell r="BR403" t="str">
            <v>03/30/2022</v>
          </cell>
          <cell r="BS403" t="str">
            <v>Initial Placement</v>
          </cell>
          <cell r="BT403" t="str">
            <v>JFC Warehouse</v>
          </cell>
          <cell r="BU403" t="str">
            <v>Pallet Repair</v>
          </cell>
          <cell r="BV403">
            <v>14</v>
          </cell>
          <cell r="BW403">
            <v>40</v>
          </cell>
          <cell r="BX403" t="str">
            <v>Yes</v>
          </cell>
          <cell r="BY403" t="str">
            <v>No</v>
          </cell>
          <cell r="BZ403" t="str">
            <v>No</v>
          </cell>
          <cell r="CA403" t="str">
            <v>No</v>
          </cell>
          <cell r="CB403" t="str">
            <v>Yes</v>
          </cell>
          <cell r="CI403" t="str">
            <v>No</v>
          </cell>
          <cell r="CO403" t="str">
            <v>Yes</v>
          </cell>
          <cell r="CP403">
            <v>44627</v>
          </cell>
          <cell r="DK403" t="str">
            <v>No</v>
          </cell>
          <cell r="EB403">
            <v>20</v>
          </cell>
          <cell r="EC403" t="str">
            <v>No</v>
          </cell>
          <cell r="EE403" t="str">
            <v>Yes</v>
          </cell>
          <cell r="EF403" t="str">
            <v>Yes</v>
          </cell>
          <cell r="EG403" t="str">
            <v>Yes</v>
          </cell>
          <cell r="EH403" t="str">
            <v>No</v>
          </cell>
          <cell r="EI403" t="str">
            <v>Yes</v>
          </cell>
          <cell r="EJ403" t="str">
            <v>No</v>
          </cell>
          <cell r="EL403">
            <v>99</v>
          </cell>
          <cell r="EM403" t="str">
            <v>No</v>
          </cell>
          <cell r="EN403" t="str">
            <v>No</v>
          </cell>
          <cell r="EO403" t="str">
            <v>No</v>
          </cell>
          <cell r="EP403" t="str">
            <v>No</v>
          </cell>
          <cell r="EQ403" t="str">
            <v>Yes</v>
          </cell>
          <cell r="ER403" t="str">
            <v>No</v>
          </cell>
        </row>
        <row r="404">
          <cell r="A404">
            <v>977136</v>
          </cell>
          <cell r="B404" t="str">
            <v>Taylor Scott, Myesha A.</v>
          </cell>
          <cell r="C404" t="str">
            <v>1825 Ramsay Street</v>
          </cell>
          <cell r="D404" t="str">
            <v>Baltimore</v>
          </cell>
          <cell r="E404" t="str">
            <v>MD</v>
          </cell>
          <cell r="F404" t="str">
            <v>21223</v>
          </cell>
          <cell r="G404" t="str">
            <v>United States of America</v>
          </cell>
          <cell r="H404" t="str">
            <v>Word of Mouth</v>
          </cell>
          <cell r="J404" t="str">
            <v>443-690-9404</v>
          </cell>
          <cell r="L404" t="str">
            <v>Single</v>
          </cell>
          <cell r="M404" t="str">
            <v>Yes</v>
          </cell>
          <cell r="N404" t="str">
            <v>Yes</v>
          </cell>
          <cell r="O404" t="str">
            <v>5/23/2022</v>
          </cell>
          <cell r="P404" t="str">
            <v>MTA/School</v>
          </cell>
          <cell r="R404" t="str">
            <v>Yes</v>
          </cell>
          <cell r="S404" t="str">
            <v>No</v>
          </cell>
          <cell r="T404" t="str">
            <v>Female</v>
          </cell>
          <cell r="U404" t="str">
            <v>Black/African American</v>
          </cell>
          <cell r="V404" t="str">
            <v>05/23/2022</v>
          </cell>
          <cell r="X404" t="str">
            <v>217-53-4310</v>
          </cell>
          <cell r="Y404" t="str">
            <v>11/03/1998</v>
          </cell>
          <cell r="Z404" t="str">
            <v>dovemats@icloud.com</v>
          </cell>
          <cell r="AA404" t="str">
            <v>No</v>
          </cell>
          <cell r="AB404">
            <v>0</v>
          </cell>
          <cell r="AC404">
            <v>17.5</v>
          </cell>
          <cell r="AD404" t="str">
            <v>Salary/Wages, SNAP/Food Stamp</v>
          </cell>
          <cell r="AF404" t="str">
            <v>&lt;1 month</v>
          </cell>
          <cell r="AG404" t="str">
            <v>No</v>
          </cell>
          <cell r="AH404" t="str">
            <v>Extremely Low Income</v>
          </cell>
          <cell r="AI404">
            <v>1000</v>
          </cell>
          <cell r="AJ404" t="str">
            <v>No</v>
          </cell>
          <cell r="AK404" t="str">
            <v>Some College</v>
          </cell>
          <cell r="AL404" t="str">
            <v>No</v>
          </cell>
          <cell r="AM404" t="str">
            <v>No</v>
          </cell>
          <cell r="AN404" t="str">
            <v>No</v>
          </cell>
          <cell r="AP404" t="str">
            <v>No</v>
          </cell>
          <cell r="AQ404" t="str">
            <v>CTC</v>
          </cell>
          <cell r="AR404" t="str">
            <v xml:space="preserve"> CDBG</v>
          </cell>
          <cell r="AS404" t="str">
            <v>CTC</v>
          </cell>
          <cell r="AT404" t="str">
            <v>United States</v>
          </cell>
          <cell r="AU404">
            <v>25</v>
          </cell>
          <cell r="AV404" t="str">
            <v>Childcare</v>
          </cell>
          <cell r="AZ404">
            <v>44704</v>
          </cell>
          <cell r="BA404" t="str">
            <v>CTC</v>
          </cell>
          <cell r="BB404" t="str">
            <v>MS</v>
          </cell>
          <cell r="BC404">
            <v>5</v>
          </cell>
          <cell r="BD404" t="str">
            <v>Quarter 4</v>
          </cell>
          <cell r="BE404">
            <v>2022</v>
          </cell>
          <cell r="BF404">
            <v>2022</v>
          </cell>
          <cell r="CI404" t="str">
            <v>No</v>
          </cell>
          <cell r="CO404" t="str">
            <v>No</v>
          </cell>
          <cell r="CP404"/>
          <cell r="EB404">
            <v>23</v>
          </cell>
          <cell r="EC404" t="str">
            <v>Yes</v>
          </cell>
          <cell r="ED404" t="str">
            <v>CDBG</v>
          </cell>
          <cell r="EE404" t="str">
            <v>No</v>
          </cell>
          <cell r="EF404" t="str">
            <v>No</v>
          </cell>
          <cell r="EG404" t="str">
            <v>No</v>
          </cell>
          <cell r="EH404" t="str">
            <v>Yes</v>
          </cell>
          <cell r="EI404" t="str">
            <v>No</v>
          </cell>
          <cell r="EJ404" t="str">
            <v>Yes</v>
          </cell>
          <cell r="EM404" t="str">
            <v>No</v>
          </cell>
          <cell r="EN404" t="str">
            <v>No</v>
          </cell>
          <cell r="EO404" t="str">
            <v>No</v>
          </cell>
          <cell r="EP404" t="str">
            <v>No</v>
          </cell>
          <cell r="EQ404" t="str">
            <v>No</v>
          </cell>
          <cell r="ER404" t="str">
            <v>No</v>
          </cell>
        </row>
        <row r="405">
          <cell r="A405">
            <v>977011</v>
          </cell>
          <cell r="B405" t="str">
            <v>Taylor, Damian</v>
          </cell>
          <cell r="C405" t="str">
            <v>11 Randall Avenue</v>
          </cell>
          <cell r="D405" t="str">
            <v>Baltimore</v>
          </cell>
          <cell r="E405" t="str">
            <v>MARYLAND</v>
          </cell>
          <cell r="F405" t="str">
            <v>21208</v>
          </cell>
          <cell r="G405" t="str">
            <v>United States of America</v>
          </cell>
          <cell r="H405" t="str">
            <v>word of mouth</v>
          </cell>
          <cell r="J405" t="str">
            <v>410-363-7523</v>
          </cell>
          <cell r="L405" t="str">
            <v>Single</v>
          </cell>
          <cell r="M405" t="str">
            <v>Yes</v>
          </cell>
          <cell r="N405" t="str">
            <v>Yes</v>
          </cell>
          <cell r="O405" t="str">
            <v>3/7/2022</v>
          </cell>
          <cell r="P405" t="str">
            <v>Forklift or Driving</v>
          </cell>
          <cell r="R405" t="str">
            <v>No</v>
          </cell>
          <cell r="S405" t="str">
            <v>No</v>
          </cell>
          <cell r="T405" t="str">
            <v>Male</v>
          </cell>
          <cell r="U405" t="str">
            <v>Black/African American</v>
          </cell>
          <cell r="V405" t="str">
            <v>03/01/2022</v>
          </cell>
          <cell r="W405" t="str">
            <v>443-973-1964</v>
          </cell>
          <cell r="X405" t="str">
            <v>213-98-2040</v>
          </cell>
          <cell r="Y405" t="str">
            <v>01/18/1978</v>
          </cell>
          <cell r="Z405" t="str">
            <v>queensburyking49@icloud.com</v>
          </cell>
          <cell r="AA405" t="str">
            <v>No</v>
          </cell>
          <cell r="AB405">
            <v>0</v>
          </cell>
          <cell r="AC405">
            <v>13.5</v>
          </cell>
          <cell r="AF405" t="str">
            <v>&gt; 1 year</v>
          </cell>
          <cell r="AG405" t="str">
            <v>No</v>
          </cell>
          <cell r="AH405" t="str">
            <v>Extremely Low Income</v>
          </cell>
          <cell r="AI405">
            <v>0</v>
          </cell>
          <cell r="AJ405" t="str">
            <v>Yes</v>
          </cell>
          <cell r="AK405" t="str">
            <v>High School Diploma/GED</v>
          </cell>
          <cell r="AL405" t="str">
            <v>No</v>
          </cell>
          <cell r="AM405" t="str">
            <v>No</v>
          </cell>
          <cell r="AN405" t="str">
            <v>No</v>
          </cell>
          <cell r="AP405" t="str">
            <v>No</v>
          </cell>
          <cell r="AQ405" t="str">
            <v>MTDL</v>
          </cell>
          <cell r="AR405" t="str">
            <v xml:space="preserve"> EARN</v>
          </cell>
          <cell r="AS405" t="str">
            <v>MTDL</v>
          </cell>
          <cell r="AT405" t="str">
            <v>United States</v>
          </cell>
          <cell r="AU405">
            <v>45</v>
          </cell>
          <cell r="AZ405">
            <v>44621</v>
          </cell>
          <cell r="BA405" t="str">
            <v>MTDL</v>
          </cell>
          <cell r="BB405" t="str">
            <v>RB</v>
          </cell>
          <cell r="BC405">
            <v>3</v>
          </cell>
          <cell r="BD405" t="str">
            <v>Quarter 3</v>
          </cell>
          <cell r="BE405">
            <v>2022</v>
          </cell>
          <cell r="BF405">
            <v>2022</v>
          </cell>
          <cell r="CI405" t="str">
            <v>No</v>
          </cell>
          <cell r="CO405" t="str">
            <v>No</v>
          </cell>
          <cell r="CP405">
            <v>44627</v>
          </cell>
          <cell r="CQ405" t="str">
            <v>Yes</v>
          </cell>
          <cell r="CR405" t="str">
            <v>03/25/2022</v>
          </cell>
          <cell r="DI405" t="str">
            <v>Yes</v>
          </cell>
          <cell r="DJ405" t="str">
            <v>Complete</v>
          </cell>
          <cell r="EA405" t="str">
            <v>IG0514-15-684</v>
          </cell>
          <cell r="EB405">
            <v>44</v>
          </cell>
          <cell r="EC405" t="str">
            <v>No</v>
          </cell>
          <cell r="EE405" t="str">
            <v>Yes</v>
          </cell>
          <cell r="EF405" t="str">
            <v>No</v>
          </cell>
          <cell r="EG405" t="str">
            <v>Yes</v>
          </cell>
          <cell r="EH405" t="str">
            <v>No</v>
          </cell>
          <cell r="EI405" t="str">
            <v>No</v>
          </cell>
          <cell r="EJ405" t="str">
            <v>Yes</v>
          </cell>
          <cell r="EM405" t="str">
            <v>Yes</v>
          </cell>
          <cell r="EN405" t="str">
            <v>No</v>
          </cell>
          <cell r="EO405" t="str">
            <v>No</v>
          </cell>
          <cell r="EP405" t="str">
            <v>No</v>
          </cell>
          <cell r="EQ405" t="str">
            <v>No</v>
          </cell>
          <cell r="ER405" t="str">
            <v>No</v>
          </cell>
        </row>
        <row r="406">
          <cell r="A406">
            <v>976901</v>
          </cell>
          <cell r="B406" t="str">
            <v>Taylor, Harry</v>
          </cell>
          <cell r="C406" t="str">
            <v>523 W. Lafayette Ave</v>
          </cell>
          <cell r="D406" t="str">
            <v>Baltimore</v>
          </cell>
          <cell r="E406" t="str">
            <v>MD</v>
          </cell>
          <cell r="F406" t="str">
            <v>21217</v>
          </cell>
          <cell r="G406" t="str">
            <v>United States of America</v>
          </cell>
          <cell r="H406" t="str">
            <v>Word of Mouth</v>
          </cell>
          <cell r="J406" t="str">
            <v>(443)604-7349</v>
          </cell>
          <cell r="L406" t="str">
            <v>Single</v>
          </cell>
          <cell r="M406" t="str">
            <v>No</v>
          </cell>
          <cell r="N406" t="str">
            <v>No</v>
          </cell>
          <cell r="O406" t="str">
            <v>12/3/2021</v>
          </cell>
          <cell r="P406" t="str">
            <v>Warehouse</v>
          </cell>
          <cell r="R406" t="str">
            <v>No</v>
          </cell>
          <cell r="S406" t="str">
            <v>No</v>
          </cell>
          <cell r="T406" t="str">
            <v>Male</v>
          </cell>
          <cell r="U406" t="str">
            <v>Black/African American</v>
          </cell>
          <cell r="V406" t="str">
            <v>12/03/2021</v>
          </cell>
          <cell r="X406" t="str">
            <v>203-44-2361</v>
          </cell>
          <cell r="Y406" t="str">
            <v>04/24/1969</v>
          </cell>
          <cell r="Z406" t="str">
            <v>harrytaylor1987@hotmail.com</v>
          </cell>
          <cell r="AA406" t="str">
            <v>No</v>
          </cell>
          <cell r="AB406">
            <v>0</v>
          </cell>
          <cell r="AC406">
            <v>11</v>
          </cell>
          <cell r="AD406" t="str">
            <v>SNAP/Food Stamp</v>
          </cell>
          <cell r="AF406" t="str">
            <v>&gt; 1 year</v>
          </cell>
          <cell r="AG406" t="str">
            <v>No</v>
          </cell>
          <cell r="AH406" t="str">
            <v>Extremely Low Income</v>
          </cell>
          <cell r="AI406">
            <v>0</v>
          </cell>
          <cell r="AJ406" t="str">
            <v>Yes</v>
          </cell>
          <cell r="AK406" t="str">
            <v>Some Highschool</v>
          </cell>
          <cell r="AL406" t="str">
            <v>No</v>
          </cell>
          <cell r="AM406" t="str">
            <v>No</v>
          </cell>
          <cell r="AN406" t="str">
            <v>No</v>
          </cell>
          <cell r="AP406" t="str">
            <v>No</v>
          </cell>
          <cell r="AQ406" t="str">
            <v>MTDL</v>
          </cell>
          <cell r="AR406" t="str">
            <v xml:space="preserve"> CDBG; EARN</v>
          </cell>
          <cell r="AS406" t="str">
            <v>MTDL</v>
          </cell>
          <cell r="AT406" t="str">
            <v>United States</v>
          </cell>
          <cell r="AU406">
            <v>40</v>
          </cell>
          <cell r="AV406" t="str">
            <v>Health</v>
          </cell>
          <cell r="AZ406">
            <v>44533</v>
          </cell>
          <cell r="BA406" t="str">
            <v>MTDL</v>
          </cell>
          <cell r="BB406" t="str">
            <v>RV</v>
          </cell>
          <cell r="BC406">
            <v>12</v>
          </cell>
          <cell r="BD406" t="str">
            <v>Quarter 2</v>
          </cell>
          <cell r="BE406">
            <v>2021</v>
          </cell>
          <cell r="BF406">
            <v>2022</v>
          </cell>
          <cell r="BG406" t="str">
            <v>05/23/2022</v>
          </cell>
          <cell r="BH406" t="str">
            <v>Initial Placement</v>
          </cell>
          <cell r="BI406" t="str">
            <v>Dollar Tree</v>
          </cell>
          <cell r="BJ406" t="str">
            <v>Store Associate</v>
          </cell>
          <cell r="BK406">
            <v>11</v>
          </cell>
          <cell r="BL406">
            <v>24</v>
          </cell>
          <cell r="BM406" t="str">
            <v>No</v>
          </cell>
          <cell r="BN406" t="str">
            <v>Yes</v>
          </cell>
          <cell r="BO406" t="str">
            <v>No</v>
          </cell>
          <cell r="BP406" t="str">
            <v>No</v>
          </cell>
          <cell r="BQ406" t="str">
            <v>No</v>
          </cell>
          <cell r="BR406" t="str">
            <v>05/23/2022</v>
          </cell>
          <cell r="BS406" t="str">
            <v>Initial Placement</v>
          </cell>
          <cell r="BT406" t="str">
            <v>Dollar Tree</v>
          </cell>
          <cell r="BU406" t="str">
            <v>Store Associate</v>
          </cell>
          <cell r="BV406">
            <v>11</v>
          </cell>
          <cell r="BW406">
            <v>24</v>
          </cell>
          <cell r="BX406" t="str">
            <v>No</v>
          </cell>
          <cell r="BY406" t="str">
            <v>Yes</v>
          </cell>
          <cell r="BZ406" t="str">
            <v>No</v>
          </cell>
          <cell r="CA406" t="str">
            <v>No</v>
          </cell>
          <cell r="CB406" t="str">
            <v>No</v>
          </cell>
          <cell r="CF406" t="str">
            <v>06/23/2022</v>
          </cell>
          <cell r="CG406" t="str">
            <v>Job Retained</v>
          </cell>
          <cell r="CH406" t="str">
            <v>06/23/2022</v>
          </cell>
          <cell r="CI406" t="str">
            <v>No</v>
          </cell>
          <cell r="CJ406">
            <v>31</v>
          </cell>
          <cell r="CL406">
            <v>31</v>
          </cell>
          <cell r="CM406">
            <v>31</v>
          </cell>
          <cell r="CN406">
            <v>31</v>
          </cell>
          <cell r="CO406" t="str">
            <v>No</v>
          </cell>
          <cell r="CP406">
            <v>44571</v>
          </cell>
          <cell r="DJ406" t="str">
            <v>Complete</v>
          </cell>
          <cell r="EA406" t="str">
            <v>IG0514-15-685</v>
          </cell>
          <cell r="EB406">
            <v>53</v>
          </cell>
          <cell r="EC406" t="str">
            <v>Yes</v>
          </cell>
          <cell r="ED406" t="str">
            <v>CDBG</v>
          </cell>
          <cell r="EE406" t="str">
            <v>Yes</v>
          </cell>
          <cell r="EF406" t="str">
            <v>Yes</v>
          </cell>
          <cell r="EG406" t="str">
            <v>Yes</v>
          </cell>
          <cell r="EH406" t="str">
            <v>No</v>
          </cell>
          <cell r="EI406" t="str">
            <v>Yes</v>
          </cell>
          <cell r="EJ406" t="str">
            <v>No</v>
          </cell>
          <cell r="EL406">
            <v>170</v>
          </cell>
          <cell r="EM406" t="str">
            <v>No</v>
          </cell>
          <cell r="EN406" t="str">
            <v>No</v>
          </cell>
          <cell r="EO406" t="str">
            <v>No</v>
          </cell>
          <cell r="EP406" t="str">
            <v>No</v>
          </cell>
          <cell r="EQ406" t="str">
            <v>Yes</v>
          </cell>
          <cell r="ER406" t="str">
            <v>No</v>
          </cell>
        </row>
        <row r="407">
          <cell r="A407">
            <v>977078</v>
          </cell>
          <cell r="B407" t="str">
            <v>Terry Bey, Zachary E.</v>
          </cell>
          <cell r="C407" t="str">
            <v>1716 Popular Grove Street</v>
          </cell>
          <cell r="D407" t="str">
            <v>Baltimore</v>
          </cell>
          <cell r="E407" t="str">
            <v>MD</v>
          </cell>
          <cell r="F407" t="str">
            <v>21216</v>
          </cell>
          <cell r="G407" t="str">
            <v>United States of America</v>
          </cell>
          <cell r="H407" t="str">
            <v>Word of Mouth</v>
          </cell>
          <cell r="J407" t="str">
            <v>443-308-6637</v>
          </cell>
          <cell r="L407" t="str">
            <v>Single</v>
          </cell>
          <cell r="M407" t="str">
            <v>Yes</v>
          </cell>
          <cell r="N407" t="str">
            <v>No</v>
          </cell>
          <cell r="O407" t="str">
            <v>4/7/2020</v>
          </cell>
          <cell r="P407" t="str">
            <v>Bus Operator</v>
          </cell>
          <cell r="R407" t="str">
            <v>No</v>
          </cell>
          <cell r="S407" t="str">
            <v>No</v>
          </cell>
          <cell r="T407" t="str">
            <v>Male</v>
          </cell>
          <cell r="U407" t="str">
            <v>Black/African American</v>
          </cell>
          <cell r="V407" t="str">
            <v>04/07/2022</v>
          </cell>
          <cell r="X407" t="str">
            <v>9751</v>
          </cell>
          <cell r="Y407" t="str">
            <v>10/25/1971</v>
          </cell>
          <cell r="Z407" t="str">
            <v>zachary_terrybey@yahoo.com</v>
          </cell>
          <cell r="AA407" t="str">
            <v>No</v>
          </cell>
          <cell r="AB407">
            <v>0</v>
          </cell>
          <cell r="AC407">
            <v>17.5</v>
          </cell>
          <cell r="AF407" t="str">
            <v>7-12 months</v>
          </cell>
          <cell r="AG407" t="str">
            <v>No</v>
          </cell>
          <cell r="AH407" t="str">
            <v>Extremely Low Income</v>
          </cell>
          <cell r="AI407">
            <v>0</v>
          </cell>
          <cell r="AJ407" t="str">
            <v>No</v>
          </cell>
          <cell r="AK407" t="str">
            <v>High School Diploma/GED</v>
          </cell>
          <cell r="AL407" t="str">
            <v>No</v>
          </cell>
          <cell r="AM407" t="str">
            <v>No</v>
          </cell>
          <cell r="AN407" t="str">
            <v>No</v>
          </cell>
          <cell r="AP407" t="str">
            <v>No</v>
          </cell>
          <cell r="AQ407" t="str">
            <v>CTC</v>
          </cell>
          <cell r="AR407" t="str">
            <v>Train Up; CDBG</v>
          </cell>
          <cell r="AS407" t="str">
            <v>CTC</v>
          </cell>
          <cell r="AT407" t="str">
            <v>United States</v>
          </cell>
          <cell r="AU407">
            <v>40</v>
          </cell>
          <cell r="AZ407">
            <v>44658</v>
          </cell>
          <cell r="BA407" t="str">
            <v>CTC</v>
          </cell>
          <cell r="BB407" t="str">
            <v>MS</v>
          </cell>
          <cell r="BC407">
            <v>4</v>
          </cell>
          <cell r="BD407" t="str">
            <v>Quarter 4</v>
          </cell>
          <cell r="BE407">
            <v>2022</v>
          </cell>
          <cell r="BF407">
            <v>2022</v>
          </cell>
          <cell r="CI407" t="str">
            <v>No</v>
          </cell>
          <cell r="CO407" t="str">
            <v>No</v>
          </cell>
          <cell r="CP407">
            <v>44683</v>
          </cell>
          <cell r="DJ407" t="str">
            <v>Complete</v>
          </cell>
          <cell r="EB407">
            <v>50</v>
          </cell>
          <cell r="EC407" t="str">
            <v>Yes</v>
          </cell>
          <cell r="ED407" t="str">
            <v>CDBG</v>
          </cell>
          <cell r="EE407" t="str">
            <v>Yes</v>
          </cell>
          <cell r="EF407" t="str">
            <v>No</v>
          </cell>
          <cell r="EG407" t="str">
            <v>Yes</v>
          </cell>
          <cell r="EH407" t="str">
            <v>No</v>
          </cell>
          <cell r="EI407" t="str">
            <v>No</v>
          </cell>
          <cell r="EJ407" t="str">
            <v>Yes</v>
          </cell>
          <cell r="EM407" t="str">
            <v>Yes</v>
          </cell>
          <cell r="EN407" t="str">
            <v>No</v>
          </cell>
          <cell r="EO407" t="str">
            <v>No</v>
          </cell>
          <cell r="EP407" t="str">
            <v>No</v>
          </cell>
          <cell r="EQ407" t="str">
            <v>No</v>
          </cell>
          <cell r="ER407" t="str">
            <v>No</v>
          </cell>
        </row>
        <row r="408">
          <cell r="A408">
            <v>976752</v>
          </cell>
          <cell r="B408" t="str">
            <v>Thomas Jr, Calvin L</v>
          </cell>
          <cell r="C408" t="str">
            <v>1029 E. Baltimore St</v>
          </cell>
          <cell r="D408" t="str">
            <v>Baltimore</v>
          </cell>
          <cell r="E408" t="str">
            <v>MD</v>
          </cell>
          <cell r="F408" t="str">
            <v>21202</v>
          </cell>
          <cell r="G408" t="str">
            <v>United States of America</v>
          </cell>
          <cell r="H408" t="str">
            <v>Internet Search</v>
          </cell>
          <cell r="J408" t="str">
            <v>202-983-1600</v>
          </cell>
          <cell r="L408" t="str">
            <v>Single</v>
          </cell>
          <cell r="M408" t="str">
            <v>No</v>
          </cell>
          <cell r="N408" t="str">
            <v>No</v>
          </cell>
          <cell r="P408" t="str">
            <v>Port Jobs/Warehouse</v>
          </cell>
          <cell r="Q408" t="str">
            <v>Single, Non Elderly</v>
          </cell>
          <cell r="R408" t="str">
            <v>No</v>
          </cell>
          <cell r="S408" t="str">
            <v>Not Hispanic or Latino</v>
          </cell>
          <cell r="T408" t="str">
            <v>Male</v>
          </cell>
          <cell r="U408" t="str">
            <v>Black/African American</v>
          </cell>
          <cell r="V408" t="str">
            <v>08/03/2021</v>
          </cell>
          <cell r="X408" t="str">
            <v>212-19-6697</v>
          </cell>
          <cell r="Y408" t="str">
            <v>09/28/1982</v>
          </cell>
          <cell r="Z408" t="str">
            <v>calvin.thomas82@yahoo.com</v>
          </cell>
          <cell r="AA408" t="str">
            <v>Yes</v>
          </cell>
          <cell r="AB408">
            <v>0</v>
          </cell>
          <cell r="AC408">
            <v>0</v>
          </cell>
          <cell r="AD408" t="str">
            <v>Cash Assistance/TCA</v>
          </cell>
          <cell r="AF408" t="str">
            <v>4-6 months</v>
          </cell>
          <cell r="AG408" t="str">
            <v>No</v>
          </cell>
          <cell r="AH408" t="str">
            <v>Extremely Low Income</v>
          </cell>
          <cell r="AI408">
            <v>256</v>
          </cell>
          <cell r="AJ408" t="str">
            <v>Yes</v>
          </cell>
          <cell r="AK408" t="str">
            <v>Some College</v>
          </cell>
          <cell r="AL408" t="str">
            <v>No</v>
          </cell>
          <cell r="AM408" t="str">
            <v>No</v>
          </cell>
          <cell r="AN408" t="str">
            <v>No</v>
          </cell>
          <cell r="AQ408" t="str">
            <v>MTDL</v>
          </cell>
          <cell r="AR408" t="str">
            <v xml:space="preserve"> CDBG; SNAP; EARN</v>
          </cell>
          <cell r="AS408" t="str">
            <v>MTDL</v>
          </cell>
          <cell r="AT408" t="str">
            <v>United States</v>
          </cell>
          <cell r="AU408">
            <v>40</v>
          </cell>
          <cell r="AZ408">
            <v>44411</v>
          </cell>
          <cell r="BA408" t="str">
            <v>MTDL</v>
          </cell>
          <cell r="BB408" t="str">
            <v>SH</v>
          </cell>
          <cell r="BC408">
            <v>8</v>
          </cell>
          <cell r="BD408" t="str">
            <v>Quarter 1</v>
          </cell>
          <cell r="BE408">
            <v>2021</v>
          </cell>
          <cell r="BF408">
            <v>2022</v>
          </cell>
          <cell r="BG408" t="str">
            <v>10/04/2021</v>
          </cell>
          <cell r="BH408" t="str">
            <v>Initial Placement</v>
          </cell>
          <cell r="BI408" t="str">
            <v>Webstaurant</v>
          </cell>
          <cell r="BJ408" t="str">
            <v>Material Handler</v>
          </cell>
          <cell r="BK408">
            <v>22.5</v>
          </cell>
          <cell r="BL408">
            <v>40</v>
          </cell>
          <cell r="BM408" t="str">
            <v>Yes</v>
          </cell>
          <cell r="BN408" t="str">
            <v>No</v>
          </cell>
          <cell r="BO408" t="str">
            <v>No</v>
          </cell>
          <cell r="BP408" t="str">
            <v>No</v>
          </cell>
          <cell r="BQ408" t="str">
            <v>Yes</v>
          </cell>
          <cell r="BR408" t="str">
            <v>10/04/2021</v>
          </cell>
          <cell r="BS408" t="str">
            <v>Initial Placement</v>
          </cell>
          <cell r="BT408" t="str">
            <v>Webstaurant</v>
          </cell>
          <cell r="BU408" t="str">
            <v>Material Handler</v>
          </cell>
          <cell r="BV408">
            <v>22.5</v>
          </cell>
          <cell r="BW408">
            <v>40</v>
          </cell>
          <cell r="BX408" t="str">
            <v>Yes</v>
          </cell>
          <cell r="BY408" t="str">
            <v>No</v>
          </cell>
          <cell r="BZ408" t="str">
            <v>No</v>
          </cell>
          <cell r="CA408" t="str">
            <v>No</v>
          </cell>
          <cell r="CB408" t="str">
            <v>Yes</v>
          </cell>
          <cell r="CF408" t="str">
            <v>05/04/2022</v>
          </cell>
          <cell r="CG408" t="str">
            <v>Job Retained</v>
          </cell>
          <cell r="CH408" t="str">
            <v>05/04/2022</v>
          </cell>
          <cell r="CI408" t="str">
            <v>No</v>
          </cell>
          <cell r="CJ408">
            <v>212</v>
          </cell>
          <cell r="CL408">
            <v>212</v>
          </cell>
          <cell r="CM408">
            <v>212</v>
          </cell>
          <cell r="CN408">
            <v>212</v>
          </cell>
          <cell r="CO408" t="str">
            <v>No</v>
          </cell>
          <cell r="CP408">
            <v>44410</v>
          </cell>
          <cell r="CQ408" t="str">
            <v>Yes</v>
          </cell>
          <cell r="CR408" t="str">
            <v>08/27/2021</v>
          </cell>
          <cell r="DI408" t="str">
            <v>Yes</v>
          </cell>
          <cell r="DL408" t="str">
            <v>08-2021</v>
          </cell>
          <cell r="DM408">
            <v>8</v>
          </cell>
          <cell r="DU408" t="str">
            <v>E</v>
          </cell>
          <cell r="DZ408" t="str">
            <v>400003456</v>
          </cell>
          <cell r="EA408" t="str">
            <v>IG0514-15-629</v>
          </cell>
          <cell r="EB408">
            <v>39</v>
          </cell>
          <cell r="EC408" t="str">
            <v>Yes</v>
          </cell>
          <cell r="ED408" t="str">
            <v>CDBG</v>
          </cell>
          <cell r="EE408" t="str">
            <v>Yes</v>
          </cell>
          <cell r="EF408" t="str">
            <v>Yes</v>
          </cell>
          <cell r="EG408" t="str">
            <v>Yes</v>
          </cell>
          <cell r="EH408" t="str">
            <v>No</v>
          </cell>
          <cell r="EI408" t="str">
            <v>Yes</v>
          </cell>
          <cell r="EJ408" t="str">
            <v>No</v>
          </cell>
          <cell r="EL408">
            <v>61</v>
          </cell>
          <cell r="EM408" t="str">
            <v>No</v>
          </cell>
          <cell r="EN408" t="str">
            <v>No</v>
          </cell>
          <cell r="EO408" t="str">
            <v>No</v>
          </cell>
          <cell r="EP408" t="str">
            <v>No</v>
          </cell>
          <cell r="EQ408" t="str">
            <v>Yes</v>
          </cell>
          <cell r="ER408" t="str">
            <v>No</v>
          </cell>
        </row>
        <row r="409">
          <cell r="A409">
            <v>977064</v>
          </cell>
          <cell r="B409" t="str">
            <v>Thomas, Christopher D.</v>
          </cell>
          <cell r="C409" t="str">
            <v>16 Dowling Circle Apt T 2</v>
          </cell>
          <cell r="D409" t="str">
            <v>Parkville</v>
          </cell>
          <cell r="E409" t="str">
            <v>MD</v>
          </cell>
          <cell r="F409" t="str">
            <v>21234</v>
          </cell>
          <cell r="G409" t="str">
            <v>United States of America</v>
          </cell>
          <cell r="H409" t="str">
            <v>Word of Mouth</v>
          </cell>
          <cell r="J409" t="str">
            <v>443-703-9509</v>
          </cell>
          <cell r="L409" t="str">
            <v>Single</v>
          </cell>
          <cell r="M409" t="str">
            <v>Yes</v>
          </cell>
          <cell r="N409" t="str">
            <v>Yes</v>
          </cell>
          <cell r="O409" t="str">
            <v>4/1/2022</v>
          </cell>
          <cell r="P409" t="str">
            <v>Bus Operator</v>
          </cell>
          <cell r="R409" t="str">
            <v>No</v>
          </cell>
          <cell r="S409" t="str">
            <v>No</v>
          </cell>
          <cell r="T409" t="str">
            <v>Male</v>
          </cell>
          <cell r="U409" t="str">
            <v>Black/African American</v>
          </cell>
          <cell r="V409" t="str">
            <v>04/01/2022</v>
          </cell>
          <cell r="X409" t="str">
            <v>214-29-3901</v>
          </cell>
          <cell r="Y409" t="str">
            <v>05/13/1990</v>
          </cell>
          <cell r="Z409" t="str">
            <v>nero90@icloud.com</v>
          </cell>
          <cell r="AA409" t="str">
            <v>No</v>
          </cell>
          <cell r="AB409">
            <v>0</v>
          </cell>
          <cell r="AC409">
            <v>0</v>
          </cell>
          <cell r="AD409" t="str">
            <v>Salary/Wages</v>
          </cell>
          <cell r="AF409" t="str">
            <v>Still Working</v>
          </cell>
          <cell r="AG409" t="str">
            <v>No</v>
          </cell>
          <cell r="AH409" t="str">
            <v>Extremely Low Income</v>
          </cell>
          <cell r="AI409">
            <v>2500</v>
          </cell>
          <cell r="AJ409" t="str">
            <v>No</v>
          </cell>
          <cell r="AK409" t="str">
            <v>High School Diploma/GED</v>
          </cell>
          <cell r="AL409" t="str">
            <v>No</v>
          </cell>
          <cell r="AM409" t="str">
            <v>No</v>
          </cell>
          <cell r="AN409" t="str">
            <v>No</v>
          </cell>
          <cell r="AP409" t="str">
            <v>No</v>
          </cell>
          <cell r="AQ409" t="str">
            <v>CTC</v>
          </cell>
          <cell r="AR409" t="str">
            <v xml:space="preserve"> SNAP; EARN</v>
          </cell>
          <cell r="AS409" t="str">
            <v>CTC</v>
          </cell>
          <cell r="AT409" t="str">
            <v>United States</v>
          </cell>
          <cell r="AU409">
            <v>40</v>
          </cell>
          <cell r="AZ409">
            <v>44652</v>
          </cell>
          <cell r="BA409" t="str">
            <v>CTC</v>
          </cell>
          <cell r="BB409" t="str">
            <v>SH</v>
          </cell>
          <cell r="BC409">
            <v>4</v>
          </cell>
          <cell r="BD409" t="str">
            <v>Quarter 4</v>
          </cell>
          <cell r="BE409">
            <v>2022</v>
          </cell>
          <cell r="BF409">
            <v>2022</v>
          </cell>
          <cell r="CI409" t="str">
            <v>Yes</v>
          </cell>
          <cell r="CO409" t="str">
            <v>No</v>
          </cell>
          <cell r="CP409">
            <v>44683</v>
          </cell>
          <cell r="DJ409" t="str">
            <v>Complete</v>
          </cell>
          <cell r="DL409" t="str">
            <v>05-2022</v>
          </cell>
          <cell r="DM409">
            <v>5</v>
          </cell>
          <cell r="DR409" t="str">
            <v>E</v>
          </cell>
          <cell r="DZ409" t="str">
            <v>446015977</v>
          </cell>
          <cell r="EA409" t="str">
            <v>IG0514-15-703</v>
          </cell>
          <cell r="EB409">
            <v>32</v>
          </cell>
          <cell r="EC409" t="str">
            <v>No</v>
          </cell>
          <cell r="EE409" t="str">
            <v>Yes</v>
          </cell>
          <cell r="EF409" t="str">
            <v>No</v>
          </cell>
          <cell r="EG409" t="str">
            <v>Yes</v>
          </cell>
          <cell r="EH409" t="str">
            <v>No</v>
          </cell>
          <cell r="EI409" t="str">
            <v>Yes</v>
          </cell>
          <cell r="EJ409" t="str">
            <v>No</v>
          </cell>
          <cell r="EM409" t="str">
            <v>Yes</v>
          </cell>
          <cell r="EN409" t="str">
            <v>No</v>
          </cell>
          <cell r="EO409" t="str">
            <v>No</v>
          </cell>
          <cell r="EP409" t="str">
            <v>No</v>
          </cell>
          <cell r="EQ409" t="str">
            <v>No</v>
          </cell>
          <cell r="ER409" t="str">
            <v>No</v>
          </cell>
        </row>
        <row r="410">
          <cell r="A410">
            <v>976872</v>
          </cell>
          <cell r="B410" t="str">
            <v>Thomas, Mia M.</v>
          </cell>
          <cell r="C410" t="str">
            <v>1048 Ellicott Drive</v>
          </cell>
          <cell r="D410" t="str">
            <v>Baltimore</v>
          </cell>
          <cell r="E410" t="str">
            <v>MD</v>
          </cell>
          <cell r="F410" t="str">
            <v>21216</v>
          </cell>
          <cell r="G410" t="str">
            <v>United States of America</v>
          </cell>
          <cell r="H410" t="str">
            <v>Flyer</v>
          </cell>
          <cell r="J410" t="str">
            <v>443-240-1760</v>
          </cell>
          <cell r="L410" t="str">
            <v>Single</v>
          </cell>
          <cell r="M410" t="str">
            <v>Yes</v>
          </cell>
          <cell r="N410" t="str">
            <v>Yes</v>
          </cell>
          <cell r="O410" t="str">
            <v>11/8/2021</v>
          </cell>
          <cell r="P410" t="str">
            <v>CDL Bus Operator</v>
          </cell>
          <cell r="R410" t="str">
            <v>Yes</v>
          </cell>
          <cell r="S410" t="str">
            <v>No</v>
          </cell>
          <cell r="T410" t="str">
            <v>Female</v>
          </cell>
          <cell r="U410" t="str">
            <v>Black/African American</v>
          </cell>
          <cell r="V410" t="str">
            <v>11/08/2021</v>
          </cell>
          <cell r="X410" t="str">
            <v>219-02-4900</v>
          </cell>
          <cell r="Y410" t="str">
            <v>01/30/1982</v>
          </cell>
          <cell r="Z410" t="str">
            <v>myjalil82@yahoo.com</v>
          </cell>
          <cell r="AA410" t="str">
            <v>No</v>
          </cell>
          <cell r="AB410">
            <v>0</v>
          </cell>
          <cell r="AC410">
            <v>17.16</v>
          </cell>
          <cell r="AD410" t="str">
            <v>SNAP/Food Stamp</v>
          </cell>
          <cell r="AF410" t="str">
            <v>Still Working</v>
          </cell>
          <cell r="AG410" t="str">
            <v>No</v>
          </cell>
          <cell r="AH410" t="str">
            <v>Extremely Low Income</v>
          </cell>
          <cell r="AI410">
            <v>0</v>
          </cell>
          <cell r="AJ410" t="str">
            <v>Yes</v>
          </cell>
          <cell r="AK410" t="str">
            <v>High School Diploma/GED</v>
          </cell>
          <cell r="AL410" t="str">
            <v>No</v>
          </cell>
          <cell r="AM410" t="str">
            <v>No</v>
          </cell>
          <cell r="AN410" t="str">
            <v>No</v>
          </cell>
          <cell r="AP410" t="str">
            <v>Yes</v>
          </cell>
          <cell r="AQ410" t="str">
            <v>CTC</v>
          </cell>
          <cell r="AR410" t="str">
            <v>MOED Opioid; CDBG</v>
          </cell>
          <cell r="AS410" t="str">
            <v>CTC</v>
          </cell>
          <cell r="AT410" t="str">
            <v>United States</v>
          </cell>
          <cell r="AU410">
            <v>40</v>
          </cell>
          <cell r="AV410" t="str">
            <v>Criminal Background</v>
          </cell>
          <cell r="AZ410">
            <v>44508</v>
          </cell>
          <cell r="BA410" t="str">
            <v>CTC</v>
          </cell>
          <cell r="BB410" t="str">
            <v>SH</v>
          </cell>
          <cell r="BC410">
            <v>11</v>
          </cell>
          <cell r="BD410" t="str">
            <v>Quarter 2</v>
          </cell>
          <cell r="BE410">
            <v>2021</v>
          </cell>
          <cell r="BF410">
            <v>2022</v>
          </cell>
          <cell r="CI410" t="str">
            <v>Yes</v>
          </cell>
          <cell r="CO410" t="str">
            <v>No</v>
          </cell>
          <cell r="CP410">
            <v>44571</v>
          </cell>
          <cell r="DJ410" t="str">
            <v>Complete</v>
          </cell>
          <cell r="EB410">
            <v>40</v>
          </cell>
          <cell r="EC410" t="str">
            <v>Yes</v>
          </cell>
          <cell r="ED410" t="str">
            <v>CDBG</v>
          </cell>
          <cell r="EE410" t="str">
            <v>Yes</v>
          </cell>
          <cell r="EF410" t="str">
            <v>No</v>
          </cell>
          <cell r="EG410" t="str">
            <v>Yes</v>
          </cell>
          <cell r="EH410" t="str">
            <v>No</v>
          </cell>
          <cell r="EI410" t="str">
            <v>Yes</v>
          </cell>
          <cell r="EJ410" t="str">
            <v>No</v>
          </cell>
          <cell r="EM410" t="str">
            <v>Yes</v>
          </cell>
          <cell r="EN410" t="str">
            <v>No</v>
          </cell>
          <cell r="EO410" t="str">
            <v>No</v>
          </cell>
          <cell r="EP410" t="str">
            <v>No</v>
          </cell>
          <cell r="EQ410" t="str">
            <v>No</v>
          </cell>
          <cell r="ER410" t="str">
            <v>No</v>
          </cell>
        </row>
        <row r="411">
          <cell r="A411">
            <v>977169</v>
          </cell>
          <cell r="B411" t="str">
            <v>Thomas, Shawn-Michael</v>
          </cell>
          <cell r="C411" t="str">
            <v>4224 Berger Avenue</v>
          </cell>
          <cell r="D411" t="str">
            <v>Baltimore</v>
          </cell>
          <cell r="E411" t="str">
            <v>MD</v>
          </cell>
          <cell r="F411" t="str">
            <v>21206</v>
          </cell>
          <cell r="G411" t="str">
            <v>United States of America</v>
          </cell>
          <cell r="H411" t="str">
            <v>Word of Mouth</v>
          </cell>
          <cell r="J411" t="str">
            <v>602-816-7055</v>
          </cell>
          <cell r="L411" t="str">
            <v>Single</v>
          </cell>
          <cell r="M411" t="str">
            <v>No</v>
          </cell>
          <cell r="N411" t="str">
            <v>No</v>
          </cell>
          <cell r="O411" t="str">
            <v>5/2/2022</v>
          </cell>
          <cell r="P411" t="str">
            <v>Forklift Cert</v>
          </cell>
          <cell r="R411" t="str">
            <v>Yes</v>
          </cell>
          <cell r="S411" t="str">
            <v>No</v>
          </cell>
          <cell r="T411" t="str">
            <v>Male</v>
          </cell>
          <cell r="U411" t="str">
            <v>Black/African American</v>
          </cell>
          <cell r="V411" t="str">
            <v>06/01/2022</v>
          </cell>
          <cell r="Y411" t="str">
            <v>05/21/2004</v>
          </cell>
          <cell r="Z411" t="str">
            <v>shawnballer18@gmail.com</v>
          </cell>
          <cell r="AA411" t="str">
            <v>No</v>
          </cell>
          <cell r="AB411">
            <v>0</v>
          </cell>
          <cell r="AC411">
            <v>12.5</v>
          </cell>
          <cell r="AD411" t="str">
            <v>Salary/Wages</v>
          </cell>
          <cell r="AF411" t="str">
            <v>Still Working</v>
          </cell>
          <cell r="AG411" t="str">
            <v>No</v>
          </cell>
          <cell r="AH411" t="str">
            <v>Extremely Low Income</v>
          </cell>
          <cell r="AI411">
            <v>700</v>
          </cell>
          <cell r="AJ411" t="str">
            <v>No</v>
          </cell>
          <cell r="AK411" t="str">
            <v>High School Diploma/GED</v>
          </cell>
          <cell r="AL411" t="str">
            <v>No</v>
          </cell>
          <cell r="AM411" t="str">
            <v>No</v>
          </cell>
          <cell r="AN411" t="str">
            <v>No</v>
          </cell>
          <cell r="AP411" t="str">
            <v>No</v>
          </cell>
          <cell r="AQ411" t="str">
            <v>MTDL</v>
          </cell>
          <cell r="AR411" t="str">
            <v>Grads2Careers; CDBG</v>
          </cell>
          <cell r="AS411" t="str">
            <v>MTDL</v>
          </cell>
          <cell r="AT411" t="str">
            <v>United States</v>
          </cell>
          <cell r="AU411">
            <v>30</v>
          </cell>
          <cell r="AZ411">
            <v>44713</v>
          </cell>
          <cell r="BA411" t="str">
            <v>MTDL</v>
          </cell>
          <cell r="BB411" t="str">
            <v>ML</v>
          </cell>
          <cell r="BC411">
            <v>6</v>
          </cell>
          <cell r="BD411" t="str">
            <v>Quarter 4</v>
          </cell>
          <cell r="BE411">
            <v>2022</v>
          </cell>
          <cell r="BF411">
            <v>2022</v>
          </cell>
          <cell r="CI411" t="str">
            <v>Yes</v>
          </cell>
          <cell r="CO411" t="str">
            <v>No</v>
          </cell>
          <cell r="CP411">
            <v>44712</v>
          </cell>
          <cell r="DJ411" t="str">
            <v>Complete</v>
          </cell>
          <cell r="EB411">
            <v>18</v>
          </cell>
          <cell r="EC411" t="str">
            <v>Yes</v>
          </cell>
          <cell r="ED411" t="str">
            <v>CDBG</v>
          </cell>
          <cell r="EE411" t="str">
            <v>Yes</v>
          </cell>
          <cell r="EF411" t="str">
            <v>No</v>
          </cell>
          <cell r="EG411" t="str">
            <v>Yes</v>
          </cell>
          <cell r="EH411" t="str">
            <v>No</v>
          </cell>
          <cell r="EI411" t="str">
            <v>Yes</v>
          </cell>
          <cell r="EJ411" t="str">
            <v>No</v>
          </cell>
          <cell r="EM411" t="str">
            <v>Yes</v>
          </cell>
          <cell r="EN411" t="str">
            <v>No</v>
          </cell>
          <cell r="EO411" t="str">
            <v>No</v>
          </cell>
          <cell r="EP411" t="str">
            <v>No</v>
          </cell>
          <cell r="EQ411" t="str">
            <v>No</v>
          </cell>
          <cell r="ER411" t="str">
            <v>No</v>
          </cell>
        </row>
        <row r="412">
          <cell r="A412">
            <v>977204</v>
          </cell>
          <cell r="B412" t="str">
            <v>Thomas, Starlette</v>
          </cell>
          <cell r="C412" t="str">
            <v>609 Park Ave #302</v>
          </cell>
          <cell r="D412" t="str">
            <v>Baltimore</v>
          </cell>
          <cell r="E412" t="str">
            <v>MD</v>
          </cell>
          <cell r="F412" t="str">
            <v>21201</v>
          </cell>
          <cell r="G412" t="str">
            <v>United States of America</v>
          </cell>
          <cell r="H412" t="str">
            <v>Word of Mouth</v>
          </cell>
          <cell r="J412" t="str">
            <v>(443)469-9246</v>
          </cell>
          <cell r="L412" t="str">
            <v>Single</v>
          </cell>
          <cell r="M412" t="str">
            <v>No</v>
          </cell>
          <cell r="N412" t="str">
            <v>No</v>
          </cell>
          <cell r="O412" t="str">
            <v>6/13/22</v>
          </cell>
          <cell r="P412" t="str">
            <v>Admin/Clerical</v>
          </cell>
          <cell r="R412" t="str">
            <v>Yes</v>
          </cell>
          <cell r="S412" t="str">
            <v>No</v>
          </cell>
          <cell r="U412" t="str">
            <v>Black/African American</v>
          </cell>
          <cell r="V412" t="str">
            <v>06/22/2022</v>
          </cell>
          <cell r="X412" t="str">
            <v>212-08-1620</v>
          </cell>
          <cell r="Y412" t="str">
            <v>01/26/1985</v>
          </cell>
          <cell r="Z412" t="str">
            <v>starthomas25@yahoo.com</v>
          </cell>
          <cell r="AA412" t="str">
            <v>Yes</v>
          </cell>
          <cell r="AB412">
            <v>0</v>
          </cell>
          <cell r="AC412">
            <v>16.600000000000001</v>
          </cell>
          <cell r="AD412" t="str">
            <v>SNAP/Food Stamp</v>
          </cell>
          <cell r="AF412" t="str">
            <v>1-3 months</v>
          </cell>
          <cell r="AG412" t="str">
            <v>No</v>
          </cell>
          <cell r="AH412" t="str">
            <v>Extremely Low Income</v>
          </cell>
          <cell r="AI412">
            <v>0</v>
          </cell>
          <cell r="AJ412" t="str">
            <v>Yes</v>
          </cell>
          <cell r="AK412" t="str">
            <v>Some College</v>
          </cell>
          <cell r="AL412" t="str">
            <v>No</v>
          </cell>
          <cell r="AM412" t="str">
            <v>No</v>
          </cell>
          <cell r="AN412" t="str">
            <v>No</v>
          </cell>
          <cell r="AP412" t="str">
            <v>No</v>
          </cell>
          <cell r="AQ412" t="str">
            <v>OOO</v>
          </cell>
          <cell r="AR412" t="str">
            <v xml:space="preserve"> CDBG</v>
          </cell>
          <cell r="AS412" t="str">
            <v>OOO</v>
          </cell>
          <cell r="AT412" t="str">
            <v>United States</v>
          </cell>
          <cell r="AU412">
            <v>40</v>
          </cell>
          <cell r="AZ412">
            <v>44734</v>
          </cell>
          <cell r="BA412" t="str">
            <v>OOO</v>
          </cell>
          <cell r="BB412" t="str">
            <v>RB</v>
          </cell>
          <cell r="BC412">
            <v>6</v>
          </cell>
          <cell r="BD412" t="str">
            <v>Quarter 4</v>
          </cell>
          <cell r="BE412">
            <v>2022</v>
          </cell>
          <cell r="BF412">
            <v>2022</v>
          </cell>
          <cell r="CI412" t="str">
            <v>No</v>
          </cell>
          <cell r="CO412" t="str">
            <v>No</v>
          </cell>
          <cell r="CP412"/>
          <cell r="EB412">
            <v>37</v>
          </cell>
          <cell r="EC412" t="str">
            <v>Yes</v>
          </cell>
          <cell r="ED412" t="str">
            <v>CDBG</v>
          </cell>
          <cell r="EE412" t="str">
            <v>No</v>
          </cell>
          <cell r="EF412" t="str">
            <v>No</v>
          </cell>
          <cell r="EG412" t="str">
            <v>Yes</v>
          </cell>
          <cell r="EH412" t="str">
            <v>No</v>
          </cell>
          <cell r="EI412" t="str">
            <v>No</v>
          </cell>
          <cell r="EJ412" t="str">
            <v>Yes</v>
          </cell>
          <cell r="EM412" t="str">
            <v>No</v>
          </cell>
          <cell r="EN412" t="str">
            <v>No</v>
          </cell>
          <cell r="EO412" t="str">
            <v>No</v>
          </cell>
          <cell r="EP412" t="str">
            <v>No</v>
          </cell>
          <cell r="EQ412" t="str">
            <v>No</v>
          </cell>
          <cell r="ER412" t="str">
            <v>No</v>
          </cell>
        </row>
        <row r="413">
          <cell r="A413">
            <v>976742</v>
          </cell>
          <cell r="B413" t="str">
            <v>Thomas, Twannette</v>
          </cell>
          <cell r="C413" t="str">
            <v>12363 Bonecrest Dr</v>
          </cell>
          <cell r="D413" t="str">
            <v>Reisterstown</v>
          </cell>
          <cell r="E413" t="str">
            <v>MD</v>
          </cell>
          <cell r="F413" t="str">
            <v>21136</v>
          </cell>
          <cell r="G413" t="str">
            <v>United States of America</v>
          </cell>
          <cell r="H413" t="str">
            <v>Word of Mouth</v>
          </cell>
          <cell r="J413" t="str">
            <v>(443)522-6561</v>
          </cell>
          <cell r="L413" t="str">
            <v>Single</v>
          </cell>
          <cell r="M413" t="str">
            <v>Yes</v>
          </cell>
          <cell r="N413" t="str">
            <v>Yes</v>
          </cell>
          <cell r="P413" t="str">
            <v>CDL positions</v>
          </cell>
          <cell r="Q413" t="str">
            <v>Single, Non Elderly</v>
          </cell>
          <cell r="R413" t="str">
            <v>Yes</v>
          </cell>
          <cell r="S413" t="str">
            <v>Not Hispanic or Latino</v>
          </cell>
          <cell r="T413" t="str">
            <v>Female</v>
          </cell>
          <cell r="U413" t="str">
            <v>Black/African American</v>
          </cell>
          <cell r="V413" t="str">
            <v>07/29/2021</v>
          </cell>
          <cell r="W413" t="str">
            <v>(443)467-0824</v>
          </cell>
          <cell r="X413" t="str">
            <v>213-31-7444</v>
          </cell>
          <cell r="Y413" t="str">
            <v>10/15/1990</v>
          </cell>
          <cell r="Z413" t="str">
            <v>thomastwannette1@gmail.com</v>
          </cell>
          <cell r="AA413" t="str">
            <v>No</v>
          </cell>
          <cell r="AB413">
            <v>3</v>
          </cell>
          <cell r="AC413">
            <v>0</v>
          </cell>
          <cell r="AD413" t="str">
            <v>Salary/Wages, Snap/Food Stamps</v>
          </cell>
          <cell r="AF413" t="str">
            <v>Still Working</v>
          </cell>
          <cell r="AG413" t="str">
            <v>No</v>
          </cell>
          <cell r="AH413" t="str">
            <v>Extremely Low Income</v>
          </cell>
          <cell r="AI413">
            <v>2380</v>
          </cell>
          <cell r="AJ413" t="str">
            <v>Yes</v>
          </cell>
          <cell r="AK413" t="str">
            <v>High School Diploma/GED</v>
          </cell>
          <cell r="AL413" t="str">
            <v>No</v>
          </cell>
          <cell r="AM413" t="str">
            <v>No</v>
          </cell>
          <cell r="AN413" t="str">
            <v>No</v>
          </cell>
          <cell r="AQ413" t="str">
            <v>CTC</v>
          </cell>
          <cell r="AR413" t="str">
            <v xml:space="preserve"> SNAP; EARN</v>
          </cell>
          <cell r="AS413" t="str">
            <v>CTC</v>
          </cell>
          <cell r="AT413" t="str">
            <v>United States</v>
          </cell>
          <cell r="AU413">
            <v>35</v>
          </cell>
          <cell r="AZ413">
            <v>44406</v>
          </cell>
          <cell r="BA413" t="str">
            <v>CTC</v>
          </cell>
          <cell r="BB413" t="str">
            <v>SH</v>
          </cell>
          <cell r="BC413">
            <v>7</v>
          </cell>
          <cell r="BD413" t="str">
            <v>Quarter 1</v>
          </cell>
          <cell r="BE413">
            <v>2021</v>
          </cell>
          <cell r="BF413">
            <v>2022</v>
          </cell>
          <cell r="CI413" t="str">
            <v>Yes</v>
          </cell>
          <cell r="CO413" t="str">
            <v>No</v>
          </cell>
          <cell r="CP413">
            <v>44446</v>
          </cell>
          <cell r="DJ413" t="str">
            <v>Complete</v>
          </cell>
          <cell r="DL413" t="str">
            <v>07-2021</v>
          </cell>
          <cell r="DM413">
            <v>7</v>
          </cell>
          <cell r="DT413" t="str">
            <v>E</v>
          </cell>
          <cell r="DZ413" t="str">
            <v>439000663</v>
          </cell>
          <cell r="EA413" t="str">
            <v>IG0514-15-630</v>
          </cell>
          <cell r="EB413">
            <v>31</v>
          </cell>
          <cell r="EC413" t="str">
            <v>No</v>
          </cell>
          <cell r="EE413" t="str">
            <v>Yes</v>
          </cell>
          <cell r="EF413" t="str">
            <v>No</v>
          </cell>
          <cell r="EG413" t="str">
            <v>Yes</v>
          </cell>
          <cell r="EH413" t="str">
            <v>No</v>
          </cell>
          <cell r="EI413" t="str">
            <v>Yes</v>
          </cell>
          <cell r="EJ413" t="str">
            <v>No</v>
          </cell>
          <cell r="EM413" t="str">
            <v>Yes</v>
          </cell>
          <cell r="EN413" t="str">
            <v>No</v>
          </cell>
          <cell r="EO413" t="str">
            <v>No</v>
          </cell>
          <cell r="EP413" t="str">
            <v>No</v>
          </cell>
          <cell r="EQ413" t="str">
            <v>No</v>
          </cell>
          <cell r="ER413" t="str">
            <v>No</v>
          </cell>
        </row>
        <row r="414">
          <cell r="A414">
            <v>977070</v>
          </cell>
          <cell r="B414" t="str">
            <v>Thompson, Walter</v>
          </cell>
          <cell r="C414" t="str">
            <v>712 N. Linwood Ave.</v>
          </cell>
          <cell r="D414" t="str">
            <v>Baltimore</v>
          </cell>
          <cell r="E414" t="str">
            <v>MD</v>
          </cell>
          <cell r="F414" t="str">
            <v>21205</v>
          </cell>
          <cell r="G414" t="str">
            <v>United States of America</v>
          </cell>
          <cell r="H414" t="str">
            <v>Word of Mouth</v>
          </cell>
          <cell r="J414" t="str">
            <v>(443)5227191</v>
          </cell>
          <cell r="L414" t="str">
            <v>Divorced/Separated</v>
          </cell>
          <cell r="M414" t="str">
            <v>Yes</v>
          </cell>
          <cell r="N414" t="str">
            <v>No</v>
          </cell>
          <cell r="O414" t="str">
            <v>4/4/2022</v>
          </cell>
          <cell r="P414" t="str">
            <v>MTA Driver</v>
          </cell>
          <cell r="R414" t="str">
            <v>No</v>
          </cell>
          <cell r="S414" t="str">
            <v>No</v>
          </cell>
          <cell r="T414" t="str">
            <v>Male</v>
          </cell>
          <cell r="U414" t="str">
            <v>Black/African American</v>
          </cell>
          <cell r="V414" t="str">
            <v>04/04/2022</v>
          </cell>
          <cell r="X414" t="str">
            <v>218-86-4194</v>
          </cell>
          <cell r="Y414" t="str">
            <v>01/09/1970</v>
          </cell>
          <cell r="Z414" t="str">
            <v>walterthompson581@gmail.com</v>
          </cell>
          <cell r="AA414" t="str">
            <v>No</v>
          </cell>
          <cell r="AB414">
            <v>0</v>
          </cell>
          <cell r="AC414">
            <v>15.75</v>
          </cell>
          <cell r="AD414" t="str">
            <v>SNAP/Food Stamp</v>
          </cell>
          <cell r="AF414" t="str">
            <v>&gt; 1 year</v>
          </cell>
          <cell r="AG414" t="str">
            <v>No</v>
          </cell>
          <cell r="AH414" t="str">
            <v>Extremely Low Income</v>
          </cell>
          <cell r="AI414">
            <v>0</v>
          </cell>
          <cell r="AJ414" t="str">
            <v>Yes</v>
          </cell>
          <cell r="AK414" t="str">
            <v>High School Diploma/GED</v>
          </cell>
          <cell r="AL414" t="str">
            <v>No</v>
          </cell>
          <cell r="AM414" t="str">
            <v>No</v>
          </cell>
          <cell r="AN414" t="str">
            <v>No</v>
          </cell>
          <cell r="AP414" t="str">
            <v>No</v>
          </cell>
          <cell r="AR414" t="str">
            <v xml:space="preserve"> CDBG</v>
          </cell>
          <cell r="AS414" t="str">
            <v>CTC</v>
          </cell>
          <cell r="AT414" t="str">
            <v>United States</v>
          </cell>
          <cell r="AU414">
            <v>50</v>
          </cell>
          <cell r="AZ414">
            <v>44655</v>
          </cell>
          <cell r="BB414" t="str">
            <v>MS</v>
          </cell>
          <cell r="BC414">
            <v>4</v>
          </cell>
          <cell r="BD414" t="str">
            <v>Quarter 4</v>
          </cell>
          <cell r="BE414">
            <v>2022</v>
          </cell>
          <cell r="BF414">
            <v>2022</v>
          </cell>
          <cell r="CI414" t="str">
            <v>No</v>
          </cell>
          <cell r="CO414" t="str">
            <v>No</v>
          </cell>
          <cell r="CP414"/>
          <cell r="DK414" t="str">
            <v>Yes</v>
          </cell>
          <cell r="EB414">
            <v>52</v>
          </cell>
          <cell r="EC414" t="str">
            <v>Yes</v>
          </cell>
          <cell r="ED414" t="str">
            <v>CDBG</v>
          </cell>
          <cell r="EE414" t="str">
            <v>No</v>
          </cell>
          <cell r="EF414" t="str">
            <v>No</v>
          </cell>
          <cell r="EG414" t="str">
            <v>No</v>
          </cell>
          <cell r="EH414" t="str">
            <v>No</v>
          </cell>
          <cell r="EI414" t="str">
            <v>No</v>
          </cell>
          <cell r="EJ414" t="str">
            <v>No</v>
          </cell>
          <cell r="EM414" t="str">
            <v>No</v>
          </cell>
          <cell r="EN414" t="str">
            <v>No</v>
          </cell>
          <cell r="EO414" t="str">
            <v>No</v>
          </cell>
          <cell r="EP414" t="str">
            <v>No</v>
          </cell>
          <cell r="EQ414" t="str">
            <v>No</v>
          </cell>
          <cell r="ER414" t="str">
            <v>No</v>
          </cell>
        </row>
        <row r="415">
          <cell r="A415">
            <v>976802</v>
          </cell>
          <cell r="B415" t="str">
            <v>Thorn, Deontay</v>
          </cell>
          <cell r="C415" t="str">
            <v>819 W Saratoga apt 5</v>
          </cell>
          <cell r="D415" t="str">
            <v>Baltimore</v>
          </cell>
          <cell r="E415" t="str">
            <v>MD</v>
          </cell>
          <cell r="F415" t="str">
            <v>21201</v>
          </cell>
          <cell r="G415" t="str">
            <v>United States of America</v>
          </cell>
          <cell r="H415" t="str">
            <v>Word of Mouth</v>
          </cell>
          <cell r="J415" t="str">
            <v>443 8395852</v>
          </cell>
          <cell r="L415" t="str">
            <v>Single</v>
          </cell>
          <cell r="M415" t="str">
            <v>Yes</v>
          </cell>
          <cell r="N415" t="str">
            <v>Yes</v>
          </cell>
          <cell r="R415" t="str">
            <v>No</v>
          </cell>
          <cell r="S415" t="str">
            <v>Yes</v>
          </cell>
          <cell r="T415" t="str">
            <v>Male</v>
          </cell>
          <cell r="U415" t="str">
            <v>Black/African American</v>
          </cell>
          <cell r="V415" t="str">
            <v>08/24/2021</v>
          </cell>
          <cell r="X415" t="str">
            <v>215 51 9820</v>
          </cell>
          <cell r="Y415" t="str">
            <v>12/22/1997</v>
          </cell>
          <cell r="Z415" t="str">
            <v>deontaythorne6@gmailcom</v>
          </cell>
          <cell r="AA415" t="str">
            <v>No</v>
          </cell>
          <cell r="AB415">
            <v>0</v>
          </cell>
          <cell r="AC415">
            <v>11.75</v>
          </cell>
          <cell r="AD415" t="str">
            <v>Other Sources</v>
          </cell>
          <cell r="AG415" t="str">
            <v>No</v>
          </cell>
          <cell r="AH415" t="str">
            <v>Extremely Low Income</v>
          </cell>
          <cell r="AI415">
            <v>0</v>
          </cell>
          <cell r="AJ415" t="str">
            <v>No</v>
          </cell>
          <cell r="AK415" t="str">
            <v>Some Highschool</v>
          </cell>
          <cell r="AL415" t="str">
            <v>No</v>
          </cell>
          <cell r="AM415" t="str">
            <v>Yes</v>
          </cell>
          <cell r="AN415" t="str">
            <v>No</v>
          </cell>
          <cell r="AQ415" t="str">
            <v>CTC</v>
          </cell>
          <cell r="AR415" t="str">
            <v xml:space="preserve"> CDBG; EARN</v>
          </cell>
          <cell r="AS415" t="str">
            <v>CTC</v>
          </cell>
          <cell r="AT415" t="str">
            <v>United States</v>
          </cell>
          <cell r="AU415">
            <v>40</v>
          </cell>
          <cell r="AZ415">
            <v>44432</v>
          </cell>
          <cell r="BA415" t="str">
            <v>CTC</v>
          </cell>
          <cell r="BB415" t="str">
            <v>CH</v>
          </cell>
          <cell r="BC415">
            <v>8</v>
          </cell>
          <cell r="BD415" t="str">
            <v>Quarter 1</v>
          </cell>
          <cell r="BE415">
            <v>2021</v>
          </cell>
          <cell r="BF415">
            <v>2022</v>
          </cell>
          <cell r="CI415" t="str">
            <v>No</v>
          </cell>
          <cell r="CO415" t="str">
            <v>No</v>
          </cell>
          <cell r="CP415">
            <v>44446</v>
          </cell>
          <cell r="DJ415" t="str">
            <v>Complete</v>
          </cell>
          <cell r="EA415" t="str">
            <v>IG0514-15-656</v>
          </cell>
          <cell r="EB415">
            <v>24</v>
          </cell>
          <cell r="EC415" t="str">
            <v>Yes</v>
          </cell>
          <cell r="ED415" t="str">
            <v>CDBG</v>
          </cell>
          <cell r="EE415" t="str">
            <v>Yes</v>
          </cell>
          <cell r="EF415" t="str">
            <v>No</v>
          </cell>
          <cell r="EG415" t="str">
            <v>Yes</v>
          </cell>
          <cell r="EH415" t="str">
            <v>No</v>
          </cell>
          <cell r="EI415" t="str">
            <v>No</v>
          </cell>
          <cell r="EJ415" t="str">
            <v>Yes</v>
          </cell>
          <cell r="EM415" t="str">
            <v>Yes</v>
          </cell>
          <cell r="EN415" t="str">
            <v>No</v>
          </cell>
          <cell r="EO415" t="str">
            <v>No</v>
          </cell>
          <cell r="EP415" t="str">
            <v>No</v>
          </cell>
          <cell r="EQ415" t="str">
            <v>No</v>
          </cell>
          <cell r="ER415" t="str">
            <v>No</v>
          </cell>
        </row>
        <row r="416">
          <cell r="A416">
            <v>976807</v>
          </cell>
          <cell r="B416" t="str">
            <v>Thorne Sr, Antonio</v>
          </cell>
          <cell r="C416" t="str">
            <v>1419 N Ellamont St</v>
          </cell>
          <cell r="D416" t="str">
            <v>Baltimore</v>
          </cell>
          <cell r="E416" t="str">
            <v>MD</v>
          </cell>
          <cell r="F416" t="str">
            <v>21218</v>
          </cell>
          <cell r="G416" t="str">
            <v>United States of America</v>
          </cell>
          <cell r="H416" t="str">
            <v>Word of Mouth</v>
          </cell>
          <cell r="J416" t="str">
            <v>443 413 9764</v>
          </cell>
          <cell r="L416" t="str">
            <v>Single</v>
          </cell>
          <cell r="M416" t="str">
            <v>Yes</v>
          </cell>
          <cell r="N416" t="str">
            <v>Yes</v>
          </cell>
          <cell r="O416" t="str">
            <v>9/2/2021</v>
          </cell>
          <cell r="P416" t="str">
            <v>Driving</v>
          </cell>
          <cell r="R416" t="str">
            <v>No</v>
          </cell>
          <cell r="S416" t="str">
            <v>Yes</v>
          </cell>
          <cell r="T416" t="str">
            <v>Male</v>
          </cell>
          <cell r="U416" t="str">
            <v>Black/African American</v>
          </cell>
          <cell r="V416" t="str">
            <v>09/02/2021</v>
          </cell>
          <cell r="X416" t="str">
            <v>218 21 8925</v>
          </cell>
          <cell r="Y416" t="str">
            <v>10/10/1998</v>
          </cell>
          <cell r="Z416" t="str">
            <v>athorne21@gmail.com</v>
          </cell>
          <cell r="AA416" t="str">
            <v>No</v>
          </cell>
          <cell r="AB416">
            <v>0</v>
          </cell>
          <cell r="AC416">
            <v>0</v>
          </cell>
          <cell r="AD416" t="str">
            <v>Other Sources</v>
          </cell>
          <cell r="AF416" t="str">
            <v>Still Working</v>
          </cell>
          <cell r="AG416" t="str">
            <v>No</v>
          </cell>
          <cell r="AH416" t="str">
            <v>Extremely Low Income</v>
          </cell>
          <cell r="AI416">
            <v>2000</v>
          </cell>
          <cell r="AJ416" t="str">
            <v>No</v>
          </cell>
          <cell r="AK416" t="str">
            <v>High School Diploma/GED</v>
          </cell>
          <cell r="AL416" t="str">
            <v>No</v>
          </cell>
          <cell r="AM416" t="str">
            <v>No</v>
          </cell>
          <cell r="AN416" t="str">
            <v>No</v>
          </cell>
          <cell r="AQ416" t="str">
            <v>CTC</v>
          </cell>
          <cell r="AR416" t="str">
            <v xml:space="preserve"> CDBG</v>
          </cell>
          <cell r="AS416" t="str">
            <v>CTC</v>
          </cell>
          <cell r="AT416" t="str">
            <v>United States</v>
          </cell>
          <cell r="AU416">
            <v>0</v>
          </cell>
          <cell r="AZ416">
            <v>44441</v>
          </cell>
          <cell r="BA416" t="str">
            <v>CTC</v>
          </cell>
          <cell r="BB416" t="str">
            <v>CH</v>
          </cell>
          <cell r="BC416">
            <v>9</v>
          </cell>
          <cell r="BD416" t="str">
            <v>Quarter 1</v>
          </cell>
          <cell r="BE416">
            <v>2021</v>
          </cell>
          <cell r="BF416">
            <v>2022</v>
          </cell>
          <cell r="CI416" t="str">
            <v>Yes</v>
          </cell>
          <cell r="CO416" t="str">
            <v>No</v>
          </cell>
          <cell r="CP416">
            <v>44446</v>
          </cell>
          <cell r="EB416">
            <v>23</v>
          </cell>
          <cell r="EC416" t="str">
            <v>Yes</v>
          </cell>
          <cell r="ED416" t="str">
            <v>CDBG</v>
          </cell>
          <cell r="EE416" t="str">
            <v>No</v>
          </cell>
          <cell r="EF416" t="str">
            <v>No</v>
          </cell>
          <cell r="EG416" t="str">
            <v>Yes</v>
          </cell>
          <cell r="EH416" t="str">
            <v>No</v>
          </cell>
          <cell r="EI416" t="str">
            <v>Yes</v>
          </cell>
          <cell r="EJ416" t="str">
            <v>No</v>
          </cell>
          <cell r="EM416" t="str">
            <v>No</v>
          </cell>
          <cell r="EN416" t="str">
            <v>No</v>
          </cell>
          <cell r="EO416" t="str">
            <v>No</v>
          </cell>
          <cell r="EP416" t="str">
            <v>No</v>
          </cell>
          <cell r="EQ416" t="str">
            <v>No</v>
          </cell>
          <cell r="ER416" t="str">
            <v>No</v>
          </cell>
        </row>
        <row r="417">
          <cell r="A417">
            <v>976892</v>
          </cell>
          <cell r="B417" t="str">
            <v>Thorne, Dominique M.</v>
          </cell>
          <cell r="C417" t="str">
            <v>911 Leadenhall Steeet Apt 310</v>
          </cell>
          <cell r="D417" t="str">
            <v>Baltimore</v>
          </cell>
          <cell r="E417" t="str">
            <v>MD</v>
          </cell>
          <cell r="F417" t="str">
            <v>21230</v>
          </cell>
          <cell r="G417" t="str">
            <v>United States of America</v>
          </cell>
          <cell r="H417" t="str">
            <v>Word of Mouth</v>
          </cell>
          <cell r="J417" t="str">
            <v>410-805-6378</v>
          </cell>
          <cell r="L417" t="str">
            <v>Single</v>
          </cell>
          <cell r="M417" t="str">
            <v>Yes</v>
          </cell>
          <cell r="N417" t="str">
            <v>Yes</v>
          </cell>
          <cell r="O417" t="str">
            <v>11/23/2021</v>
          </cell>
          <cell r="P417" t="str">
            <v>Bus Operator</v>
          </cell>
          <cell r="R417" t="str">
            <v>No</v>
          </cell>
          <cell r="S417" t="str">
            <v>No</v>
          </cell>
          <cell r="T417" t="str">
            <v>Male</v>
          </cell>
          <cell r="U417" t="str">
            <v>Black/African American</v>
          </cell>
          <cell r="V417" t="str">
            <v>11/23/2021</v>
          </cell>
          <cell r="X417" t="str">
            <v>214-57-3480</v>
          </cell>
          <cell r="Y417" t="str">
            <v>12/27/1999</v>
          </cell>
          <cell r="Z417" t="str">
            <v>dominiquemthorne28@gmail.com</v>
          </cell>
          <cell r="AA417" t="str">
            <v>No</v>
          </cell>
          <cell r="AB417">
            <v>0</v>
          </cell>
          <cell r="AC417">
            <v>15</v>
          </cell>
          <cell r="AD417" t="str">
            <v>Salary/Wages</v>
          </cell>
          <cell r="AF417" t="str">
            <v>Still Working</v>
          </cell>
          <cell r="AG417" t="str">
            <v>No</v>
          </cell>
          <cell r="AH417" t="str">
            <v>Extremely Low Income</v>
          </cell>
          <cell r="AI417">
            <v>2400</v>
          </cell>
          <cell r="AJ417" t="str">
            <v>No</v>
          </cell>
          <cell r="AK417" t="str">
            <v>High School Diploma/GED</v>
          </cell>
          <cell r="AL417" t="str">
            <v>No</v>
          </cell>
          <cell r="AM417" t="str">
            <v>No</v>
          </cell>
          <cell r="AN417" t="str">
            <v>No</v>
          </cell>
          <cell r="AP417" t="str">
            <v>No</v>
          </cell>
          <cell r="AQ417" t="str">
            <v>CTC</v>
          </cell>
          <cell r="AR417" t="str">
            <v xml:space="preserve"> CDBG</v>
          </cell>
          <cell r="AS417" t="str">
            <v>CTC</v>
          </cell>
          <cell r="AT417" t="str">
            <v>United States</v>
          </cell>
          <cell r="AU417">
            <v>40</v>
          </cell>
          <cell r="AZ417">
            <v>44523</v>
          </cell>
          <cell r="BA417" t="str">
            <v>CTC</v>
          </cell>
          <cell r="BB417" t="str">
            <v>SH</v>
          </cell>
          <cell r="BC417">
            <v>11</v>
          </cell>
          <cell r="BD417" t="str">
            <v>Quarter 2</v>
          </cell>
          <cell r="BE417">
            <v>2021</v>
          </cell>
          <cell r="BF417">
            <v>2022</v>
          </cell>
          <cell r="CI417" t="str">
            <v>Yes</v>
          </cell>
          <cell r="CO417" t="str">
            <v>No</v>
          </cell>
          <cell r="CP417">
            <v>44571</v>
          </cell>
          <cell r="DK417" t="str">
            <v>Yes</v>
          </cell>
          <cell r="EB417">
            <v>22</v>
          </cell>
          <cell r="EC417" t="str">
            <v>Yes</v>
          </cell>
          <cell r="ED417" t="str">
            <v>CDBG</v>
          </cell>
          <cell r="EE417" t="str">
            <v>No</v>
          </cell>
          <cell r="EF417" t="str">
            <v>No</v>
          </cell>
          <cell r="EG417" t="str">
            <v>Yes</v>
          </cell>
          <cell r="EH417" t="str">
            <v>No</v>
          </cell>
          <cell r="EI417" t="str">
            <v>Yes</v>
          </cell>
          <cell r="EJ417" t="str">
            <v>No</v>
          </cell>
          <cell r="EM417" t="str">
            <v>No</v>
          </cell>
          <cell r="EN417" t="str">
            <v>No</v>
          </cell>
          <cell r="EO417" t="str">
            <v>No</v>
          </cell>
          <cell r="EP417" t="str">
            <v>No</v>
          </cell>
          <cell r="EQ417" t="str">
            <v>No</v>
          </cell>
          <cell r="ER417" t="str">
            <v>No</v>
          </cell>
        </row>
        <row r="418">
          <cell r="A418">
            <v>976939</v>
          </cell>
          <cell r="B418" t="str">
            <v>Toney, Quante</v>
          </cell>
          <cell r="C418" t="str">
            <v>3935 Edmonson Ave</v>
          </cell>
          <cell r="D418" t="str">
            <v>Baltimore</v>
          </cell>
          <cell r="E418" t="str">
            <v>MD</v>
          </cell>
          <cell r="F418" t="str">
            <v>21229</v>
          </cell>
          <cell r="G418" t="str">
            <v>United States of America</v>
          </cell>
          <cell r="H418" t="str">
            <v>Community Location</v>
          </cell>
          <cell r="J418" t="str">
            <v>443 928 5707</v>
          </cell>
          <cell r="L418" t="str">
            <v>Single</v>
          </cell>
          <cell r="M418" t="str">
            <v>No</v>
          </cell>
          <cell r="N418" t="str">
            <v>No</v>
          </cell>
          <cell r="P418" t="str">
            <v>warehouse</v>
          </cell>
          <cell r="R418" t="str">
            <v>No</v>
          </cell>
          <cell r="S418" t="str">
            <v>No</v>
          </cell>
          <cell r="T418" t="str">
            <v>Female</v>
          </cell>
          <cell r="U418" t="str">
            <v>Black/African American</v>
          </cell>
          <cell r="V418" t="str">
            <v>01/07/2022</v>
          </cell>
          <cell r="X418" t="str">
            <v>220 98 6826</v>
          </cell>
          <cell r="Y418" t="str">
            <v>12/11/1981</v>
          </cell>
          <cell r="Z418" t="str">
            <v>taetoney@gmail.com</v>
          </cell>
          <cell r="AA418" t="str">
            <v>No</v>
          </cell>
          <cell r="AB418">
            <v>0</v>
          </cell>
          <cell r="AC418">
            <v>15</v>
          </cell>
          <cell r="AF418" t="str">
            <v>4-6 months</v>
          </cell>
          <cell r="AG418" t="str">
            <v>No</v>
          </cell>
          <cell r="AH418" t="str">
            <v>Extremely Low Income</v>
          </cell>
          <cell r="AI418">
            <v>0</v>
          </cell>
          <cell r="AJ418" t="str">
            <v>No</v>
          </cell>
          <cell r="AK418" t="str">
            <v>High School Diploma/GED</v>
          </cell>
          <cell r="AL418" t="str">
            <v>No</v>
          </cell>
          <cell r="AM418" t="str">
            <v>No</v>
          </cell>
          <cell r="AN418" t="str">
            <v>No</v>
          </cell>
          <cell r="AP418" t="str">
            <v>Yes</v>
          </cell>
          <cell r="AQ418" t="str">
            <v>MTDL</v>
          </cell>
          <cell r="AR418" t="str">
            <v xml:space="preserve"> CDBG; EARN</v>
          </cell>
          <cell r="AS418" t="str">
            <v>MTDL</v>
          </cell>
          <cell r="AT418" t="str">
            <v>United States</v>
          </cell>
          <cell r="AU418">
            <v>30</v>
          </cell>
          <cell r="AV418" t="str">
            <v>Transportation</v>
          </cell>
          <cell r="AZ418">
            <v>44568</v>
          </cell>
          <cell r="BA418" t="str">
            <v>MTDL</v>
          </cell>
          <cell r="BB418" t="str">
            <v>CH</v>
          </cell>
          <cell r="BC418">
            <v>1</v>
          </cell>
          <cell r="BD418" t="str">
            <v>Quarter 3</v>
          </cell>
          <cell r="BE418">
            <v>2022</v>
          </cell>
          <cell r="BF418">
            <v>2022</v>
          </cell>
          <cell r="CI418" t="str">
            <v>No</v>
          </cell>
          <cell r="CO418" t="str">
            <v>No</v>
          </cell>
          <cell r="CP418">
            <v>44571</v>
          </cell>
          <cell r="CQ418" t="str">
            <v>Yes</v>
          </cell>
          <cell r="CR418" t="str">
            <v>02/02/2022</v>
          </cell>
          <cell r="DI418" t="str">
            <v>Yes</v>
          </cell>
          <cell r="DJ418" t="str">
            <v>Complete</v>
          </cell>
          <cell r="EA418" t="str">
            <v>IG0514-15-686</v>
          </cell>
          <cell r="EB418">
            <v>40</v>
          </cell>
          <cell r="EC418" t="str">
            <v>Yes</v>
          </cell>
          <cell r="ED418" t="str">
            <v>CDBG</v>
          </cell>
          <cell r="EE418" t="str">
            <v>Yes</v>
          </cell>
          <cell r="EF418" t="str">
            <v>No</v>
          </cell>
          <cell r="EG418" t="str">
            <v>Yes</v>
          </cell>
          <cell r="EH418" t="str">
            <v>No</v>
          </cell>
          <cell r="EI418" t="str">
            <v>No</v>
          </cell>
          <cell r="EJ418" t="str">
            <v>Yes</v>
          </cell>
          <cell r="EM418" t="str">
            <v>Yes</v>
          </cell>
          <cell r="EN418" t="str">
            <v>No</v>
          </cell>
          <cell r="EO418" t="str">
            <v>No</v>
          </cell>
          <cell r="EP418" t="str">
            <v>No</v>
          </cell>
          <cell r="EQ418" t="str">
            <v>No</v>
          </cell>
          <cell r="ER418" t="str">
            <v>No</v>
          </cell>
        </row>
        <row r="419">
          <cell r="A419">
            <v>976870</v>
          </cell>
          <cell r="B419" t="str">
            <v>Tooks, Nicole</v>
          </cell>
          <cell r="C419" t="str">
            <v>1811 E. 32nd Street</v>
          </cell>
          <cell r="D419" t="str">
            <v>Baltimore</v>
          </cell>
          <cell r="E419" t="str">
            <v>MD</v>
          </cell>
          <cell r="F419" t="str">
            <v>21218</v>
          </cell>
          <cell r="G419" t="str">
            <v>United States of America</v>
          </cell>
          <cell r="H419" t="str">
            <v>Flyer/Wyman Park Medical Ctr</v>
          </cell>
          <cell r="J419" t="str">
            <v>(410)889-2383</v>
          </cell>
          <cell r="L419" t="str">
            <v>Single</v>
          </cell>
          <cell r="M419" t="str">
            <v>Yes</v>
          </cell>
          <cell r="N419" t="str">
            <v>Yes</v>
          </cell>
          <cell r="O419" t="str">
            <v>11/1/2021</v>
          </cell>
          <cell r="P419" t="str">
            <v>Customer Service</v>
          </cell>
          <cell r="R419" t="str">
            <v>Yes</v>
          </cell>
          <cell r="S419" t="str">
            <v>No</v>
          </cell>
          <cell r="T419" t="str">
            <v>Female</v>
          </cell>
          <cell r="U419" t="str">
            <v>Black/African American</v>
          </cell>
          <cell r="V419" t="str">
            <v>11/01/2021</v>
          </cell>
          <cell r="W419" t="str">
            <v>(301)537-5787</v>
          </cell>
          <cell r="X419" t="str">
            <v>220-17-5796</v>
          </cell>
          <cell r="Y419" t="str">
            <v>06/20/1973</v>
          </cell>
          <cell r="Z419" t="str">
            <v>ndt11@verizon.net</v>
          </cell>
          <cell r="AA419" t="str">
            <v>No</v>
          </cell>
          <cell r="AB419">
            <v>0</v>
          </cell>
          <cell r="AD419" t="str">
            <v>SSDI</v>
          </cell>
          <cell r="AF419" t="str">
            <v>&gt; 1 year</v>
          </cell>
          <cell r="AG419" t="str">
            <v>No</v>
          </cell>
          <cell r="AH419" t="str">
            <v>Extremely Low Income</v>
          </cell>
          <cell r="AI419">
            <v>1042</v>
          </cell>
          <cell r="AJ419" t="str">
            <v>No</v>
          </cell>
          <cell r="AK419" t="str">
            <v>High School Diploma/GED</v>
          </cell>
          <cell r="AL419" t="str">
            <v>No</v>
          </cell>
          <cell r="AM419" t="str">
            <v>No</v>
          </cell>
          <cell r="AN419" t="str">
            <v>No</v>
          </cell>
          <cell r="AP419" t="str">
            <v>No</v>
          </cell>
          <cell r="AQ419" t="str">
            <v>CF</v>
          </cell>
          <cell r="AR419" t="str">
            <v xml:space="preserve"> CDBG</v>
          </cell>
          <cell r="AS419" t="str">
            <v>CF</v>
          </cell>
          <cell r="AT419" t="str">
            <v>United States</v>
          </cell>
          <cell r="AU419">
            <v>40</v>
          </cell>
          <cell r="AZ419">
            <v>44501</v>
          </cell>
          <cell r="BA419" t="str">
            <v>CF</v>
          </cell>
          <cell r="BB419" t="str">
            <v>RB</v>
          </cell>
          <cell r="BC419">
            <v>11</v>
          </cell>
          <cell r="BD419" t="str">
            <v>Quarter 2</v>
          </cell>
          <cell r="BE419">
            <v>2021</v>
          </cell>
          <cell r="BF419">
            <v>2022</v>
          </cell>
          <cell r="CI419" t="str">
            <v>No</v>
          </cell>
          <cell r="CO419" t="str">
            <v>No</v>
          </cell>
          <cell r="CP419">
            <v>44502</v>
          </cell>
          <cell r="CS419" t="str">
            <v>Yes</v>
          </cell>
          <cell r="CT419" t="str">
            <v>11/04/2021</v>
          </cell>
          <cell r="DI419" t="str">
            <v>Yes</v>
          </cell>
          <cell r="DJ419" t="str">
            <v>Complete</v>
          </cell>
          <cell r="DK419" t="str">
            <v>Yes</v>
          </cell>
          <cell r="EB419">
            <v>49</v>
          </cell>
          <cell r="EC419" t="str">
            <v>Yes</v>
          </cell>
          <cell r="ED419" t="str">
            <v>CDBG</v>
          </cell>
          <cell r="EE419" t="str">
            <v>Yes</v>
          </cell>
          <cell r="EF419" t="str">
            <v>No</v>
          </cell>
          <cell r="EG419" t="str">
            <v>Yes</v>
          </cell>
          <cell r="EH419" t="str">
            <v>No</v>
          </cell>
          <cell r="EI419" t="str">
            <v>No</v>
          </cell>
          <cell r="EJ419" t="str">
            <v>No</v>
          </cell>
          <cell r="EM419" t="str">
            <v>No</v>
          </cell>
          <cell r="EN419" t="str">
            <v>No</v>
          </cell>
          <cell r="EO419" t="str">
            <v>No</v>
          </cell>
          <cell r="EP419" t="str">
            <v>No</v>
          </cell>
          <cell r="EQ419" t="str">
            <v>No</v>
          </cell>
          <cell r="ER419" t="str">
            <v>No</v>
          </cell>
        </row>
        <row r="420">
          <cell r="A420">
            <v>976898</v>
          </cell>
          <cell r="B420" t="str">
            <v>Turner, Shakita</v>
          </cell>
          <cell r="C420" t="str">
            <v>2923 Violet Ave</v>
          </cell>
          <cell r="D420" t="str">
            <v>Baltimore</v>
          </cell>
          <cell r="E420" t="str">
            <v>Md</v>
          </cell>
          <cell r="F420" t="str">
            <v>21215</v>
          </cell>
          <cell r="G420" t="str">
            <v>United States of America</v>
          </cell>
          <cell r="H420" t="str">
            <v>Word of Mouth</v>
          </cell>
          <cell r="J420" t="str">
            <v>(443)953-2244</v>
          </cell>
          <cell r="L420" t="str">
            <v>Single</v>
          </cell>
          <cell r="M420" t="str">
            <v>Yes</v>
          </cell>
          <cell r="N420" t="str">
            <v>Yes</v>
          </cell>
          <cell r="O420" t="str">
            <v>11/30/2021</v>
          </cell>
          <cell r="P420" t="str">
            <v>CDL/Trucks</v>
          </cell>
          <cell r="R420" t="str">
            <v>Yes</v>
          </cell>
          <cell r="S420" t="str">
            <v>No</v>
          </cell>
          <cell r="T420" t="str">
            <v>Female</v>
          </cell>
          <cell r="U420" t="str">
            <v>Black/African American</v>
          </cell>
          <cell r="V420" t="str">
            <v>11/30/2021</v>
          </cell>
          <cell r="W420" t="str">
            <v>(410)940-2559</v>
          </cell>
          <cell r="X420" t="str">
            <v>220-39-3750</v>
          </cell>
          <cell r="Y420" t="str">
            <v>08/26/1993</v>
          </cell>
          <cell r="Z420" t="str">
            <v>shakitaturner93@gmail.com</v>
          </cell>
          <cell r="AA420" t="str">
            <v>No</v>
          </cell>
          <cell r="AB420">
            <v>0</v>
          </cell>
          <cell r="AC420">
            <v>19.5</v>
          </cell>
          <cell r="AD420" t="str">
            <v>Salary/Wages, SNAP/Food Stamp</v>
          </cell>
          <cell r="AF420" t="str">
            <v>Still Working</v>
          </cell>
          <cell r="AG420" t="str">
            <v>No</v>
          </cell>
          <cell r="AH420" t="str">
            <v>Low Income</v>
          </cell>
          <cell r="AI420">
            <v>3120</v>
          </cell>
          <cell r="AJ420" t="str">
            <v>No</v>
          </cell>
          <cell r="AK420" t="str">
            <v>Some College</v>
          </cell>
          <cell r="AL420" t="str">
            <v>No</v>
          </cell>
          <cell r="AM420" t="str">
            <v>No</v>
          </cell>
          <cell r="AN420" t="str">
            <v>No</v>
          </cell>
          <cell r="AP420" t="str">
            <v>No</v>
          </cell>
          <cell r="AR420" t="str">
            <v xml:space="preserve"> CDBG</v>
          </cell>
          <cell r="AS420" t="str">
            <v>CTC</v>
          </cell>
          <cell r="AT420" t="str">
            <v>United States</v>
          </cell>
          <cell r="AU420">
            <v>40</v>
          </cell>
          <cell r="AV420" t="str">
            <v>Childcare</v>
          </cell>
          <cell r="AZ420">
            <v>44530</v>
          </cell>
          <cell r="BB420" t="str">
            <v>SH</v>
          </cell>
          <cell r="BC420">
            <v>11</v>
          </cell>
          <cell r="BD420" t="str">
            <v>Quarter 2</v>
          </cell>
          <cell r="BE420">
            <v>2021</v>
          </cell>
          <cell r="BF420">
            <v>2022</v>
          </cell>
          <cell r="CI420" t="str">
            <v>Yes</v>
          </cell>
          <cell r="CO420" t="str">
            <v>No</v>
          </cell>
          <cell r="CP420"/>
          <cell r="DK420" t="str">
            <v>Yes</v>
          </cell>
          <cell r="EB420">
            <v>28</v>
          </cell>
          <cell r="EC420" t="str">
            <v>Yes</v>
          </cell>
          <cell r="ED420" t="str">
            <v>CDBG</v>
          </cell>
          <cell r="EE420" t="str">
            <v>No</v>
          </cell>
          <cell r="EF420" t="str">
            <v>No</v>
          </cell>
          <cell r="EG420" t="str">
            <v>No</v>
          </cell>
          <cell r="EH420" t="str">
            <v>No</v>
          </cell>
          <cell r="EI420" t="str">
            <v>Yes</v>
          </cell>
          <cell r="EJ420" t="str">
            <v>No</v>
          </cell>
          <cell r="EM420" t="str">
            <v>No</v>
          </cell>
          <cell r="EN420" t="str">
            <v>No</v>
          </cell>
          <cell r="EO420" t="str">
            <v>No</v>
          </cell>
          <cell r="EP420" t="str">
            <v>No</v>
          </cell>
          <cell r="EQ420" t="str">
            <v>No</v>
          </cell>
          <cell r="ER420" t="str">
            <v>No</v>
          </cell>
        </row>
        <row r="421">
          <cell r="A421">
            <v>977104</v>
          </cell>
          <cell r="B421" t="str">
            <v>Tyler-Kregel, Juliane "Brooke"</v>
          </cell>
          <cell r="C421" t="str">
            <v>1326 Salonica Place</v>
          </cell>
          <cell r="D421" t="str">
            <v>Belair</v>
          </cell>
          <cell r="E421" t="str">
            <v>MD</v>
          </cell>
          <cell r="F421" t="str">
            <v>21014</v>
          </cell>
          <cell r="G421" t="str">
            <v>United States of America</v>
          </cell>
          <cell r="H421" t="str">
            <v>Community Location</v>
          </cell>
          <cell r="J421" t="str">
            <v>443-528-5498</v>
          </cell>
          <cell r="L421" t="str">
            <v>Single</v>
          </cell>
          <cell r="M421" t="str">
            <v>Yes</v>
          </cell>
          <cell r="N421" t="str">
            <v>Yes</v>
          </cell>
          <cell r="O421" t="str">
            <v>4/27/2022</v>
          </cell>
          <cell r="P421" t="str">
            <v>Open-Minded/Server/Customer Service</v>
          </cell>
          <cell r="R421" t="str">
            <v>Yes</v>
          </cell>
          <cell r="S421" t="str">
            <v>No</v>
          </cell>
          <cell r="T421" t="str">
            <v>Female</v>
          </cell>
          <cell r="U421" t="str">
            <v>White</v>
          </cell>
          <cell r="V421" t="str">
            <v>04/27/2022</v>
          </cell>
          <cell r="W421" t="str">
            <v>443-876-5553  (mother)</v>
          </cell>
          <cell r="X421" t="str">
            <v>213-45-3253</v>
          </cell>
          <cell r="Y421" t="str">
            <v>06/23/1995</v>
          </cell>
          <cell r="Z421" t="str">
            <v>brooketyler444@gmail.com</v>
          </cell>
          <cell r="AA421" t="str">
            <v>No</v>
          </cell>
          <cell r="AB421">
            <v>0</v>
          </cell>
          <cell r="AC421">
            <v>20</v>
          </cell>
          <cell r="AD421" t="str">
            <v>SNAP/Food Stamp</v>
          </cell>
          <cell r="AF421" t="str">
            <v>&gt; 1 year</v>
          </cell>
          <cell r="AG421" t="str">
            <v>No</v>
          </cell>
          <cell r="AH421" t="str">
            <v>Extremely Low Income</v>
          </cell>
          <cell r="AI421">
            <v>340</v>
          </cell>
          <cell r="AJ421" t="str">
            <v>No</v>
          </cell>
          <cell r="AK421" t="str">
            <v>Some College</v>
          </cell>
          <cell r="AL421" t="str">
            <v>No</v>
          </cell>
          <cell r="AM421" t="str">
            <v>No</v>
          </cell>
          <cell r="AN421" t="str">
            <v>No</v>
          </cell>
          <cell r="AP421" t="str">
            <v>No</v>
          </cell>
          <cell r="AQ421" t="str">
            <v>OOO</v>
          </cell>
          <cell r="AR421" t="str">
            <v xml:space="preserve"> SNAP</v>
          </cell>
          <cell r="AS421" t="str">
            <v>OOO</v>
          </cell>
          <cell r="AT421" t="str">
            <v>United States</v>
          </cell>
          <cell r="AU421">
            <v>25</v>
          </cell>
          <cell r="AV421" t="str">
            <v>Employment History, Family Circumstances, Lack Job Search/Application Skills, Lack of Network</v>
          </cell>
          <cell r="AZ421">
            <v>44678</v>
          </cell>
          <cell r="BA421" t="str">
            <v>OOO</v>
          </cell>
          <cell r="BB421" t="str">
            <v>RV</v>
          </cell>
          <cell r="BC421">
            <v>4</v>
          </cell>
          <cell r="BD421" t="str">
            <v>Quarter 4</v>
          </cell>
          <cell r="BE421">
            <v>2022</v>
          </cell>
          <cell r="BF421">
            <v>2022</v>
          </cell>
          <cell r="CI421" t="str">
            <v>No</v>
          </cell>
          <cell r="CO421" t="str">
            <v>No</v>
          </cell>
          <cell r="CP421"/>
          <cell r="DK421" t="str">
            <v>Yes</v>
          </cell>
          <cell r="DL421" t="str">
            <v>04-2022</v>
          </cell>
          <cell r="DM421">
            <v>4</v>
          </cell>
          <cell r="DQ421" t="str">
            <v>E</v>
          </cell>
          <cell r="DZ421" t="str">
            <v>402017722</v>
          </cell>
          <cell r="EB421">
            <v>27</v>
          </cell>
          <cell r="EC421" t="str">
            <v>No</v>
          </cell>
          <cell r="EE421" t="str">
            <v>No</v>
          </cell>
          <cell r="EF421" t="str">
            <v>No</v>
          </cell>
          <cell r="EG421" t="str">
            <v>Yes</v>
          </cell>
          <cell r="EH421" t="str">
            <v>No</v>
          </cell>
          <cell r="EI421" t="str">
            <v>No</v>
          </cell>
          <cell r="EJ421" t="str">
            <v>No</v>
          </cell>
          <cell r="EM421" t="str">
            <v>No</v>
          </cell>
          <cell r="EN421" t="str">
            <v>No</v>
          </cell>
          <cell r="EO421" t="str">
            <v>No</v>
          </cell>
          <cell r="EP421" t="str">
            <v>No</v>
          </cell>
          <cell r="EQ421" t="str">
            <v>No</v>
          </cell>
          <cell r="ER421" t="str">
            <v>No</v>
          </cell>
        </row>
        <row r="422">
          <cell r="A422">
            <v>976853</v>
          </cell>
          <cell r="B422" t="str">
            <v>Tynes, Lakiyah</v>
          </cell>
          <cell r="C422" t="str">
            <v>1233 S. Carey Street</v>
          </cell>
          <cell r="D422" t="str">
            <v>Baltimore</v>
          </cell>
          <cell r="E422" t="str">
            <v>MD</v>
          </cell>
          <cell r="F422" t="str">
            <v>21230</v>
          </cell>
          <cell r="G422" t="str">
            <v>United States of America</v>
          </cell>
          <cell r="H422" t="str">
            <v>Facebook</v>
          </cell>
          <cell r="J422" t="str">
            <v>240-626-6149</v>
          </cell>
          <cell r="L422" t="str">
            <v>Single</v>
          </cell>
          <cell r="M422" t="str">
            <v>Yes</v>
          </cell>
          <cell r="N422" t="str">
            <v>Yes</v>
          </cell>
          <cell r="O422" t="str">
            <v>10/12/2021</v>
          </cell>
          <cell r="P422" t="str">
            <v>School Bus Driver</v>
          </cell>
          <cell r="R422" t="str">
            <v>Yes</v>
          </cell>
          <cell r="S422" t="str">
            <v>No</v>
          </cell>
          <cell r="T422" t="str">
            <v>Female</v>
          </cell>
          <cell r="U422" t="str">
            <v>Black/African American and White</v>
          </cell>
          <cell r="V422" t="str">
            <v>10/12/2021</v>
          </cell>
          <cell r="W422" t="str">
            <v>443-762-2020  (Mother)</v>
          </cell>
          <cell r="X422" t="str">
            <v>212-45-4048</v>
          </cell>
          <cell r="Y422" t="str">
            <v>06/02/1995</v>
          </cell>
          <cell r="Z422" t="str">
            <v>tyneslakiyah@yahoo.com</v>
          </cell>
          <cell r="AA422" t="str">
            <v>No</v>
          </cell>
          <cell r="AB422">
            <v>0</v>
          </cell>
          <cell r="AC422">
            <v>17.5</v>
          </cell>
          <cell r="AF422" t="str">
            <v>&lt;1 month</v>
          </cell>
          <cell r="AG422" t="str">
            <v>No</v>
          </cell>
          <cell r="AH422" t="str">
            <v>Extremely Low Income</v>
          </cell>
          <cell r="AI422">
            <v>0</v>
          </cell>
          <cell r="AJ422" t="str">
            <v>No</v>
          </cell>
          <cell r="AK422" t="str">
            <v>High School Diploma/GED</v>
          </cell>
          <cell r="AL422" t="str">
            <v>No</v>
          </cell>
          <cell r="AM422" t="str">
            <v>No</v>
          </cell>
          <cell r="AN422" t="str">
            <v>No</v>
          </cell>
          <cell r="AP422" t="str">
            <v>No</v>
          </cell>
          <cell r="AQ422" t="str">
            <v>CTC</v>
          </cell>
          <cell r="AR422" t="str">
            <v xml:space="preserve"> CDBG</v>
          </cell>
          <cell r="AS422" t="str">
            <v>CTC</v>
          </cell>
          <cell r="AT422" t="str">
            <v>United States</v>
          </cell>
          <cell r="AU422">
            <v>35</v>
          </cell>
          <cell r="AZ422">
            <v>44481</v>
          </cell>
          <cell r="BA422" t="str">
            <v>CTC</v>
          </cell>
          <cell r="BB422" t="str">
            <v>SH</v>
          </cell>
          <cell r="BC422">
            <v>10</v>
          </cell>
          <cell r="BD422" t="str">
            <v>Quarter 2</v>
          </cell>
          <cell r="BE422">
            <v>2021</v>
          </cell>
          <cell r="BF422">
            <v>2022</v>
          </cell>
          <cell r="BG422" t="str">
            <v>02/28/2022</v>
          </cell>
          <cell r="BH422" t="str">
            <v>Initial Placement</v>
          </cell>
          <cell r="BI422" t="str">
            <v>Baltimore County</v>
          </cell>
          <cell r="BJ422" t="str">
            <v>Bus Aide - School System</v>
          </cell>
          <cell r="BK422">
            <v>15</v>
          </cell>
          <cell r="BL422">
            <v>30</v>
          </cell>
          <cell r="BM422" t="str">
            <v>No</v>
          </cell>
          <cell r="BN422" t="str">
            <v>No</v>
          </cell>
          <cell r="BO422" t="str">
            <v>No</v>
          </cell>
          <cell r="BP422" t="str">
            <v>No</v>
          </cell>
          <cell r="BQ422" t="str">
            <v>Yes</v>
          </cell>
          <cell r="BR422" t="str">
            <v>06/06/2022</v>
          </cell>
          <cell r="BS422" t="str">
            <v>Secondary Placement</v>
          </cell>
          <cell r="BT422" t="str">
            <v>American Limo</v>
          </cell>
          <cell r="BU422" t="str">
            <v>Shuttle Driver</v>
          </cell>
          <cell r="BV422">
            <v>17</v>
          </cell>
          <cell r="BW422">
            <v>40</v>
          </cell>
          <cell r="BX422" t="str">
            <v>Yes</v>
          </cell>
          <cell r="BY422" t="str">
            <v>Yes</v>
          </cell>
          <cell r="BZ422" t="str">
            <v>No</v>
          </cell>
          <cell r="CA422" t="str">
            <v>Yes</v>
          </cell>
          <cell r="CB422" t="str">
            <v>Yes</v>
          </cell>
          <cell r="CE422" t="str">
            <v>Yes</v>
          </cell>
          <cell r="CF422" t="str">
            <v>06/28/2022</v>
          </cell>
          <cell r="CH422" t="str">
            <v>06/28/2022</v>
          </cell>
          <cell r="CI422" t="str">
            <v>No</v>
          </cell>
          <cell r="CJ422">
            <v>120</v>
          </cell>
          <cell r="CL422">
            <v>120</v>
          </cell>
          <cell r="CM422">
            <v>120</v>
          </cell>
          <cell r="CN422">
            <v>120</v>
          </cell>
          <cell r="CO422" t="str">
            <v>Yes</v>
          </cell>
          <cell r="CP422">
            <v>44627</v>
          </cell>
          <cell r="CU422" t="str">
            <v>Yes</v>
          </cell>
          <cell r="CV422" t="str">
            <v>03/29/2022</v>
          </cell>
          <cell r="DI422" t="str">
            <v>Yes</v>
          </cell>
          <cell r="DJ422" t="str">
            <v>Complete</v>
          </cell>
          <cell r="EB422">
            <v>27</v>
          </cell>
          <cell r="EC422" t="str">
            <v>Yes</v>
          </cell>
          <cell r="ED422" t="str">
            <v>CDBG</v>
          </cell>
          <cell r="EE422" t="str">
            <v>Yes</v>
          </cell>
          <cell r="EF422" t="str">
            <v>Yes</v>
          </cell>
          <cell r="EG422" t="str">
            <v>Yes</v>
          </cell>
          <cell r="EH422" t="str">
            <v>No</v>
          </cell>
          <cell r="EI422" t="str">
            <v>Yes</v>
          </cell>
          <cell r="EJ422" t="str">
            <v>No</v>
          </cell>
          <cell r="EL422">
            <v>138</v>
          </cell>
          <cell r="EM422" t="str">
            <v>No</v>
          </cell>
          <cell r="EN422" t="str">
            <v>No</v>
          </cell>
          <cell r="EO422" t="str">
            <v>No</v>
          </cell>
          <cell r="EP422" t="str">
            <v>No</v>
          </cell>
          <cell r="EQ422" t="str">
            <v>Yes</v>
          </cell>
          <cell r="ER422" t="str">
            <v>No</v>
          </cell>
        </row>
        <row r="423">
          <cell r="A423">
            <v>977092</v>
          </cell>
          <cell r="B423" t="str">
            <v>Venable, Garry</v>
          </cell>
          <cell r="C423" t="str">
            <v>5668 Leiden Rd</v>
          </cell>
          <cell r="D423" t="str">
            <v>Baltimore</v>
          </cell>
          <cell r="E423" t="str">
            <v>Md</v>
          </cell>
          <cell r="F423" t="str">
            <v>21206</v>
          </cell>
          <cell r="G423" t="str">
            <v>United States of America</v>
          </cell>
          <cell r="H423" t="str">
            <v>Word of Mouth</v>
          </cell>
          <cell r="J423" t="str">
            <v>667 352 5224</v>
          </cell>
          <cell r="L423" t="str">
            <v>Single</v>
          </cell>
          <cell r="M423" t="str">
            <v>No</v>
          </cell>
          <cell r="N423" t="str">
            <v>No</v>
          </cell>
          <cell r="O423" t="str">
            <v>4/19/2022</v>
          </cell>
          <cell r="P423" t="str">
            <v>Warehousing</v>
          </cell>
          <cell r="R423" t="str">
            <v>No</v>
          </cell>
          <cell r="S423" t="str">
            <v>No</v>
          </cell>
          <cell r="T423" t="str">
            <v>Male</v>
          </cell>
          <cell r="U423" t="str">
            <v>Black/African American</v>
          </cell>
          <cell r="V423" t="str">
            <v>04/19/2022</v>
          </cell>
          <cell r="X423" t="str">
            <v>220-25-2424</v>
          </cell>
          <cell r="Y423" t="str">
            <v>10/25/1989</v>
          </cell>
          <cell r="Z423" t="str">
            <v>garryvenable1025@gmail.com</v>
          </cell>
          <cell r="AA423" t="str">
            <v>No</v>
          </cell>
          <cell r="AB423">
            <v>0</v>
          </cell>
          <cell r="AC423">
            <v>11.75</v>
          </cell>
          <cell r="AF423" t="str">
            <v>7-12 months</v>
          </cell>
          <cell r="AG423" t="str">
            <v>No</v>
          </cell>
          <cell r="AH423" t="str">
            <v>Extremely Low Income</v>
          </cell>
          <cell r="AI423">
            <v>0</v>
          </cell>
          <cell r="AJ423" t="str">
            <v>Yes</v>
          </cell>
          <cell r="AK423" t="str">
            <v>High School Diploma/GED</v>
          </cell>
          <cell r="AL423" t="str">
            <v>No</v>
          </cell>
          <cell r="AM423" t="str">
            <v>No</v>
          </cell>
          <cell r="AN423" t="str">
            <v>No</v>
          </cell>
          <cell r="AP423" t="str">
            <v>No</v>
          </cell>
          <cell r="AQ423" t="str">
            <v>MTDL</v>
          </cell>
          <cell r="AR423" t="str">
            <v xml:space="preserve"> CDBG</v>
          </cell>
          <cell r="AS423" t="str">
            <v>MTDL</v>
          </cell>
          <cell r="AT423" t="str">
            <v>United States</v>
          </cell>
          <cell r="AU423">
            <v>30</v>
          </cell>
          <cell r="AZ423">
            <v>44670</v>
          </cell>
          <cell r="BA423" t="str">
            <v>MTDL</v>
          </cell>
          <cell r="BB423" t="str">
            <v>CH</v>
          </cell>
          <cell r="BC423">
            <v>4</v>
          </cell>
          <cell r="BD423" t="str">
            <v>Quarter 4</v>
          </cell>
          <cell r="BE423">
            <v>2022</v>
          </cell>
          <cell r="BF423">
            <v>2022</v>
          </cell>
          <cell r="CI423" t="str">
            <v>No</v>
          </cell>
          <cell r="CO423" t="str">
            <v>No</v>
          </cell>
          <cell r="CP423"/>
          <cell r="DK423" t="str">
            <v>Yes</v>
          </cell>
          <cell r="EB423">
            <v>32</v>
          </cell>
          <cell r="EC423" t="str">
            <v>Yes</v>
          </cell>
          <cell r="ED423" t="str">
            <v>CDBG</v>
          </cell>
          <cell r="EE423" t="str">
            <v>No</v>
          </cell>
          <cell r="EF423" t="str">
            <v>No</v>
          </cell>
          <cell r="EG423" t="str">
            <v>No</v>
          </cell>
          <cell r="EH423" t="str">
            <v>No</v>
          </cell>
          <cell r="EI423" t="str">
            <v>No</v>
          </cell>
          <cell r="EJ423" t="str">
            <v>No</v>
          </cell>
          <cell r="EM423" t="str">
            <v>No</v>
          </cell>
          <cell r="EN423" t="str">
            <v>No</v>
          </cell>
          <cell r="EO423" t="str">
            <v>No</v>
          </cell>
          <cell r="EP423" t="str">
            <v>No</v>
          </cell>
          <cell r="EQ423" t="str">
            <v>No</v>
          </cell>
          <cell r="ER423" t="str">
            <v>No</v>
          </cell>
        </row>
        <row r="424">
          <cell r="A424">
            <v>977128</v>
          </cell>
          <cell r="B424" t="str">
            <v>Waddell, Danard</v>
          </cell>
          <cell r="C424" t="str">
            <v>3509 Edmondson #2</v>
          </cell>
          <cell r="D424" t="str">
            <v>Baltimore</v>
          </cell>
          <cell r="E424" t="str">
            <v>MD</v>
          </cell>
          <cell r="F424" t="str">
            <v>21229</v>
          </cell>
          <cell r="G424" t="str">
            <v>United States of America</v>
          </cell>
          <cell r="H424" t="str">
            <v>Word of Mouth</v>
          </cell>
          <cell r="J424" t="str">
            <v>(410)306-5185</v>
          </cell>
          <cell r="L424" t="str">
            <v>Single</v>
          </cell>
          <cell r="M424" t="str">
            <v>Yes</v>
          </cell>
          <cell r="N424" t="str">
            <v>Yes</v>
          </cell>
          <cell r="O424" t="str">
            <v>5/10/2022</v>
          </cell>
          <cell r="P424" t="str">
            <v>Warehouse</v>
          </cell>
          <cell r="R424" t="str">
            <v>No</v>
          </cell>
          <cell r="S424" t="str">
            <v>No</v>
          </cell>
          <cell r="T424" t="str">
            <v>Male</v>
          </cell>
          <cell r="U424" t="str">
            <v>Black/African American</v>
          </cell>
          <cell r="V424" t="str">
            <v>05/18/2022</v>
          </cell>
          <cell r="W424" t="str">
            <v>(443)707-0381</v>
          </cell>
          <cell r="X424" t="str">
            <v>215-02-9596</v>
          </cell>
          <cell r="Y424" t="str">
            <v>08/05/1982</v>
          </cell>
          <cell r="Z424" t="str">
            <v>khwaddell@hotmail.com</v>
          </cell>
          <cell r="AA424" t="str">
            <v>No</v>
          </cell>
          <cell r="AB424">
            <v>0</v>
          </cell>
          <cell r="AC424">
            <v>15</v>
          </cell>
          <cell r="AD424" t="str">
            <v>SNAP/Food Stamp</v>
          </cell>
          <cell r="AF424" t="str">
            <v>&lt;1 month</v>
          </cell>
          <cell r="AG424" t="str">
            <v>No</v>
          </cell>
          <cell r="AH424" t="str">
            <v>Extremely Low Income</v>
          </cell>
          <cell r="AI424">
            <v>0</v>
          </cell>
          <cell r="AJ424" t="str">
            <v>Yes</v>
          </cell>
          <cell r="AK424" t="str">
            <v>Some College</v>
          </cell>
          <cell r="AL424" t="str">
            <v>No</v>
          </cell>
          <cell r="AM424" t="str">
            <v>No</v>
          </cell>
          <cell r="AN424" t="str">
            <v>No</v>
          </cell>
          <cell r="AP424" t="str">
            <v>Yes</v>
          </cell>
          <cell r="AR424" t="str">
            <v xml:space="preserve"> CDBG</v>
          </cell>
          <cell r="AS424" t="str">
            <v>MTDL</v>
          </cell>
          <cell r="AT424" t="str">
            <v>United States</v>
          </cell>
          <cell r="AU424">
            <v>30</v>
          </cell>
          <cell r="AZ424">
            <v>44699</v>
          </cell>
          <cell r="BB424" t="str">
            <v>RB</v>
          </cell>
          <cell r="BC424">
            <v>5</v>
          </cell>
          <cell r="BD424" t="str">
            <v>Quarter 4</v>
          </cell>
          <cell r="BE424">
            <v>2022</v>
          </cell>
          <cell r="BF424">
            <v>2022</v>
          </cell>
          <cell r="CI424" t="str">
            <v>No</v>
          </cell>
          <cell r="CO424" t="str">
            <v>No</v>
          </cell>
          <cell r="CP424"/>
          <cell r="DK424" t="str">
            <v>Yes</v>
          </cell>
          <cell r="EB424">
            <v>39</v>
          </cell>
          <cell r="EC424" t="str">
            <v>Yes</v>
          </cell>
          <cell r="ED424" t="str">
            <v>CDBG</v>
          </cell>
          <cell r="EE424" t="str">
            <v>No</v>
          </cell>
          <cell r="EF424" t="str">
            <v>No</v>
          </cell>
          <cell r="EG424" t="str">
            <v>No</v>
          </cell>
          <cell r="EH424" t="str">
            <v>No</v>
          </cell>
          <cell r="EI424" t="str">
            <v>No</v>
          </cell>
          <cell r="EJ424" t="str">
            <v>No</v>
          </cell>
          <cell r="EM424" t="str">
            <v>No</v>
          </cell>
          <cell r="EN424" t="str">
            <v>No</v>
          </cell>
          <cell r="EO424" t="str">
            <v>No</v>
          </cell>
          <cell r="EP424" t="str">
            <v>No</v>
          </cell>
          <cell r="EQ424" t="str">
            <v>No</v>
          </cell>
          <cell r="ER424" t="str">
            <v>No</v>
          </cell>
        </row>
        <row r="425">
          <cell r="A425">
            <v>976992</v>
          </cell>
          <cell r="B425" t="str">
            <v>Walker, Tavon R.</v>
          </cell>
          <cell r="C425" t="str">
            <v>2002 Grinnalds Avenue Avenue</v>
          </cell>
          <cell r="D425" t="str">
            <v>Baltimore</v>
          </cell>
          <cell r="E425" t="str">
            <v>MD</v>
          </cell>
          <cell r="F425" t="str">
            <v>21230</v>
          </cell>
          <cell r="G425" t="str">
            <v>United States of America</v>
          </cell>
          <cell r="H425" t="str">
            <v>Word of Mouth</v>
          </cell>
          <cell r="J425" t="str">
            <v>443-814-6215</v>
          </cell>
          <cell r="L425" t="str">
            <v>Single</v>
          </cell>
          <cell r="M425" t="str">
            <v>No</v>
          </cell>
          <cell r="N425" t="str">
            <v>Yes</v>
          </cell>
          <cell r="O425" t="str">
            <v>2/16/2022</v>
          </cell>
          <cell r="P425" t="str">
            <v>Bus Operator</v>
          </cell>
          <cell r="R425" t="str">
            <v>No</v>
          </cell>
          <cell r="S425" t="str">
            <v>No</v>
          </cell>
          <cell r="T425" t="str">
            <v>Male</v>
          </cell>
          <cell r="U425" t="str">
            <v>Black/African American</v>
          </cell>
          <cell r="V425" t="str">
            <v>02/16/2022</v>
          </cell>
          <cell r="X425" t="str">
            <v>214-13-2530</v>
          </cell>
          <cell r="Y425" t="str">
            <v>08/21/1985</v>
          </cell>
          <cell r="Z425" t="str">
            <v>tavonwalker85@gmail.com</v>
          </cell>
          <cell r="AA425" t="str">
            <v>No</v>
          </cell>
          <cell r="AB425">
            <v>0</v>
          </cell>
          <cell r="AC425">
            <v>17.5</v>
          </cell>
          <cell r="AD425" t="str">
            <v>Salary/Wages</v>
          </cell>
          <cell r="AF425" t="str">
            <v>Still Working</v>
          </cell>
          <cell r="AG425" t="str">
            <v>No</v>
          </cell>
          <cell r="AH425" t="str">
            <v>Extremely Low Income</v>
          </cell>
          <cell r="AI425">
            <v>2000</v>
          </cell>
          <cell r="AJ425" t="str">
            <v>No</v>
          </cell>
          <cell r="AK425" t="str">
            <v>High School Diploma/GED</v>
          </cell>
          <cell r="AL425" t="str">
            <v>No</v>
          </cell>
          <cell r="AM425" t="str">
            <v>No</v>
          </cell>
          <cell r="AN425" t="str">
            <v>No</v>
          </cell>
          <cell r="AP425" t="str">
            <v>Yes</v>
          </cell>
          <cell r="AQ425" t="str">
            <v>CTC</v>
          </cell>
          <cell r="AR425" t="str">
            <v>MOED Opioid; CDBG</v>
          </cell>
          <cell r="AS425" t="str">
            <v>CTC</v>
          </cell>
          <cell r="AT425" t="str">
            <v>United States</v>
          </cell>
          <cell r="AU425">
            <v>40</v>
          </cell>
          <cell r="AZ425">
            <v>44608</v>
          </cell>
          <cell r="BA425" t="str">
            <v>CTC</v>
          </cell>
          <cell r="BB425" t="str">
            <v>MS</v>
          </cell>
          <cell r="BC425">
            <v>2</v>
          </cell>
          <cell r="BD425" t="str">
            <v>Quarter 3</v>
          </cell>
          <cell r="BE425">
            <v>2022</v>
          </cell>
          <cell r="BF425">
            <v>2022</v>
          </cell>
          <cell r="CI425" t="str">
            <v>Yes</v>
          </cell>
          <cell r="CO425" t="str">
            <v>No</v>
          </cell>
          <cell r="CP425">
            <v>44627</v>
          </cell>
          <cell r="CU425" t="str">
            <v>Yes</v>
          </cell>
          <cell r="CV425" t="str">
            <v>04/01/2022</v>
          </cell>
          <cell r="DE425" t="str">
            <v>Yes</v>
          </cell>
          <cell r="DF425" t="str">
            <v>05/12/2022</v>
          </cell>
          <cell r="DI425" t="str">
            <v>Yes</v>
          </cell>
          <cell r="DJ425" t="str">
            <v>Complete</v>
          </cell>
          <cell r="EB425">
            <v>36</v>
          </cell>
          <cell r="EC425" t="str">
            <v>Yes</v>
          </cell>
          <cell r="ED425" t="str">
            <v>CDBG</v>
          </cell>
          <cell r="EE425" t="str">
            <v>Yes</v>
          </cell>
          <cell r="EF425" t="str">
            <v>No</v>
          </cell>
          <cell r="EG425" t="str">
            <v>Yes</v>
          </cell>
          <cell r="EH425" t="str">
            <v>No</v>
          </cell>
          <cell r="EI425" t="str">
            <v>Yes</v>
          </cell>
          <cell r="EJ425" t="str">
            <v>No</v>
          </cell>
          <cell r="EM425" t="str">
            <v>Yes</v>
          </cell>
          <cell r="EN425" t="str">
            <v>No</v>
          </cell>
          <cell r="EO425" t="str">
            <v>No</v>
          </cell>
          <cell r="EP425" t="str">
            <v>No</v>
          </cell>
          <cell r="EQ425" t="str">
            <v>No</v>
          </cell>
          <cell r="ER425" t="str">
            <v>No</v>
          </cell>
        </row>
        <row r="426">
          <cell r="A426">
            <v>977198</v>
          </cell>
          <cell r="B426" t="str">
            <v>Wallace, Anneke</v>
          </cell>
          <cell r="C426" t="str">
            <v>2201 Argonne Drive</v>
          </cell>
          <cell r="D426" t="str">
            <v>Baltimore</v>
          </cell>
          <cell r="E426" t="str">
            <v>MD</v>
          </cell>
          <cell r="F426" t="str">
            <v>21218</v>
          </cell>
          <cell r="G426" t="str">
            <v>United States of America</v>
          </cell>
          <cell r="H426" t="str">
            <v>Community Location</v>
          </cell>
          <cell r="J426" t="str">
            <v>443-339-5452</v>
          </cell>
          <cell r="L426" t="str">
            <v>Single</v>
          </cell>
          <cell r="M426" t="str">
            <v>Yes</v>
          </cell>
          <cell r="N426" t="str">
            <v>No</v>
          </cell>
          <cell r="O426" t="str">
            <v>6/16/2022</v>
          </cell>
          <cell r="R426" t="str">
            <v>Yes</v>
          </cell>
          <cell r="S426" t="str">
            <v>No</v>
          </cell>
          <cell r="T426" t="str">
            <v>Female</v>
          </cell>
          <cell r="U426" t="str">
            <v>Black/African American</v>
          </cell>
          <cell r="V426" t="str">
            <v>06/16/2022</v>
          </cell>
          <cell r="W426" t="str">
            <v>254-749-7629</v>
          </cell>
          <cell r="X426" t="str">
            <v>214-57-2496</v>
          </cell>
          <cell r="Y426" t="str">
            <v>12/30/1999</v>
          </cell>
          <cell r="Z426" t="str">
            <v>ann.wallacee@gmail.com</v>
          </cell>
          <cell r="AA426" t="str">
            <v>Yes</v>
          </cell>
          <cell r="AB426">
            <v>0</v>
          </cell>
          <cell r="AC426">
            <v>11</v>
          </cell>
          <cell r="AF426" t="str">
            <v>1-3 months</v>
          </cell>
          <cell r="AG426" t="str">
            <v>No</v>
          </cell>
          <cell r="AH426" t="str">
            <v>Extremely Low Income</v>
          </cell>
          <cell r="AI426">
            <v>0</v>
          </cell>
          <cell r="AJ426" t="str">
            <v>No</v>
          </cell>
          <cell r="AK426" t="str">
            <v>High School Diploma/GED</v>
          </cell>
          <cell r="AL426" t="str">
            <v>No</v>
          </cell>
          <cell r="AM426" t="str">
            <v>No</v>
          </cell>
          <cell r="AN426" t="str">
            <v>No</v>
          </cell>
          <cell r="AP426" t="str">
            <v>Yes</v>
          </cell>
          <cell r="AQ426" t="str">
            <v>OOO</v>
          </cell>
          <cell r="AR426" t="str">
            <v xml:space="preserve"> CDBG</v>
          </cell>
          <cell r="AS426" t="str">
            <v>OOO</v>
          </cell>
          <cell r="AT426" t="str">
            <v>United States</v>
          </cell>
          <cell r="AU426">
            <v>40</v>
          </cell>
          <cell r="AV426" t="str">
            <v>Family Circumstances, Lack Job Search/Application Skills, Lack of Consistent Phone Number, Lack of Network, Transportation</v>
          </cell>
          <cell r="AZ426">
            <v>44728</v>
          </cell>
          <cell r="BA426" t="str">
            <v>OOO</v>
          </cell>
          <cell r="BB426" t="str">
            <v>RV</v>
          </cell>
          <cell r="BC426">
            <v>6</v>
          </cell>
          <cell r="BD426" t="str">
            <v>Quarter 4</v>
          </cell>
          <cell r="BE426">
            <v>2022</v>
          </cell>
          <cell r="BF426">
            <v>2022</v>
          </cell>
          <cell r="CI426" t="str">
            <v>No</v>
          </cell>
          <cell r="CO426" t="str">
            <v>No</v>
          </cell>
          <cell r="CP426"/>
          <cell r="EB426">
            <v>22</v>
          </cell>
          <cell r="EC426" t="str">
            <v>Yes</v>
          </cell>
          <cell r="ED426" t="str">
            <v>CDBG</v>
          </cell>
          <cell r="EE426" t="str">
            <v>No</v>
          </cell>
          <cell r="EF426" t="str">
            <v>No</v>
          </cell>
          <cell r="EG426" t="str">
            <v>Yes</v>
          </cell>
          <cell r="EH426" t="str">
            <v>No</v>
          </cell>
          <cell r="EI426" t="str">
            <v>No</v>
          </cell>
          <cell r="EJ426" t="str">
            <v>Yes</v>
          </cell>
          <cell r="EM426" t="str">
            <v>No</v>
          </cell>
          <cell r="EN426" t="str">
            <v>No</v>
          </cell>
          <cell r="EO426" t="str">
            <v>No</v>
          </cell>
          <cell r="EP426" t="str">
            <v>No</v>
          </cell>
          <cell r="EQ426" t="str">
            <v>No</v>
          </cell>
          <cell r="ER426" t="str">
            <v>No</v>
          </cell>
        </row>
        <row r="427">
          <cell r="A427">
            <v>976813</v>
          </cell>
          <cell r="B427" t="str">
            <v>Wallace, David</v>
          </cell>
          <cell r="C427" t="str">
            <v>1707 N. Monroe St</v>
          </cell>
          <cell r="D427" t="str">
            <v>Baltimore</v>
          </cell>
          <cell r="E427" t="str">
            <v>MD</v>
          </cell>
          <cell r="F427" t="str">
            <v>21217</v>
          </cell>
          <cell r="G427" t="str">
            <v>United States of America</v>
          </cell>
          <cell r="H427" t="str">
            <v>Word of Mouth</v>
          </cell>
          <cell r="J427" t="str">
            <v>(443)500-2562</v>
          </cell>
          <cell r="L427" t="str">
            <v>Single</v>
          </cell>
          <cell r="M427" t="str">
            <v>No</v>
          </cell>
          <cell r="N427" t="str">
            <v>No</v>
          </cell>
          <cell r="O427" t="str">
            <v>9/14/2021</v>
          </cell>
          <cell r="P427" t="str">
            <v>Port of Baltimore/Warehousing</v>
          </cell>
          <cell r="R427" t="str">
            <v>No</v>
          </cell>
          <cell r="S427" t="str">
            <v>No</v>
          </cell>
          <cell r="T427" t="str">
            <v>Male</v>
          </cell>
          <cell r="U427" t="str">
            <v>Black/African American</v>
          </cell>
          <cell r="V427" t="str">
            <v>09/14/2021</v>
          </cell>
          <cell r="X427" t="str">
            <v>216-84-8243</v>
          </cell>
          <cell r="Y427" t="str">
            <v>08/01/1970</v>
          </cell>
          <cell r="Z427" t="str">
            <v>dwallace1359@gmail.com</v>
          </cell>
          <cell r="AA427" t="str">
            <v>No</v>
          </cell>
          <cell r="AB427">
            <v>0</v>
          </cell>
          <cell r="AC427">
            <v>11.75</v>
          </cell>
          <cell r="AD427" t="str">
            <v>SNAP/Food Stamp</v>
          </cell>
          <cell r="AF427" t="str">
            <v>&lt;1 month</v>
          </cell>
          <cell r="AG427" t="str">
            <v>No</v>
          </cell>
          <cell r="AH427" t="str">
            <v>Extremely Low Income</v>
          </cell>
          <cell r="AI427">
            <v>0</v>
          </cell>
          <cell r="AJ427" t="str">
            <v>Yes</v>
          </cell>
          <cell r="AK427" t="str">
            <v>High School Diploma/GED</v>
          </cell>
          <cell r="AL427" t="str">
            <v>No</v>
          </cell>
          <cell r="AM427" t="str">
            <v>Yes</v>
          </cell>
          <cell r="AN427" t="str">
            <v>No</v>
          </cell>
          <cell r="AQ427" t="str">
            <v>MTDL</v>
          </cell>
          <cell r="AR427" t="str">
            <v xml:space="preserve"> CDBG; SNAP; EARN</v>
          </cell>
          <cell r="AS427" t="str">
            <v>MTDL</v>
          </cell>
          <cell r="AT427" t="str">
            <v>United States</v>
          </cell>
          <cell r="AU427">
            <v>40</v>
          </cell>
          <cell r="AZ427">
            <v>44453</v>
          </cell>
          <cell r="BA427" t="str">
            <v>MTDL</v>
          </cell>
          <cell r="BB427" t="str">
            <v>SH</v>
          </cell>
          <cell r="BC427">
            <v>9</v>
          </cell>
          <cell r="BD427" t="str">
            <v>Quarter 1</v>
          </cell>
          <cell r="BE427">
            <v>2021</v>
          </cell>
          <cell r="BF427">
            <v>2022</v>
          </cell>
          <cell r="CI427" t="str">
            <v>No</v>
          </cell>
          <cell r="CO427" t="str">
            <v>No</v>
          </cell>
          <cell r="CP427">
            <v>44473</v>
          </cell>
          <cell r="CQ427" t="str">
            <v>Yes</v>
          </cell>
          <cell r="CR427" t="str">
            <v>11/05/2021</v>
          </cell>
          <cell r="DI427" t="str">
            <v>Yes</v>
          </cell>
          <cell r="DJ427" t="str">
            <v>Complete</v>
          </cell>
          <cell r="DL427" t="str">
            <v>10-2021</v>
          </cell>
          <cell r="DM427">
            <v>10</v>
          </cell>
          <cell r="DW427" t="str">
            <v>E</v>
          </cell>
          <cell r="DZ427" t="str">
            <v>494014001</v>
          </cell>
          <cell r="EA427" t="str">
            <v>IG0514-15-657</v>
          </cell>
          <cell r="EB427">
            <v>51</v>
          </cell>
          <cell r="EC427" t="str">
            <v>Yes</v>
          </cell>
          <cell r="ED427" t="str">
            <v>CDBG</v>
          </cell>
          <cell r="EE427" t="str">
            <v>Yes</v>
          </cell>
          <cell r="EF427" t="str">
            <v>No</v>
          </cell>
          <cell r="EG427" t="str">
            <v>Yes</v>
          </cell>
          <cell r="EH427" t="str">
            <v>No</v>
          </cell>
          <cell r="EI427" t="str">
            <v>No</v>
          </cell>
          <cell r="EJ427" t="str">
            <v>Yes</v>
          </cell>
          <cell r="EM427" t="str">
            <v>Yes</v>
          </cell>
          <cell r="EN427" t="str">
            <v>No</v>
          </cell>
          <cell r="EO427" t="str">
            <v>No</v>
          </cell>
          <cell r="EP427" t="str">
            <v>No</v>
          </cell>
          <cell r="EQ427" t="str">
            <v>No</v>
          </cell>
          <cell r="ER427" t="str">
            <v>No</v>
          </cell>
        </row>
        <row r="428">
          <cell r="A428">
            <v>977107</v>
          </cell>
          <cell r="B428" t="str">
            <v>Waller, Tyron</v>
          </cell>
          <cell r="C428" t="str">
            <v>2718 Ashland Ave</v>
          </cell>
          <cell r="D428" t="str">
            <v>Baltimore</v>
          </cell>
          <cell r="E428" t="str">
            <v>MD</v>
          </cell>
          <cell r="F428" t="str">
            <v>21205</v>
          </cell>
          <cell r="G428" t="str">
            <v>United States of America</v>
          </cell>
          <cell r="H428" t="str">
            <v>MND Client/Tamia Johnson</v>
          </cell>
          <cell r="J428" t="str">
            <v>(410)582-1822</v>
          </cell>
          <cell r="L428" t="str">
            <v>Single</v>
          </cell>
          <cell r="M428" t="str">
            <v>No</v>
          </cell>
          <cell r="N428" t="str">
            <v>No</v>
          </cell>
          <cell r="O428" t="str">
            <v>4/26/2022</v>
          </cell>
          <cell r="P428" t="str">
            <v>Warehouse</v>
          </cell>
          <cell r="R428" t="str">
            <v>No</v>
          </cell>
          <cell r="S428" t="str">
            <v>No</v>
          </cell>
          <cell r="T428" t="str">
            <v>Male</v>
          </cell>
          <cell r="U428" t="str">
            <v>Black/African American</v>
          </cell>
          <cell r="V428" t="str">
            <v>04/28/2022</v>
          </cell>
          <cell r="X428" t="str">
            <v>214-29-4252</v>
          </cell>
          <cell r="Y428" t="str">
            <v>05/21/1990</v>
          </cell>
          <cell r="Z428" t="str">
            <v>wallertyron21@gmail.com</v>
          </cell>
          <cell r="AA428" t="str">
            <v>No</v>
          </cell>
          <cell r="AB428">
            <v>0</v>
          </cell>
          <cell r="AC428">
            <v>10</v>
          </cell>
          <cell r="AD428" t="str">
            <v>SNAP/Food Stamp</v>
          </cell>
          <cell r="AF428" t="str">
            <v>&gt; 1 year</v>
          </cell>
          <cell r="AG428" t="str">
            <v>No</v>
          </cell>
          <cell r="AH428" t="str">
            <v>Extremely Low Income</v>
          </cell>
          <cell r="AI428">
            <v>0</v>
          </cell>
          <cell r="AJ428" t="str">
            <v>Yes</v>
          </cell>
          <cell r="AK428" t="str">
            <v>Some Highschool</v>
          </cell>
          <cell r="AL428" t="str">
            <v>No</v>
          </cell>
          <cell r="AM428" t="str">
            <v>Yes</v>
          </cell>
          <cell r="AN428" t="str">
            <v>No</v>
          </cell>
          <cell r="AP428" t="str">
            <v>Yes</v>
          </cell>
          <cell r="AQ428" t="str">
            <v>MTDL</v>
          </cell>
          <cell r="AR428" t="str">
            <v xml:space="preserve"> CDBG; SNAP</v>
          </cell>
          <cell r="AS428" t="str">
            <v>MTDL</v>
          </cell>
          <cell r="AT428" t="str">
            <v>United States</v>
          </cell>
          <cell r="AU428">
            <v>40</v>
          </cell>
          <cell r="AZ428">
            <v>44679</v>
          </cell>
          <cell r="BA428" t="str">
            <v>MTDL</v>
          </cell>
          <cell r="BB428" t="str">
            <v>RB</v>
          </cell>
          <cell r="BC428">
            <v>4</v>
          </cell>
          <cell r="BD428" t="str">
            <v>Quarter 4</v>
          </cell>
          <cell r="BE428">
            <v>2022</v>
          </cell>
          <cell r="BF428">
            <v>2022</v>
          </cell>
          <cell r="CI428" t="str">
            <v>No</v>
          </cell>
          <cell r="CO428" t="str">
            <v>No</v>
          </cell>
          <cell r="CP428">
            <v>44683</v>
          </cell>
          <cell r="DK428" t="str">
            <v>Yes</v>
          </cell>
          <cell r="DL428" t="str">
            <v>05-2022</v>
          </cell>
          <cell r="DM428">
            <v>5</v>
          </cell>
          <cell r="DR428" t="str">
            <v>E</v>
          </cell>
          <cell r="DZ428" t="str">
            <v>454007550</v>
          </cell>
          <cell r="EB428">
            <v>32</v>
          </cell>
          <cell r="EC428" t="str">
            <v>Yes</v>
          </cell>
          <cell r="ED428" t="str">
            <v>CDBG</v>
          </cell>
          <cell r="EE428" t="str">
            <v>No</v>
          </cell>
          <cell r="EF428" t="str">
            <v>No</v>
          </cell>
          <cell r="EG428" t="str">
            <v>Yes</v>
          </cell>
          <cell r="EH428" t="str">
            <v>No</v>
          </cell>
          <cell r="EI428" t="str">
            <v>No</v>
          </cell>
          <cell r="EJ428" t="str">
            <v>No</v>
          </cell>
          <cell r="EM428" t="str">
            <v>No</v>
          </cell>
          <cell r="EN428" t="str">
            <v>No</v>
          </cell>
          <cell r="EO428" t="str">
            <v>No</v>
          </cell>
          <cell r="EP428" t="str">
            <v>No</v>
          </cell>
          <cell r="EQ428" t="str">
            <v>No</v>
          </cell>
          <cell r="ER428" t="str">
            <v>No</v>
          </cell>
        </row>
        <row r="429">
          <cell r="A429">
            <v>977138</v>
          </cell>
          <cell r="B429" t="str">
            <v>Ward, Carlton F.</v>
          </cell>
          <cell r="C429" t="str">
            <v>1618 Sherwood Ave</v>
          </cell>
          <cell r="D429" t="str">
            <v>Baltimore</v>
          </cell>
          <cell r="E429" t="str">
            <v>MD</v>
          </cell>
          <cell r="F429" t="str">
            <v>21239</v>
          </cell>
          <cell r="G429" t="str">
            <v>United States of America</v>
          </cell>
          <cell r="H429" t="str">
            <v>Word of Mouth</v>
          </cell>
          <cell r="J429" t="str">
            <v>443-355-8065</v>
          </cell>
          <cell r="L429" t="str">
            <v>Single</v>
          </cell>
          <cell r="M429" t="str">
            <v>No</v>
          </cell>
          <cell r="N429" t="str">
            <v>No</v>
          </cell>
          <cell r="O429" t="str">
            <v>5/24/2022</v>
          </cell>
          <cell r="P429" t="str">
            <v>Warehouse Worker</v>
          </cell>
          <cell r="R429" t="str">
            <v>No</v>
          </cell>
          <cell r="S429" t="str">
            <v>No</v>
          </cell>
          <cell r="T429" t="str">
            <v>Male</v>
          </cell>
          <cell r="U429" t="str">
            <v>Black/African American</v>
          </cell>
          <cell r="V429" t="str">
            <v>05/24/2022</v>
          </cell>
          <cell r="X429" t="str">
            <v>220-88-3705</v>
          </cell>
          <cell r="Y429" t="str">
            <v>07/18/1964</v>
          </cell>
          <cell r="Z429" t="str">
            <v>wardcarlton81@gmail.com</v>
          </cell>
          <cell r="AA429" t="str">
            <v>Yes</v>
          </cell>
          <cell r="AB429">
            <v>0</v>
          </cell>
          <cell r="AC429">
            <v>15</v>
          </cell>
          <cell r="AD429" t="str">
            <v>SNAP/Food Stamp</v>
          </cell>
          <cell r="AF429" t="str">
            <v>&lt;1 month</v>
          </cell>
          <cell r="AG429" t="str">
            <v>No</v>
          </cell>
          <cell r="AH429" t="str">
            <v>Extremely Low Income</v>
          </cell>
          <cell r="AI429">
            <v>0</v>
          </cell>
          <cell r="AJ429" t="str">
            <v>Yes</v>
          </cell>
          <cell r="AK429" t="str">
            <v>Some Highschool</v>
          </cell>
          <cell r="AL429" t="str">
            <v>No</v>
          </cell>
          <cell r="AM429" t="str">
            <v>No</v>
          </cell>
          <cell r="AN429" t="str">
            <v>No</v>
          </cell>
          <cell r="AP429" t="str">
            <v>No</v>
          </cell>
          <cell r="AR429" t="str">
            <v xml:space="preserve"> CDBG</v>
          </cell>
          <cell r="AS429" t="str">
            <v>MTDL</v>
          </cell>
          <cell r="AT429" t="str">
            <v>United States</v>
          </cell>
          <cell r="AU429">
            <v>20</v>
          </cell>
          <cell r="AZ429">
            <v>44705</v>
          </cell>
          <cell r="BB429" t="str">
            <v>RB</v>
          </cell>
          <cell r="BC429">
            <v>5</v>
          </cell>
          <cell r="BD429" t="str">
            <v>Quarter 4</v>
          </cell>
          <cell r="BE429">
            <v>2022</v>
          </cell>
          <cell r="BF429">
            <v>2022</v>
          </cell>
          <cell r="CI429" t="str">
            <v>No</v>
          </cell>
          <cell r="CO429" t="str">
            <v>No</v>
          </cell>
          <cell r="CP429">
            <v>44712</v>
          </cell>
          <cell r="DK429" t="str">
            <v>Yes</v>
          </cell>
          <cell r="EB429">
            <v>57</v>
          </cell>
          <cell r="EC429" t="str">
            <v>Yes</v>
          </cell>
          <cell r="ED429" t="str">
            <v>CDBG</v>
          </cell>
          <cell r="EE429" t="str">
            <v>No</v>
          </cell>
          <cell r="EF429" t="str">
            <v>No</v>
          </cell>
          <cell r="EG429" t="str">
            <v>Yes</v>
          </cell>
          <cell r="EH429" t="str">
            <v>No</v>
          </cell>
          <cell r="EI429" t="str">
            <v>No</v>
          </cell>
          <cell r="EJ429" t="str">
            <v>No</v>
          </cell>
          <cell r="EM429" t="str">
            <v>No</v>
          </cell>
          <cell r="EN429" t="str">
            <v>No</v>
          </cell>
          <cell r="EO429" t="str">
            <v>No</v>
          </cell>
          <cell r="EP429" t="str">
            <v>No</v>
          </cell>
          <cell r="EQ429" t="str">
            <v>No</v>
          </cell>
          <cell r="ER429" t="str">
            <v>No</v>
          </cell>
        </row>
        <row r="430">
          <cell r="A430">
            <v>976806</v>
          </cell>
          <cell r="B430" t="str">
            <v>Ward, Charmaine X.</v>
          </cell>
          <cell r="C430" t="str">
            <v>1834 Rutland Avenue</v>
          </cell>
          <cell r="D430" t="str">
            <v>Baltimore</v>
          </cell>
          <cell r="E430" t="str">
            <v>MD</v>
          </cell>
          <cell r="F430" t="str">
            <v>21213</v>
          </cell>
          <cell r="G430" t="str">
            <v>United States of America</v>
          </cell>
          <cell r="H430" t="str">
            <v>Word of Mouth</v>
          </cell>
          <cell r="J430" t="str">
            <v>410-624-6575</v>
          </cell>
          <cell r="L430" t="str">
            <v>Divorced/Separated</v>
          </cell>
          <cell r="M430" t="str">
            <v>Yes</v>
          </cell>
          <cell r="N430" t="str">
            <v>No</v>
          </cell>
          <cell r="O430" t="str">
            <v>8/31/2021</v>
          </cell>
          <cell r="P430" t="str">
            <v>CDL B Bus Operator</v>
          </cell>
          <cell r="R430" t="str">
            <v>Yes</v>
          </cell>
          <cell r="S430" t="str">
            <v>No</v>
          </cell>
          <cell r="T430" t="str">
            <v>Female</v>
          </cell>
          <cell r="U430" t="str">
            <v>Black/African American</v>
          </cell>
          <cell r="V430" t="str">
            <v>08/31/2021</v>
          </cell>
          <cell r="X430" t="str">
            <v>217-92-0018</v>
          </cell>
          <cell r="Y430" t="str">
            <v>01/10/1979</v>
          </cell>
          <cell r="Z430" t="str">
            <v>wardcharmaine@aol.com</v>
          </cell>
          <cell r="AA430" t="str">
            <v>No</v>
          </cell>
          <cell r="AB430">
            <v>0</v>
          </cell>
          <cell r="AC430">
            <v>17</v>
          </cell>
          <cell r="AD430" t="str">
            <v>Salary/Wages</v>
          </cell>
          <cell r="AF430" t="str">
            <v>Still Working</v>
          </cell>
          <cell r="AG430" t="str">
            <v>No</v>
          </cell>
          <cell r="AH430" t="str">
            <v>Extremely Low Income</v>
          </cell>
          <cell r="AI430">
            <v>3000</v>
          </cell>
          <cell r="AJ430" t="str">
            <v>No</v>
          </cell>
          <cell r="AK430" t="str">
            <v>High School Diploma/GED</v>
          </cell>
          <cell r="AL430" t="str">
            <v>No</v>
          </cell>
          <cell r="AM430" t="str">
            <v>No</v>
          </cell>
          <cell r="AN430" t="str">
            <v>No</v>
          </cell>
          <cell r="AQ430" t="str">
            <v>CTC</v>
          </cell>
          <cell r="AR430" t="str">
            <v xml:space="preserve"> CDBG; EARN</v>
          </cell>
          <cell r="AS430" t="str">
            <v>CTC</v>
          </cell>
          <cell r="AT430" t="str">
            <v>United States</v>
          </cell>
          <cell r="AU430">
            <v>40</v>
          </cell>
          <cell r="AZ430">
            <v>44439</v>
          </cell>
          <cell r="BA430" t="str">
            <v>CTC</v>
          </cell>
          <cell r="BB430" t="str">
            <v>SH</v>
          </cell>
          <cell r="BC430">
            <v>8</v>
          </cell>
          <cell r="BD430" t="str">
            <v>Quarter 1</v>
          </cell>
          <cell r="BE430">
            <v>2021</v>
          </cell>
          <cell r="BF430">
            <v>2022</v>
          </cell>
          <cell r="BG430" t="str">
            <v>09/27/2021</v>
          </cell>
          <cell r="BH430" t="str">
            <v>Initial Placement</v>
          </cell>
          <cell r="BI430" t="str">
            <v>First Transit</v>
          </cell>
          <cell r="BJ430" t="str">
            <v>Mobility Driver</v>
          </cell>
          <cell r="BK430">
            <v>16</v>
          </cell>
          <cell r="BL430">
            <v>40</v>
          </cell>
          <cell r="BM430" t="str">
            <v>Yes</v>
          </cell>
          <cell r="BN430" t="str">
            <v>No</v>
          </cell>
          <cell r="BO430" t="str">
            <v>No</v>
          </cell>
          <cell r="BP430" t="str">
            <v>No</v>
          </cell>
          <cell r="BQ430" t="str">
            <v>Yes</v>
          </cell>
          <cell r="BR430" t="str">
            <v>09/27/2021</v>
          </cell>
          <cell r="BS430" t="str">
            <v>Initial Placement</v>
          </cell>
          <cell r="BT430" t="str">
            <v>First Transit</v>
          </cell>
          <cell r="BU430" t="str">
            <v>Mobility Driver</v>
          </cell>
          <cell r="BV430">
            <v>16</v>
          </cell>
          <cell r="BW430">
            <v>40</v>
          </cell>
          <cell r="BX430" t="str">
            <v>Yes</v>
          </cell>
          <cell r="BY430" t="str">
            <v>No</v>
          </cell>
          <cell r="BZ430" t="str">
            <v>No</v>
          </cell>
          <cell r="CA430" t="str">
            <v>No</v>
          </cell>
          <cell r="CB430" t="str">
            <v>Yes</v>
          </cell>
          <cell r="CE430" t="str">
            <v>Yes</v>
          </cell>
          <cell r="CF430" t="str">
            <v>05/04/2022</v>
          </cell>
          <cell r="CG430" t="str">
            <v>Job Retained</v>
          </cell>
          <cell r="CH430" t="str">
            <v>05/04/2022</v>
          </cell>
          <cell r="CI430" t="str">
            <v>Yes</v>
          </cell>
          <cell r="CJ430">
            <v>219</v>
          </cell>
          <cell r="CK430">
            <v>246</v>
          </cell>
          <cell r="CL430">
            <v>246</v>
          </cell>
          <cell r="CM430">
            <v>246</v>
          </cell>
          <cell r="CN430">
            <v>246</v>
          </cell>
          <cell r="CO430" t="str">
            <v>No</v>
          </cell>
          <cell r="CP430">
            <v>44446</v>
          </cell>
          <cell r="CU430" t="str">
            <v>Yes</v>
          </cell>
          <cell r="CV430" t="str">
            <v>09/24/2021</v>
          </cell>
          <cell r="DI430" t="str">
            <v>Yes</v>
          </cell>
          <cell r="DJ430" t="str">
            <v>Complete</v>
          </cell>
          <cell r="EA430" t="str">
            <v>IG0514-15-631</v>
          </cell>
          <cell r="EB430">
            <v>43</v>
          </cell>
          <cell r="EC430" t="str">
            <v>Yes</v>
          </cell>
          <cell r="ED430" t="str">
            <v>CDBG</v>
          </cell>
          <cell r="EE430" t="str">
            <v>Yes</v>
          </cell>
          <cell r="EF430" t="str">
            <v>Yes</v>
          </cell>
          <cell r="EG430" t="str">
            <v>Yes</v>
          </cell>
          <cell r="EH430" t="str">
            <v>No</v>
          </cell>
          <cell r="EI430" t="str">
            <v>Yes</v>
          </cell>
          <cell r="EJ430" t="str">
            <v>No</v>
          </cell>
          <cell r="EL430">
            <v>26</v>
          </cell>
          <cell r="EM430" t="str">
            <v>No</v>
          </cell>
          <cell r="EN430" t="str">
            <v>No</v>
          </cell>
          <cell r="EO430" t="str">
            <v>No</v>
          </cell>
          <cell r="EP430" t="str">
            <v>No</v>
          </cell>
          <cell r="EQ430" t="str">
            <v>Yes</v>
          </cell>
          <cell r="ER430" t="str">
            <v>No</v>
          </cell>
        </row>
        <row r="431">
          <cell r="A431">
            <v>976678</v>
          </cell>
          <cell r="B431" t="str">
            <v>Warren, Samuel</v>
          </cell>
          <cell r="C431" t="str">
            <v>5602 Northwood Drive,</v>
          </cell>
          <cell r="D431" t="str">
            <v>Baltimore</v>
          </cell>
          <cell r="E431" t="str">
            <v>MD</v>
          </cell>
          <cell r="F431" t="str">
            <v>21212</v>
          </cell>
          <cell r="G431" t="str">
            <v>United States of America</v>
          </cell>
          <cell r="H431" t="str">
            <v>Internet Search</v>
          </cell>
          <cell r="J431" t="str">
            <v>443-682-4897</v>
          </cell>
          <cell r="L431" t="str">
            <v>Divorced/Separated</v>
          </cell>
          <cell r="M431" t="str">
            <v>No</v>
          </cell>
          <cell r="N431" t="str">
            <v>No</v>
          </cell>
          <cell r="O431" t="str">
            <v>Inactive</v>
          </cell>
          <cell r="S431" t="str">
            <v>Not Hispanic or Latino</v>
          </cell>
          <cell r="T431" t="str">
            <v>Male</v>
          </cell>
          <cell r="U431" t="str">
            <v>Black/African American</v>
          </cell>
          <cell r="V431" t="str">
            <v>07/13/2021</v>
          </cell>
          <cell r="X431" t="str">
            <v>213-86-9393</v>
          </cell>
          <cell r="Y431" t="str">
            <v>01/18/1975</v>
          </cell>
          <cell r="Z431" t="str">
            <v>samuelwarren18@gmail.com</v>
          </cell>
          <cell r="AA431" t="str">
            <v>Yes</v>
          </cell>
          <cell r="AB431">
            <v>0</v>
          </cell>
          <cell r="AC431">
            <v>0</v>
          </cell>
          <cell r="AD431" t="str">
            <v>Snap/Food Stamps</v>
          </cell>
          <cell r="AF431" t="str">
            <v>&gt; 1 year</v>
          </cell>
          <cell r="AG431" t="str">
            <v>No</v>
          </cell>
          <cell r="AH431" t="str">
            <v>Extremely Low Income</v>
          </cell>
          <cell r="AI431">
            <v>185</v>
          </cell>
          <cell r="AJ431" t="str">
            <v>Yes</v>
          </cell>
          <cell r="AK431" t="str">
            <v>High School Diploma/GED</v>
          </cell>
          <cell r="AL431" t="str">
            <v>No</v>
          </cell>
          <cell r="AM431" t="str">
            <v>Yes</v>
          </cell>
          <cell r="AN431" t="str">
            <v>No</v>
          </cell>
          <cell r="AR431" t="str">
            <v>CDBG</v>
          </cell>
          <cell r="AS431" t="str">
            <v>MTDL</v>
          </cell>
          <cell r="AT431" t="str">
            <v>United States</v>
          </cell>
          <cell r="AU431">
            <v>40</v>
          </cell>
          <cell r="AZ431">
            <v>44390</v>
          </cell>
          <cell r="BB431" t="str">
            <v>RV</v>
          </cell>
          <cell r="BC431">
            <v>7</v>
          </cell>
          <cell r="BD431" t="str">
            <v>Quarter 1</v>
          </cell>
          <cell r="BE431">
            <v>2021</v>
          </cell>
          <cell r="BF431">
            <v>2022</v>
          </cell>
          <cell r="CI431" t="str">
            <v>No</v>
          </cell>
          <cell r="CO431" t="str">
            <v>No</v>
          </cell>
          <cell r="CP431"/>
          <cell r="DK431" t="str">
            <v>Yes</v>
          </cell>
          <cell r="EB431">
            <v>47</v>
          </cell>
          <cell r="EC431" t="str">
            <v>Yes</v>
          </cell>
          <cell r="ED431" t="str">
            <v>CDBG</v>
          </cell>
          <cell r="EE431" t="str">
            <v>No</v>
          </cell>
          <cell r="EF431" t="str">
            <v>No</v>
          </cell>
          <cell r="EG431" t="str">
            <v>No</v>
          </cell>
          <cell r="EH431" t="str">
            <v>No</v>
          </cell>
          <cell r="EI431" t="str">
            <v>No</v>
          </cell>
          <cell r="EJ431" t="str">
            <v>No</v>
          </cell>
          <cell r="EM431" t="str">
            <v>No</v>
          </cell>
          <cell r="EN431" t="str">
            <v>No</v>
          </cell>
          <cell r="EO431" t="str">
            <v>No</v>
          </cell>
          <cell r="EP431" t="str">
            <v>No</v>
          </cell>
          <cell r="EQ431" t="str">
            <v>No</v>
          </cell>
          <cell r="ER431" t="str">
            <v>No</v>
          </cell>
        </row>
        <row r="432">
          <cell r="A432">
            <v>976986</v>
          </cell>
          <cell r="B432" t="str">
            <v>Washington, Benjamin</v>
          </cell>
          <cell r="C432" t="str">
            <v>223 Center Street</v>
          </cell>
          <cell r="D432" t="str">
            <v>Dundalk</v>
          </cell>
          <cell r="E432" t="str">
            <v>MD</v>
          </cell>
          <cell r="F432" t="str">
            <v>21222</v>
          </cell>
          <cell r="G432" t="str">
            <v>United States of America</v>
          </cell>
          <cell r="H432" t="str">
            <v>Internet Search</v>
          </cell>
          <cell r="J432" t="str">
            <v>(443)722-8865</v>
          </cell>
          <cell r="L432" t="str">
            <v>Single</v>
          </cell>
          <cell r="M432" t="str">
            <v>Yes</v>
          </cell>
          <cell r="N432" t="str">
            <v>Yes</v>
          </cell>
          <cell r="O432" t="str">
            <v>2/15/2022</v>
          </cell>
          <cell r="P432" t="str">
            <v>Port of Baltimore/Warehousing</v>
          </cell>
          <cell r="R432" t="str">
            <v>No</v>
          </cell>
          <cell r="S432" t="str">
            <v>No</v>
          </cell>
          <cell r="T432" t="str">
            <v>Male</v>
          </cell>
          <cell r="U432" t="str">
            <v>Black/African American</v>
          </cell>
          <cell r="V432" t="str">
            <v>02/15/2022</v>
          </cell>
          <cell r="X432" t="str">
            <v>220-53-8301</v>
          </cell>
          <cell r="Y432" t="str">
            <v>02/12/1999</v>
          </cell>
          <cell r="Z432" t="str">
            <v>b3n.washington@gmail.com</v>
          </cell>
          <cell r="AA432" t="str">
            <v>No</v>
          </cell>
          <cell r="AB432">
            <v>0</v>
          </cell>
          <cell r="AC432">
            <v>12</v>
          </cell>
          <cell r="AF432" t="str">
            <v>1-3 months</v>
          </cell>
          <cell r="AG432" t="str">
            <v>No</v>
          </cell>
          <cell r="AH432" t="str">
            <v>Extremely Low Income</v>
          </cell>
          <cell r="AI432">
            <v>0</v>
          </cell>
          <cell r="AJ432" t="str">
            <v>No</v>
          </cell>
          <cell r="AK432" t="str">
            <v>Some College</v>
          </cell>
          <cell r="AL432" t="str">
            <v>No</v>
          </cell>
          <cell r="AM432" t="str">
            <v>No</v>
          </cell>
          <cell r="AN432" t="str">
            <v>No</v>
          </cell>
          <cell r="AP432" t="str">
            <v>Yes</v>
          </cell>
          <cell r="AS432" t="str">
            <v>MTDL</v>
          </cell>
          <cell r="AT432" t="str">
            <v>United States</v>
          </cell>
          <cell r="AU432">
            <v>40</v>
          </cell>
          <cell r="AZ432">
            <v>44607</v>
          </cell>
          <cell r="BB432" t="str">
            <v>CH</v>
          </cell>
          <cell r="BC432">
            <v>2</v>
          </cell>
          <cell r="BD432" t="str">
            <v>Quarter 3</v>
          </cell>
          <cell r="BE432">
            <v>2022</v>
          </cell>
          <cell r="BF432">
            <v>2022</v>
          </cell>
          <cell r="CI432" t="str">
            <v>No</v>
          </cell>
          <cell r="CO432" t="str">
            <v>No</v>
          </cell>
          <cell r="CP432"/>
          <cell r="DK432" t="str">
            <v>Yes</v>
          </cell>
          <cell r="EB432">
            <v>23</v>
          </cell>
          <cell r="EC432" t="str">
            <v>No</v>
          </cell>
          <cell r="EE432" t="str">
            <v>No</v>
          </cell>
          <cell r="EF432" t="str">
            <v>No</v>
          </cell>
          <cell r="EG432" t="str">
            <v>No</v>
          </cell>
          <cell r="EH432" t="str">
            <v>No</v>
          </cell>
          <cell r="EI432" t="str">
            <v>No</v>
          </cell>
          <cell r="EJ432" t="str">
            <v>No</v>
          </cell>
          <cell r="EM432" t="str">
            <v>No</v>
          </cell>
          <cell r="EN432" t="str">
            <v>No</v>
          </cell>
          <cell r="EO432" t="str">
            <v>No</v>
          </cell>
          <cell r="EP432" t="str">
            <v>No</v>
          </cell>
          <cell r="EQ432" t="str">
            <v>No</v>
          </cell>
          <cell r="ER432" t="str">
            <v>No</v>
          </cell>
        </row>
        <row r="433">
          <cell r="A433">
            <v>976772</v>
          </cell>
          <cell r="B433" t="str">
            <v>Washington, Lynette</v>
          </cell>
          <cell r="C433" t="str">
            <v>2997 Bear Ridge Rd #203</v>
          </cell>
          <cell r="D433" t="str">
            <v>Baltimore</v>
          </cell>
          <cell r="E433" t="str">
            <v>MD</v>
          </cell>
          <cell r="F433" t="str">
            <v>21222</v>
          </cell>
          <cell r="G433" t="str">
            <v>United States of America</v>
          </cell>
          <cell r="H433" t="str">
            <v>Job Fair</v>
          </cell>
          <cell r="J433" t="str">
            <v>(443)761-0828</v>
          </cell>
          <cell r="L433" t="str">
            <v>Married</v>
          </cell>
          <cell r="M433" t="str">
            <v>Yes</v>
          </cell>
          <cell r="N433" t="str">
            <v>Yes</v>
          </cell>
          <cell r="P433" t="str">
            <v>Admin/Billing</v>
          </cell>
          <cell r="R433" t="str">
            <v>Yes</v>
          </cell>
          <cell r="S433" t="str">
            <v>No</v>
          </cell>
          <cell r="T433" t="str">
            <v>Female</v>
          </cell>
          <cell r="U433" t="str">
            <v>Black/African American</v>
          </cell>
          <cell r="V433" t="str">
            <v>08/09/2021</v>
          </cell>
          <cell r="W433" t="str">
            <v>(443)761-0826</v>
          </cell>
          <cell r="X433" t="str">
            <v>214-86-3598</v>
          </cell>
          <cell r="Y433" t="str">
            <v>06/01/1966</v>
          </cell>
          <cell r="AA433" t="str">
            <v>No</v>
          </cell>
          <cell r="AB433">
            <v>0</v>
          </cell>
          <cell r="AC433">
            <v>19</v>
          </cell>
          <cell r="AD433" t="str">
            <v>Salary/Wages</v>
          </cell>
          <cell r="AF433" t="str">
            <v>Still Working</v>
          </cell>
          <cell r="AG433" t="str">
            <v>No</v>
          </cell>
          <cell r="AH433" t="str">
            <v>Low Income</v>
          </cell>
          <cell r="AI433">
            <v>3040</v>
          </cell>
          <cell r="AJ433" t="str">
            <v>No</v>
          </cell>
          <cell r="AK433" t="str">
            <v>AA</v>
          </cell>
          <cell r="AL433" t="str">
            <v>No</v>
          </cell>
          <cell r="AM433" t="str">
            <v>No</v>
          </cell>
          <cell r="AN433" t="str">
            <v>No</v>
          </cell>
          <cell r="AS433" t="str">
            <v>OOO</v>
          </cell>
          <cell r="AT433" t="str">
            <v>United States</v>
          </cell>
          <cell r="AU433">
            <v>40</v>
          </cell>
          <cell r="AZ433">
            <v>44417</v>
          </cell>
          <cell r="BB433" t="str">
            <v>RB</v>
          </cell>
          <cell r="BC433">
            <v>8</v>
          </cell>
          <cell r="BD433" t="str">
            <v>Quarter 1</v>
          </cell>
          <cell r="BE433">
            <v>2021</v>
          </cell>
          <cell r="BF433">
            <v>2022</v>
          </cell>
          <cell r="CI433" t="str">
            <v>Yes</v>
          </cell>
          <cell r="CO433" t="str">
            <v>No</v>
          </cell>
          <cell r="CP433"/>
          <cell r="DK433" t="str">
            <v>Yes</v>
          </cell>
          <cell r="EB433">
            <v>56</v>
          </cell>
          <cell r="EC433" t="str">
            <v>No</v>
          </cell>
          <cell r="EE433" t="str">
            <v>No</v>
          </cell>
          <cell r="EF433" t="str">
            <v>No</v>
          </cell>
          <cell r="EG433" t="str">
            <v>No</v>
          </cell>
          <cell r="EH433" t="str">
            <v>No</v>
          </cell>
          <cell r="EI433" t="str">
            <v>Yes</v>
          </cell>
          <cell r="EJ433" t="str">
            <v>No</v>
          </cell>
          <cell r="EM433" t="str">
            <v>No</v>
          </cell>
          <cell r="EN433" t="str">
            <v>No</v>
          </cell>
          <cell r="EO433" t="str">
            <v>No</v>
          </cell>
          <cell r="EP433" t="str">
            <v>No</v>
          </cell>
          <cell r="EQ433" t="str">
            <v>No</v>
          </cell>
          <cell r="ER433" t="str">
            <v>No</v>
          </cell>
        </row>
        <row r="434">
          <cell r="A434">
            <v>976937</v>
          </cell>
          <cell r="B434" t="str">
            <v>Waters, William</v>
          </cell>
          <cell r="C434" t="str">
            <v>2100 Maryland Ave. Apt. 2-F</v>
          </cell>
          <cell r="D434" t="str">
            <v>Baltimore</v>
          </cell>
          <cell r="E434" t="str">
            <v>MD</v>
          </cell>
          <cell r="F434" t="str">
            <v>21218</v>
          </cell>
          <cell r="G434" t="str">
            <v>United States of America</v>
          </cell>
          <cell r="H434" t="str">
            <v>Community Location</v>
          </cell>
          <cell r="J434" t="str">
            <v>443-953-2062</v>
          </cell>
          <cell r="L434" t="str">
            <v>Single</v>
          </cell>
          <cell r="M434" t="str">
            <v>No</v>
          </cell>
          <cell r="N434" t="str">
            <v>No</v>
          </cell>
          <cell r="O434" t="str">
            <v>1/6/2022</v>
          </cell>
          <cell r="P434" t="str">
            <v>Warehouse/Forklift Operator</v>
          </cell>
          <cell r="R434" t="str">
            <v>No</v>
          </cell>
          <cell r="S434" t="str">
            <v>No</v>
          </cell>
          <cell r="T434" t="str">
            <v>Male</v>
          </cell>
          <cell r="U434" t="str">
            <v>Black/African American</v>
          </cell>
          <cell r="V434" t="str">
            <v>01/06/2022</v>
          </cell>
          <cell r="X434" t="str">
            <v>219-84-1171</v>
          </cell>
          <cell r="Y434" t="str">
            <v>01/18/1963</v>
          </cell>
          <cell r="Z434" t="str">
            <v>watersw452@gmail.com</v>
          </cell>
          <cell r="AA434" t="str">
            <v>No</v>
          </cell>
          <cell r="AB434">
            <v>0</v>
          </cell>
          <cell r="AC434">
            <v>12</v>
          </cell>
          <cell r="AF434" t="str">
            <v>&gt; 1 year</v>
          </cell>
          <cell r="AG434" t="str">
            <v>No</v>
          </cell>
          <cell r="AH434" t="str">
            <v>Extremely Low Income</v>
          </cell>
          <cell r="AI434">
            <v>1655</v>
          </cell>
          <cell r="AJ434" t="str">
            <v>Yes</v>
          </cell>
          <cell r="AK434" t="str">
            <v>High School Diploma/GED</v>
          </cell>
          <cell r="AL434" t="str">
            <v>No</v>
          </cell>
          <cell r="AM434" t="str">
            <v>Yes</v>
          </cell>
          <cell r="AN434" t="str">
            <v>No</v>
          </cell>
          <cell r="AP434" t="str">
            <v>Yes</v>
          </cell>
          <cell r="AQ434" t="str">
            <v>MTDL</v>
          </cell>
          <cell r="AR434" t="str">
            <v xml:space="preserve"> CDBG; SNAP; EARN</v>
          </cell>
          <cell r="AS434" t="str">
            <v>MTDL</v>
          </cell>
          <cell r="AT434" t="str">
            <v>United States</v>
          </cell>
          <cell r="AU434">
            <v>32</v>
          </cell>
          <cell r="AV434" t="str">
            <v>Age, Criminal Background, Employment History, Resume, Transportation</v>
          </cell>
          <cell r="AZ434">
            <v>44567</v>
          </cell>
          <cell r="BA434" t="str">
            <v>MTDL</v>
          </cell>
          <cell r="BB434" t="str">
            <v>RV</v>
          </cell>
          <cell r="BC434">
            <v>1</v>
          </cell>
          <cell r="BD434" t="str">
            <v>Quarter 3</v>
          </cell>
          <cell r="BE434">
            <v>2022</v>
          </cell>
          <cell r="BF434">
            <v>2022</v>
          </cell>
          <cell r="CI434" t="str">
            <v>No</v>
          </cell>
          <cell r="CO434" t="str">
            <v>No</v>
          </cell>
          <cell r="CP434">
            <v>44571</v>
          </cell>
          <cell r="CQ434" t="str">
            <v>Yes</v>
          </cell>
          <cell r="CR434" t="str">
            <v>02/02/2022</v>
          </cell>
          <cell r="DI434" t="str">
            <v>Yes</v>
          </cell>
          <cell r="DJ434" t="str">
            <v>Complete</v>
          </cell>
          <cell r="DL434" t="str">
            <v>01-2022</v>
          </cell>
          <cell r="DM434">
            <v>1</v>
          </cell>
          <cell r="DN434" t="str">
            <v>E</v>
          </cell>
          <cell r="DZ434" t="str">
            <v>424015437</v>
          </cell>
          <cell r="EA434" t="str">
            <v>IG0514-15-687</v>
          </cell>
          <cell r="EB434">
            <v>59</v>
          </cell>
          <cell r="EC434" t="str">
            <v>Yes</v>
          </cell>
          <cell r="ED434" t="str">
            <v>CDBG</v>
          </cell>
          <cell r="EE434" t="str">
            <v>Yes</v>
          </cell>
          <cell r="EF434" t="str">
            <v>No</v>
          </cell>
          <cell r="EG434" t="str">
            <v>Yes</v>
          </cell>
          <cell r="EH434" t="str">
            <v>No</v>
          </cell>
          <cell r="EI434" t="str">
            <v>No</v>
          </cell>
          <cell r="EJ434" t="str">
            <v>Yes</v>
          </cell>
          <cell r="EM434" t="str">
            <v>Yes</v>
          </cell>
          <cell r="EN434" t="str">
            <v>No</v>
          </cell>
          <cell r="EO434" t="str">
            <v>No</v>
          </cell>
          <cell r="EP434" t="str">
            <v>No</v>
          </cell>
          <cell r="EQ434" t="str">
            <v>No</v>
          </cell>
          <cell r="ER434" t="str">
            <v>No</v>
          </cell>
        </row>
        <row r="435">
          <cell r="A435">
            <v>976755</v>
          </cell>
          <cell r="B435" t="str">
            <v>Watford, Justin K.</v>
          </cell>
          <cell r="C435" t="str">
            <v>3568 Corn Stream Rd</v>
          </cell>
          <cell r="D435" t="str">
            <v>Randallstown</v>
          </cell>
          <cell r="E435" t="str">
            <v>MD</v>
          </cell>
          <cell r="F435" t="str">
            <v>21133</v>
          </cell>
          <cell r="G435" t="str">
            <v>United States of America</v>
          </cell>
          <cell r="H435" t="str">
            <v>Community Location</v>
          </cell>
          <cell r="J435" t="str">
            <v>443-570-3829</v>
          </cell>
          <cell r="L435" t="str">
            <v>Single</v>
          </cell>
          <cell r="M435" t="str">
            <v>Yes</v>
          </cell>
          <cell r="N435" t="str">
            <v>Yes</v>
          </cell>
          <cell r="P435" t="str">
            <v>Customer Service</v>
          </cell>
          <cell r="R435" t="str">
            <v>Yes</v>
          </cell>
          <cell r="S435" t="str">
            <v>Not Hispanic or Latino</v>
          </cell>
          <cell r="T435" t="str">
            <v>Male</v>
          </cell>
          <cell r="U435" t="str">
            <v>Black/African American</v>
          </cell>
          <cell r="V435" t="str">
            <v>08/04/2021</v>
          </cell>
          <cell r="X435" t="str">
            <v>XXX-XX-XXXX</v>
          </cell>
          <cell r="Y435" t="str">
            <v>09/13/2000</v>
          </cell>
          <cell r="Z435" t="str">
            <v>jwatford913@gmail.com</v>
          </cell>
          <cell r="AA435" t="str">
            <v>No</v>
          </cell>
          <cell r="AB435">
            <v>0</v>
          </cell>
          <cell r="AC435">
            <v>13</v>
          </cell>
          <cell r="AD435" t="str">
            <v>Other Sources</v>
          </cell>
          <cell r="AG435" t="str">
            <v>No</v>
          </cell>
          <cell r="AH435" t="str">
            <v>Low Income</v>
          </cell>
          <cell r="AI435">
            <v>0</v>
          </cell>
          <cell r="AJ435" t="str">
            <v>No</v>
          </cell>
          <cell r="AK435" t="str">
            <v>High School Diploma/GED</v>
          </cell>
          <cell r="AL435" t="str">
            <v>No</v>
          </cell>
          <cell r="AR435" t="str">
            <v>Grads2Careers</v>
          </cell>
          <cell r="AS435" t="str">
            <v>CF</v>
          </cell>
          <cell r="AT435" t="str">
            <v>United States</v>
          </cell>
          <cell r="AU435">
            <v>25</v>
          </cell>
          <cell r="AZ435">
            <v>44412</v>
          </cell>
          <cell r="BB435" t="str">
            <v>ML</v>
          </cell>
          <cell r="BC435">
            <v>8</v>
          </cell>
          <cell r="BD435" t="str">
            <v>Quarter 1</v>
          </cell>
          <cell r="BE435">
            <v>2021</v>
          </cell>
          <cell r="BF435">
            <v>2022</v>
          </cell>
          <cell r="CI435" t="str">
            <v>No</v>
          </cell>
          <cell r="CO435" t="str">
            <v>No</v>
          </cell>
          <cell r="CP435"/>
          <cell r="DK435" t="str">
            <v>Yes</v>
          </cell>
          <cell r="EB435">
            <v>21</v>
          </cell>
          <cell r="EC435" t="str">
            <v>No</v>
          </cell>
          <cell r="EE435" t="str">
            <v>No</v>
          </cell>
          <cell r="EF435" t="str">
            <v>No</v>
          </cell>
          <cell r="EG435" t="str">
            <v>No</v>
          </cell>
          <cell r="EH435" t="str">
            <v>No</v>
          </cell>
          <cell r="EI435" t="str">
            <v>No</v>
          </cell>
          <cell r="EJ435" t="str">
            <v>No</v>
          </cell>
          <cell r="EM435" t="str">
            <v>No</v>
          </cell>
          <cell r="EN435" t="str">
            <v>No</v>
          </cell>
          <cell r="EO435" t="str">
            <v>No</v>
          </cell>
          <cell r="EP435" t="str">
            <v>No</v>
          </cell>
          <cell r="EQ435" t="str">
            <v>No</v>
          </cell>
          <cell r="ER435" t="str">
            <v>No</v>
          </cell>
        </row>
        <row r="436">
          <cell r="A436">
            <v>976788</v>
          </cell>
          <cell r="B436" t="str">
            <v>Watkins Jr, Derrick</v>
          </cell>
          <cell r="C436" t="str">
            <v>934 E Biddle St</v>
          </cell>
          <cell r="D436" t="str">
            <v>Baltimore</v>
          </cell>
          <cell r="E436" t="str">
            <v>MD</v>
          </cell>
          <cell r="F436" t="str">
            <v>21202</v>
          </cell>
          <cell r="G436" t="str">
            <v>United States of America</v>
          </cell>
          <cell r="H436" t="str">
            <v>Internet Search</v>
          </cell>
          <cell r="J436" t="str">
            <v>(410)908-4270</v>
          </cell>
          <cell r="L436" t="str">
            <v>Single</v>
          </cell>
          <cell r="M436" t="str">
            <v>Yes</v>
          </cell>
          <cell r="N436" t="str">
            <v>Yes</v>
          </cell>
          <cell r="P436" t="str">
            <v>Warehouse/Port Jobs</v>
          </cell>
          <cell r="R436" t="str">
            <v>No</v>
          </cell>
          <cell r="S436" t="str">
            <v>No</v>
          </cell>
          <cell r="T436" t="str">
            <v>Male</v>
          </cell>
          <cell r="U436" t="str">
            <v>Black/African American</v>
          </cell>
          <cell r="V436" t="str">
            <v>08/24/2021</v>
          </cell>
          <cell r="W436" t="str">
            <v>(410)336-6906</v>
          </cell>
          <cell r="X436" t="str">
            <v>212-39-1079</v>
          </cell>
          <cell r="Y436" t="str">
            <v>03/17/1993</v>
          </cell>
          <cell r="Z436" t="str">
            <v>derrickawatkinsjr@gmailcom</v>
          </cell>
          <cell r="AA436" t="str">
            <v>No</v>
          </cell>
          <cell r="AB436">
            <v>0</v>
          </cell>
          <cell r="AC436">
            <v>13</v>
          </cell>
          <cell r="AD436" t="str">
            <v>Salary/Wages</v>
          </cell>
          <cell r="AF436" t="str">
            <v>Still Working</v>
          </cell>
          <cell r="AG436" t="str">
            <v>No</v>
          </cell>
          <cell r="AH436" t="str">
            <v>Extremely Low Income</v>
          </cell>
          <cell r="AI436">
            <v>1040</v>
          </cell>
          <cell r="AJ436" t="str">
            <v>Yes</v>
          </cell>
          <cell r="AK436" t="str">
            <v>High School Diploma/GED</v>
          </cell>
          <cell r="AL436" t="str">
            <v>No</v>
          </cell>
          <cell r="AM436" t="str">
            <v>No</v>
          </cell>
          <cell r="AN436" t="str">
            <v>No</v>
          </cell>
          <cell r="AR436" t="str">
            <v xml:space="preserve"> CDBG</v>
          </cell>
          <cell r="AS436" t="str">
            <v>CTC</v>
          </cell>
          <cell r="AT436" t="str">
            <v>United States</v>
          </cell>
          <cell r="AU436">
            <v>20</v>
          </cell>
          <cell r="AZ436">
            <v>44432</v>
          </cell>
          <cell r="BB436" t="str">
            <v>CH</v>
          </cell>
          <cell r="BC436">
            <v>8</v>
          </cell>
          <cell r="BD436" t="str">
            <v>Quarter 1</v>
          </cell>
          <cell r="BE436">
            <v>2021</v>
          </cell>
          <cell r="BF436">
            <v>2022</v>
          </cell>
          <cell r="CI436" t="str">
            <v>Yes</v>
          </cell>
          <cell r="CO436" t="str">
            <v>No</v>
          </cell>
          <cell r="CP436"/>
          <cell r="DK436" t="str">
            <v>Yes</v>
          </cell>
          <cell r="EB436">
            <v>29</v>
          </cell>
          <cell r="EC436" t="str">
            <v>Yes</v>
          </cell>
          <cell r="ED436" t="str">
            <v>CDBG</v>
          </cell>
          <cell r="EE436" t="str">
            <v>No</v>
          </cell>
          <cell r="EF436" t="str">
            <v>No</v>
          </cell>
          <cell r="EG436" t="str">
            <v>No</v>
          </cell>
          <cell r="EH436" t="str">
            <v>No</v>
          </cell>
          <cell r="EI436" t="str">
            <v>Yes</v>
          </cell>
          <cell r="EJ436" t="str">
            <v>No</v>
          </cell>
          <cell r="EM436" t="str">
            <v>No</v>
          </cell>
          <cell r="EN436" t="str">
            <v>No</v>
          </cell>
          <cell r="EO436" t="str">
            <v>No</v>
          </cell>
          <cell r="EP436" t="str">
            <v>No</v>
          </cell>
          <cell r="EQ436" t="str">
            <v>No</v>
          </cell>
          <cell r="ER436" t="str">
            <v>No</v>
          </cell>
        </row>
        <row r="437">
          <cell r="A437">
            <v>977121</v>
          </cell>
          <cell r="B437" t="str">
            <v>Watkins Jr, Leroy</v>
          </cell>
          <cell r="C437" t="str">
            <v>2410 Pennsylvania Av</v>
          </cell>
          <cell r="D437" t="str">
            <v>Baltimore</v>
          </cell>
          <cell r="E437" t="str">
            <v>MD</v>
          </cell>
          <cell r="F437" t="str">
            <v>21217</v>
          </cell>
          <cell r="G437" t="str">
            <v>United States of America</v>
          </cell>
          <cell r="H437" t="str">
            <v>Word of Mouth</v>
          </cell>
          <cell r="J437" t="str">
            <v>(443)525-2924</v>
          </cell>
          <cell r="L437" t="str">
            <v>Divorced/Separated</v>
          </cell>
          <cell r="M437" t="str">
            <v>No</v>
          </cell>
          <cell r="N437" t="str">
            <v>No</v>
          </cell>
          <cell r="O437" t="str">
            <v>5/5/2022</v>
          </cell>
          <cell r="P437" t="str">
            <v>Housekeeping</v>
          </cell>
          <cell r="R437" t="str">
            <v>No</v>
          </cell>
          <cell r="S437" t="str">
            <v>No</v>
          </cell>
          <cell r="T437" t="str">
            <v>Male</v>
          </cell>
          <cell r="U437" t="str">
            <v>Black/African American and White</v>
          </cell>
          <cell r="V437" t="str">
            <v>05/12/2022</v>
          </cell>
          <cell r="X437" t="str">
            <v>218-92-2598</v>
          </cell>
          <cell r="Y437" t="str">
            <v>09/21/1978</v>
          </cell>
          <cell r="Z437" t="str">
            <v>roy0921watkins@gmail.com</v>
          </cell>
          <cell r="AA437" t="str">
            <v>No</v>
          </cell>
          <cell r="AB437">
            <v>0</v>
          </cell>
          <cell r="AC437">
            <v>10</v>
          </cell>
          <cell r="AF437" t="str">
            <v>&gt; 1 year</v>
          </cell>
          <cell r="AG437" t="str">
            <v>No</v>
          </cell>
          <cell r="AH437" t="str">
            <v>Extremely Low Income</v>
          </cell>
          <cell r="AI437">
            <v>0</v>
          </cell>
          <cell r="AJ437" t="str">
            <v>Yes</v>
          </cell>
          <cell r="AK437" t="str">
            <v>High School Diploma/GED</v>
          </cell>
          <cell r="AL437" t="str">
            <v>No</v>
          </cell>
          <cell r="AM437" t="str">
            <v>No</v>
          </cell>
          <cell r="AN437" t="str">
            <v>No</v>
          </cell>
          <cell r="AP437" t="str">
            <v>Yes</v>
          </cell>
          <cell r="AQ437" t="str">
            <v>OOO</v>
          </cell>
          <cell r="AR437" t="str">
            <v xml:space="preserve"> CDBG; SNAP</v>
          </cell>
          <cell r="AS437" t="str">
            <v>OOO</v>
          </cell>
          <cell r="AT437" t="str">
            <v>United States</v>
          </cell>
          <cell r="AU437">
            <v>40</v>
          </cell>
          <cell r="AZ437">
            <v>44693</v>
          </cell>
          <cell r="BA437" t="str">
            <v>OOO</v>
          </cell>
          <cell r="BB437" t="str">
            <v>RB</v>
          </cell>
          <cell r="BC437">
            <v>5</v>
          </cell>
          <cell r="BD437" t="str">
            <v>Quarter 4</v>
          </cell>
          <cell r="BE437">
            <v>2022</v>
          </cell>
          <cell r="BF437">
            <v>2022</v>
          </cell>
          <cell r="BG437" t="str">
            <v>06/27/2022</v>
          </cell>
          <cell r="BH437" t="str">
            <v>Initial Placement</v>
          </cell>
          <cell r="BI437" t="str">
            <v>UMMC</v>
          </cell>
          <cell r="BJ437" t="str">
            <v>Room Attendant</v>
          </cell>
          <cell r="BK437">
            <v>15.3</v>
          </cell>
          <cell r="BL437">
            <v>40</v>
          </cell>
          <cell r="BM437" t="str">
            <v>Yes</v>
          </cell>
          <cell r="BN437" t="str">
            <v>Yes</v>
          </cell>
          <cell r="BO437" t="str">
            <v>No</v>
          </cell>
          <cell r="BP437" t="str">
            <v>Yes</v>
          </cell>
          <cell r="BQ437" t="str">
            <v>Yes</v>
          </cell>
          <cell r="BR437" t="str">
            <v>06/27/2022</v>
          </cell>
          <cell r="BS437" t="str">
            <v>Initial Placement</v>
          </cell>
          <cell r="BT437" t="str">
            <v>UMMC</v>
          </cell>
          <cell r="BU437" t="str">
            <v>Room Attendant</v>
          </cell>
          <cell r="BV437">
            <v>15.3</v>
          </cell>
          <cell r="BW437">
            <v>40</v>
          </cell>
          <cell r="BX437" t="str">
            <v>Yes</v>
          </cell>
          <cell r="BY437" t="str">
            <v>Yes</v>
          </cell>
          <cell r="BZ437" t="str">
            <v>No</v>
          </cell>
          <cell r="CA437" t="str">
            <v>Yes</v>
          </cell>
          <cell r="CB437" t="str">
            <v>Yes</v>
          </cell>
          <cell r="CI437" t="str">
            <v>No</v>
          </cell>
          <cell r="CO437" t="str">
            <v>Yes</v>
          </cell>
          <cell r="CP437"/>
          <cell r="DL437" t="str">
            <v>05-2022</v>
          </cell>
          <cell r="DM437">
            <v>5</v>
          </cell>
          <cell r="DR437" t="str">
            <v>E</v>
          </cell>
          <cell r="DZ437" t="str">
            <v>30097307</v>
          </cell>
          <cell r="EB437">
            <v>43</v>
          </cell>
          <cell r="EC437" t="str">
            <v>Yes</v>
          </cell>
          <cell r="ED437" t="str">
            <v>CDBG</v>
          </cell>
          <cell r="EE437" t="str">
            <v>Yes</v>
          </cell>
          <cell r="EF437" t="str">
            <v>Yes</v>
          </cell>
          <cell r="EG437" t="str">
            <v>Yes</v>
          </cell>
          <cell r="EH437" t="str">
            <v>No</v>
          </cell>
          <cell r="EI437" t="str">
            <v>Yes</v>
          </cell>
          <cell r="EJ437" t="str">
            <v>No</v>
          </cell>
          <cell r="EL437">
            <v>45</v>
          </cell>
          <cell r="EM437" t="str">
            <v>No</v>
          </cell>
          <cell r="EN437" t="str">
            <v>No</v>
          </cell>
          <cell r="EO437" t="str">
            <v>No</v>
          </cell>
          <cell r="EP437" t="str">
            <v>No</v>
          </cell>
          <cell r="EQ437" t="str">
            <v>Yes</v>
          </cell>
          <cell r="ER437" t="str">
            <v>No</v>
          </cell>
        </row>
        <row r="438">
          <cell r="A438">
            <v>976909</v>
          </cell>
          <cell r="B438" t="str">
            <v>Watson, Cherae</v>
          </cell>
          <cell r="C438" t="str">
            <v>4501 Cherry Way</v>
          </cell>
          <cell r="D438" t="str">
            <v>Baltimore</v>
          </cell>
          <cell r="E438" t="str">
            <v>MD</v>
          </cell>
          <cell r="F438" t="str">
            <v>21229</v>
          </cell>
          <cell r="G438" t="str">
            <v>United States of America</v>
          </cell>
          <cell r="H438" t="str">
            <v>Community Location</v>
          </cell>
          <cell r="J438" t="str">
            <v>410-207-6179</v>
          </cell>
          <cell r="L438" t="str">
            <v>Single</v>
          </cell>
          <cell r="M438" t="str">
            <v>No</v>
          </cell>
          <cell r="O438" t="str">
            <v>12/16/2021</v>
          </cell>
          <cell r="P438" t="str">
            <v>Open minded/Admin/Bus Aide</v>
          </cell>
          <cell r="R438" t="str">
            <v>No</v>
          </cell>
          <cell r="S438" t="str">
            <v>No</v>
          </cell>
          <cell r="T438" t="str">
            <v>Female</v>
          </cell>
          <cell r="V438" t="str">
            <v>12/16/2021</v>
          </cell>
          <cell r="X438" t="str">
            <v>XXX-XX-0004</v>
          </cell>
          <cell r="Y438" t="str">
            <v>01/16/1991</v>
          </cell>
          <cell r="Z438" t="str">
            <v>watsoncherae@gmail.com</v>
          </cell>
          <cell r="AA438" t="str">
            <v>No</v>
          </cell>
          <cell r="AB438">
            <v>0</v>
          </cell>
          <cell r="AC438">
            <v>14</v>
          </cell>
          <cell r="AD438" t="str">
            <v>SNAP/Food Stamp</v>
          </cell>
          <cell r="AF438" t="str">
            <v>4-6 months</v>
          </cell>
          <cell r="AG438" t="str">
            <v>No</v>
          </cell>
          <cell r="AI438">
            <v>740</v>
          </cell>
          <cell r="AJ438" t="str">
            <v>Yes</v>
          </cell>
          <cell r="AK438" t="str">
            <v>High School Diploma/GED</v>
          </cell>
          <cell r="AL438" t="str">
            <v>No</v>
          </cell>
          <cell r="AM438" t="str">
            <v>No</v>
          </cell>
          <cell r="AN438" t="str">
            <v>No</v>
          </cell>
          <cell r="AP438" t="str">
            <v>No</v>
          </cell>
          <cell r="AQ438" t="str">
            <v>OOO</v>
          </cell>
          <cell r="AS438" t="str">
            <v>OOO</v>
          </cell>
          <cell r="AT438" t="str">
            <v>United States</v>
          </cell>
          <cell r="AU438">
            <v>40</v>
          </cell>
          <cell r="AV438" t="str">
            <v>Lack Job Search/Application Skills, Lack of Network, Transportation</v>
          </cell>
          <cell r="AZ438">
            <v>44546</v>
          </cell>
          <cell r="BA438" t="str">
            <v>OOO</v>
          </cell>
          <cell r="BB438" t="str">
            <v>RV</v>
          </cell>
          <cell r="BC438">
            <v>12</v>
          </cell>
          <cell r="BD438" t="str">
            <v>Quarter 2</v>
          </cell>
          <cell r="BE438">
            <v>2021</v>
          </cell>
          <cell r="BF438">
            <v>2022</v>
          </cell>
          <cell r="CI438" t="str">
            <v>No</v>
          </cell>
          <cell r="CO438" t="str">
            <v>No</v>
          </cell>
          <cell r="CP438"/>
          <cell r="EB438">
            <v>31</v>
          </cell>
          <cell r="EC438" t="str">
            <v>Yes</v>
          </cell>
          <cell r="EE438" t="str">
            <v>No</v>
          </cell>
          <cell r="EF438" t="str">
            <v>No</v>
          </cell>
          <cell r="EG438" t="str">
            <v>Yes</v>
          </cell>
          <cell r="EH438" t="str">
            <v>No</v>
          </cell>
          <cell r="EI438" t="str">
            <v>No</v>
          </cell>
          <cell r="EJ438" t="str">
            <v>Yes</v>
          </cell>
          <cell r="EM438" t="str">
            <v>No</v>
          </cell>
          <cell r="EN438" t="str">
            <v>No</v>
          </cell>
          <cell r="EO438" t="str">
            <v>No</v>
          </cell>
          <cell r="EP438" t="str">
            <v>No</v>
          </cell>
          <cell r="EQ438" t="str">
            <v>No</v>
          </cell>
          <cell r="ER438" t="str">
            <v>No</v>
          </cell>
        </row>
        <row r="439">
          <cell r="A439">
            <v>976878</v>
          </cell>
          <cell r="B439" t="str">
            <v>Wells, Shelly</v>
          </cell>
          <cell r="C439" t="str">
            <v>45 CornBury Court</v>
          </cell>
          <cell r="D439" t="str">
            <v>Owings Mills</v>
          </cell>
          <cell r="E439" t="str">
            <v>MD</v>
          </cell>
          <cell r="F439" t="str">
            <v>21117</v>
          </cell>
          <cell r="G439" t="str">
            <v>United States of America</v>
          </cell>
          <cell r="H439" t="str">
            <v>Facebook</v>
          </cell>
          <cell r="J439" t="str">
            <v>(443)596-1449</v>
          </cell>
          <cell r="L439" t="str">
            <v>Married</v>
          </cell>
          <cell r="M439" t="str">
            <v>Yes</v>
          </cell>
          <cell r="N439" t="str">
            <v>Yes</v>
          </cell>
          <cell r="O439" t="str">
            <v>11/11/2021</v>
          </cell>
          <cell r="P439" t="str">
            <v>CDL/Trucks</v>
          </cell>
          <cell r="R439" t="str">
            <v>Yes</v>
          </cell>
          <cell r="S439" t="str">
            <v>No</v>
          </cell>
          <cell r="T439" t="str">
            <v>Female</v>
          </cell>
          <cell r="U439" t="str">
            <v>Black/African American</v>
          </cell>
          <cell r="V439" t="str">
            <v>11/11/2021</v>
          </cell>
          <cell r="W439" t="str">
            <v>(410)207-4268</v>
          </cell>
          <cell r="X439" t="str">
            <v>213-02-2564</v>
          </cell>
          <cell r="Y439" t="str">
            <v>07/13/1982</v>
          </cell>
          <cell r="Z439" t="str">
            <v>shellywells140@aol.com</v>
          </cell>
          <cell r="AA439" t="str">
            <v>No</v>
          </cell>
          <cell r="AB439">
            <v>0</v>
          </cell>
          <cell r="AC439">
            <v>14.5</v>
          </cell>
          <cell r="AD439" t="str">
            <v>Salary/Wages</v>
          </cell>
          <cell r="AF439" t="str">
            <v>Still Working</v>
          </cell>
          <cell r="AG439" t="str">
            <v>No</v>
          </cell>
          <cell r="AH439" t="str">
            <v>Extremely Low Income</v>
          </cell>
          <cell r="AI439">
            <v>2320</v>
          </cell>
          <cell r="AJ439" t="str">
            <v>No</v>
          </cell>
          <cell r="AK439" t="str">
            <v>High School Diploma/GED</v>
          </cell>
          <cell r="AL439" t="str">
            <v>No</v>
          </cell>
          <cell r="AM439" t="str">
            <v>No</v>
          </cell>
          <cell r="AN439" t="str">
            <v>No</v>
          </cell>
          <cell r="AP439" t="str">
            <v>No</v>
          </cell>
          <cell r="AS439" t="str">
            <v>CTC</v>
          </cell>
          <cell r="AT439" t="str">
            <v>United States</v>
          </cell>
          <cell r="AU439">
            <v>40</v>
          </cell>
          <cell r="AZ439">
            <v>44511</v>
          </cell>
          <cell r="BB439" t="str">
            <v>SH</v>
          </cell>
          <cell r="BC439">
            <v>11</v>
          </cell>
          <cell r="BD439" t="str">
            <v>Quarter 2</v>
          </cell>
          <cell r="BE439">
            <v>2021</v>
          </cell>
          <cell r="BF439">
            <v>2022</v>
          </cell>
          <cell r="CI439" t="str">
            <v>Yes</v>
          </cell>
          <cell r="CO439" t="str">
            <v>No</v>
          </cell>
          <cell r="CP439"/>
          <cell r="DK439" t="str">
            <v>Yes</v>
          </cell>
          <cell r="EB439">
            <v>39</v>
          </cell>
          <cell r="EC439" t="str">
            <v>No</v>
          </cell>
          <cell r="EE439" t="str">
            <v>No</v>
          </cell>
          <cell r="EF439" t="str">
            <v>No</v>
          </cell>
          <cell r="EG439" t="str">
            <v>No</v>
          </cell>
          <cell r="EH439" t="str">
            <v>No</v>
          </cell>
          <cell r="EI439" t="str">
            <v>Yes</v>
          </cell>
          <cell r="EJ439" t="str">
            <v>No</v>
          </cell>
          <cell r="EM439" t="str">
            <v>No</v>
          </cell>
          <cell r="EN439" t="str">
            <v>No</v>
          </cell>
          <cell r="EO439" t="str">
            <v>No</v>
          </cell>
          <cell r="EP439" t="str">
            <v>No</v>
          </cell>
          <cell r="EQ439" t="str">
            <v>No</v>
          </cell>
          <cell r="ER439" t="str">
            <v>No</v>
          </cell>
        </row>
        <row r="440">
          <cell r="A440">
            <v>977212</v>
          </cell>
          <cell r="B440" t="str">
            <v>Wheatley, Christoher</v>
          </cell>
          <cell r="C440" t="str">
            <v>5100 Dickey Hill</v>
          </cell>
          <cell r="D440" t="str">
            <v>apt 810  Balto</v>
          </cell>
          <cell r="E440" t="str">
            <v>Md</v>
          </cell>
          <cell r="F440" t="str">
            <v>21207</v>
          </cell>
          <cell r="G440" t="str">
            <v>United States of America</v>
          </cell>
          <cell r="H440" t="str">
            <v>Word of Mouth</v>
          </cell>
          <cell r="J440" t="str">
            <v>443 455 0601</v>
          </cell>
          <cell r="L440" t="str">
            <v>Single</v>
          </cell>
          <cell r="M440" t="str">
            <v>Yes</v>
          </cell>
          <cell r="N440" t="str">
            <v>Yes</v>
          </cell>
          <cell r="O440" t="str">
            <v>6/28/22</v>
          </cell>
          <cell r="P440" t="str">
            <v>Warehousing</v>
          </cell>
          <cell r="R440" t="str">
            <v>No</v>
          </cell>
          <cell r="S440" t="str">
            <v>No</v>
          </cell>
          <cell r="T440" t="str">
            <v>Male</v>
          </cell>
          <cell r="U440" t="str">
            <v>Black/African American</v>
          </cell>
          <cell r="V440" t="str">
            <v>06/28/2022</v>
          </cell>
          <cell r="X440" t="str">
            <v>219 15 8966</v>
          </cell>
          <cell r="Y440" t="str">
            <v>08/07/1987</v>
          </cell>
          <cell r="Z440" t="str">
            <v>pgrove749@me.com</v>
          </cell>
          <cell r="AA440" t="str">
            <v>No</v>
          </cell>
          <cell r="AB440">
            <v>0</v>
          </cell>
          <cell r="AC440">
            <v>22</v>
          </cell>
          <cell r="AF440" t="str">
            <v>4-6 months</v>
          </cell>
          <cell r="AG440" t="str">
            <v>No</v>
          </cell>
          <cell r="AH440" t="str">
            <v>Extremely Low Income</v>
          </cell>
          <cell r="AI440">
            <v>0</v>
          </cell>
          <cell r="AJ440" t="str">
            <v>Yes</v>
          </cell>
          <cell r="AK440" t="str">
            <v>High School Diploma/GED</v>
          </cell>
          <cell r="AL440" t="str">
            <v>No</v>
          </cell>
          <cell r="AM440" t="str">
            <v>No</v>
          </cell>
          <cell r="AN440" t="str">
            <v>No</v>
          </cell>
          <cell r="AQ440" t="str">
            <v>MTDL</v>
          </cell>
          <cell r="AS440" t="str">
            <v>MTDL</v>
          </cell>
          <cell r="AT440" t="str">
            <v>United States</v>
          </cell>
          <cell r="AU440">
            <v>40</v>
          </cell>
          <cell r="AV440" t="str">
            <v>Criminal Background</v>
          </cell>
          <cell r="AZ440">
            <v>44740</v>
          </cell>
          <cell r="BA440" t="str">
            <v>MTDL</v>
          </cell>
          <cell r="BB440" t="str">
            <v>CH</v>
          </cell>
          <cell r="BC440">
            <v>6</v>
          </cell>
          <cell r="BD440" t="str">
            <v>Quarter 4</v>
          </cell>
          <cell r="BE440">
            <v>2022</v>
          </cell>
          <cell r="BF440">
            <v>2022</v>
          </cell>
          <cell r="CI440" t="str">
            <v>No</v>
          </cell>
          <cell r="CO440" t="str">
            <v>No</v>
          </cell>
          <cell r="CP440"/>
          <cell r="EB440">
            <v>34</v>
          </cell>
          <cell r="EC440" t="str">
            <v>Yes</v>
          </cell>
          <cell r="EE440" t="str">
            <v>No</v>
          </cell>
          <cell r="EF440" t="str">
            <v>No</v>
          </cell>
          <cell r="EG440" t="str">
            <v>No</v>
          </cell>
          <cell r="EH440" t="str">
            <v>Yes</v>
          </cell>
          <cell r="EI440" t="str">
            <v>No</v>
          </cell>
          <cell r="EJ440" t="str">
            <v>Yes</v>
          </cell>
          <cell r="EM440" t="str">
            <v>No</v>
          </cell>
          <cell r="EN440" t="str">
            <v>No</v>
          </cell>
          <cell r="EO440" t="str">
            <v>No</v>
          </cell>
          <cell r="EP440" t="str">
            <v>No</v>
          </cell>
          <cell r="EQ440" t="str">
            <v>No</v>
          </cell>
          <cell r="ER440" t="str">
            <v>No</v>
          </cell>
        </row>
        <row r="441">
          <cell r="A441">
            <v>977210</v>
          </cell>
          <cell r="B441" t="str">
            <v>White Jr., Stephen D.</v>
          </cell>
          <cell r="C441" t="str">
            <v>850 W. Fayette Street</v>
          </cell>
          <cell r="D441" t="str">
            <v>Baltimore</v>
          </cell>
          <cell r="E441" t="str">
            <v>MD</v>
          </cell>
          <cell r="F441" t="str">
            <v>21201</v>
          </cell>
          <cell r="G441" t="str">
            <v>United States of America</v>
          </cell>
          <cell r="H441" t="str">
            <v>Word of Mouth</v>
          </cell>
          <cell r="J441" t="str">
            <v>(443)205-6828</v>
          </cell>
          <cell r="L441" t="str">
            <v>Single</v>
          </cell>
          <cell r="M441" t="str">
            <v>No</v>
          </cell>
          <cell r="N441" t="str">
            <v>No</v>
          </cell>
          <cell r="O441" t="str">
            <v>6/28/22</v>
          </cell>
          <cell r="P441" t="str">
            <v>Forklift Operator</v>
          </cell>
          <cell r="R441" t="str">
            <v>No</v>
          </cell>
          <cell r="S441" t="str">
            <v>No</v>
          </cell>
          <cell r="T441" t="str">
            <v>Male</v>
          </cell>
          <cell r="U441" t="str">
            <v>Black/African American</v>
          </cell>
          <cell r="V441" t="str">
            <v>06/28/2022</v>
          </cell>
          <cell r="X441" t="str">
            <v>213-65-752</v>
          </cell>
          <cell r="Y441" t="str">
            <v>08/22/2002</v>
          </cell>
          <cell r="AA441" t="str">
            <v>No</v>
          </cell>
          <cell r="AB441">
            <v>0</v>
          </cell>
          <cell r="AC441">
            <v>0</v>
          </cell>
          <cell r="AG441" t="str">
            <v>No</v>
          </cell>
          <cell r="AH441" t="str">
            <v>Extremely Low Income</v>
          </cell>
          <cell r="AI441">
            <v>0</v>
          </cell>
          <cell r="AJ441" t="str">
            <v>No</v>
          </cell>
          <cell r="AK441" t="str">
            <v>High School Diploma/GED</v>
          </cell>
          <cell r="AL441" t="str">
            <v>No</v>
          </cell>
          <cell r="AM441" t="str">
            <v>No</v>
          </cell>
          <cell r="AN441" t="str">
            <v>No</v>
          </cell>
          <cell r="AP441" t="str">
            <v>No</v>
          </cell>
          <cell r="AQ441" t="str">
            <v>MTDL</v>
          </cell>
          <cell r="AR441" t="str">
            <v xml:space="preserve"> CDBG</v>
          </cell>
          <cell r="AS441" t="str">
            <v>MTDL</v>
          </cell>
          <cell r="AT441" t="str">
            <v>United States</v>
          </cell>
          <cell r="AU441">
            <v>0</v>
          </cell>
          <cell r="AZ441">
            <v>44740</v>
          </cell>
          <cell r="BA441" t="str">
            <v>MTDL</v>
          </cell>
          <cell r="BB441" t="str">
            <v>MS</v>
          </cell>
          <cell r="BC441">
            <v>6</v>
          </cell>
          <cell r="BD441" t="str">
            <v>Quarter 4</v>
          </cell>
          <cell r="BE441">
            <v>2022</v>
          </cell>
          <cell r="BF441">
            <v>2022</v>
          </cell>
          <cell r="CI441" t="str">
            <v>No</v>
          </cell>
          <cell r="CO441" t="str">
            <v>No</v>
          </cell>
          <cell r="CP441"/>
          <cell r="EB441">
            <v>19</v>
          </cell>
          <cell r="EC441" t="str">
            <v>Yes</v>
          </cell>
          <cell r="ED441" t="str">
            <v>CDBG</v>
          </cell>
          <cell r="EE441" t="str">
            <v>No</v>
          </cell>
          <cell r="EF441" t="str">
            <v>No</v>
          </cell>
          <cell r="EG441" t="str">
            <v>No</v>
          </cell>
          <cell r="EH441" t="str">
            <v>Yes</v>
          </cell>
          <cell r="EI441" t="str">
            <v>No</v>
          </cell>
          <cell r="EJ441" t="str">
            <v>Yes</v>
          </cell>
          <cell r="EM441" t="str">
            <v>No</v>
          </cell>
          <cell r="EN441" t="str">
            <v>No</v>
          </cell>
          <cell r="EO441" t="str">
            <v>No</v>
          </cell>
          <cell r="EP441" t="str">
            <v>No</v>
          </cell>
          <cell r="EQ441" t="str">
            <v>No</v>
          </cell>
          <cell r="ER441" t="str">
            <v>No</v>
          </cell>
        </row>
        <row r="442">
          <cell r="A442">
            <v>976733</v>
          </cell>
          <cell r="B442" t="str">
            <v>White, Myron</v>
          </cell>
          <cell r="C442" t="str">
            <v>3440 Lyndale Ave</v>
          </cell>
          <cell r="D442" t="str">
            <v>Baltimore,</v>
          </cell>
          <cell r="E442" t="str">
            <v>Md</v>
          </cell>
          <cell r="F442" t="str">
            <v>21213</v>
          </cell>
          <cell r="G442" t="str">
            <v>United States of America</v>
          </cell>
          <cell r="H442" t="str">
            <v>Word of Mouth</v>
          </cell>
          <cell r="J442" t="str">
            <v>443 764 7495</v>
          </cell>
          <cell r="L442" t="str">
            <v>Single</v>
          </cell>
          <cell r="M442" t="str">
            <v>No</v>
          </cell>
          <cell r="N442" t="str">
            <v>No</v>
          </cell>
          <cell r="P442" t="str">
            <v>warehouse</v>
          </cell>
          <cell r="S442" t="str">
            <v>Not Hispanic or Latino</v>
          </cell>
          <cell r="T442" t="str">
            <v>Male</v>
          </cell>
          <cell r="U442" t="str">
            <v>Black/African American</v>
          </cell>
          <cell r="V442" t="str">
            <v>07/20/2021</v>
          </cell>
          <cell r="X442" t="str">
            <v>220 47 8892</v>
          </cell>
          <cell r="Y442" t="str">
            <v>10/18/1996</v>
          </cell>
          <cell r="Z442" t="str">
            <v>Wylanza1124@gmail.com</v>
          </cell>
          <cell r="AA442" t="str">
            <v>No</v>
          </cell>
          <cell r="AB442">
            <v>0</v>
          </cell>
          <cell r="AC442">
            <v>0</v>
          </cell>
          <cell r="AF442" t="str">
            <v>&gt; 1 year</v>
          </cell>
          <cell r="AG442" t="str">
            <v>No</v>
          </cell>
          <cell r="AH442" t="str">
            <v>Extremely Low Income</v>
          </cell>
          <cell r="AI442">
            <v>0</v>
          </cell>
          <cell r="AJ442" t="str">
            <v>No</v>
          </cell>
          <cell r="AK442" t="str">
            <v>High School Diploma/GED</v>
          </cell>
          <cell r="AL442" t="str">
            <v>No</v>
          </cell>
          <cell r="AM442" t="str">
            <v>Yes</v>
          </cell>
          <cell r="AN442" t="str">
            <v>No</v>
          </cell>
          <cell r="AQ442" t="str">
            <v>MTDL</v>
          </cell>
          <cell r="AR442" t="str">
            <v xml:space="preserve"> CDBG; SNAP; EARN</v>
          </cell>
          <cell r="AS442" t="str">
            <v>MTDL</v>
          </cell>
          <cell r="AT442" t="str">
            <v>United States</v>
          </cell>
          <cell r="AU442">
            <v>25</v>
          </cell>
          <cell r="AZ442">
            <v>44397</v>
          </cell>
          <cell r="BA442" t="str">
            <v>MTDL</v>
          </cell>
          <cell r="BB442" t="str">
            <v>CH</v>
          </cell>
          <cell r="BC442">
            <v>7</v>
          </cell>
          <cell r="BD442" t="str">
            <v>Quarter 1</v>
          </cell>
          <cell r="BE442">
            <v>2021</v>
          </cell>
          <cell r="BF442">
            <v>2022</v>
          </cell>
          <cell r="CI442" t="str">
            <v>No</v>
          </cell>
          <cell r="CO442" t="str">
            <v>No</v>
          </cell>
          <cell r="CP442">
            <v>44410</v>
          </cell>
          <cell r="CQ442" t="str">
            <v>Yes</v>
          </cell>
          <cell r="CR442" t="str">
            <v>11/05/2021</v>
          </cell>
          <cell r="DI442" t="str">
            <v>Yes</v>
          </cell>
          <cell r="DL442" t="str">
            <v>07-2021</v>
          </cell>
          <cell r="DM442">
            <v>7</v>
          </cell>
          <cell r="DT442" t="str">
            <v>E</v>
          </cell>
          <cell r="DZ442" t="str">
            <v>420016242</v>
          </cell>
          <cell r="EA442" t="str">
            <v>IG0514-15-658</v>
          </cell>
          <cell r="EB442">
            <v>25</v>
          </cell>
          <cell r="EC442" t="str">
            <v>Yes</v>
          </cell>
          <cell r="ED442" t="str">
            <v>CDBG</v>
          </cell>
          <cell r="EE442" t="str">
            <v>Yes</v>
          </cell>
          <cell r="EF442" t="str">
            <v>No</v>
          </cell>
          <cell r="EG442" t="str">
            <v>Yes</v>
          </cell>
          <cell r="EH442" t="str">
            <v>No</v>
          </cell>
          <cell r="EI442" t="str">
            <v>No</v>
          </cell>
          <cell r="EJ442" t="str">
            <v>Yes</v>
          </cell>
          <cell r="EM442" t="str">
            <v>Yes</v>
          </cell>
          <cell r="EN442" t="str">
            <v>No</v>
          </cell>
          <cell r="EO442" t="str">
            <v>No</v>
          </cell>
          <cell r="EP442" t="str">
            <v>No</v>
          </cell>
          <cell r="EQ442" t="str">
            <v>No</v>
          </cell>
          <cell r="ER442" t="str">
            <v>No</v>
          </cell>
        </row>
        <row r="443">
          <cell r="A443">
            <v>977203</v>
          </cell>
          <cell r="B443" t="str">
            <v>Whitty, Patrick</v>
          </cell>
          <cell r="C443" t="str">
            <v>1029 E. Baltimore Street</v>
          </cell>
          <cell r="D443" t="str">
            <v>Baltimore</v>
          </cell>
          <cell r="E443" t="str">
            <v>MD</v>
          </cell>
          <cell r="F443" t="str">
            <v>21202</v>
          </cell>
          <cell r="G443" t="str">
            <v>United States of America</v>
          </cell>
          <cell r="H443" t="str">
            <v>Community Location</v>
          </cell>
          <cell r="J443" t="str">
            <v>443-271-6274</v>
          </cell>
          <cell r="L443" t="str">
            <v>Single</v>
          </cell>
          <cell r="M443" t="str">
            <v>Yes</v>
          </cell>
          <cell r="N443" t="str">
            <v>No</v>
          </cell>
          <cell r="O443" t="str">
            <v>6/21/2022</v>
          </cell>
          <cell r="P443" t="str">
            <v>Fork Lift Operator</v>
          </cell>
          <cell r="R443" t="str">
            <v>No</v>
          </cell>
          <cell r="S443" t="str">
            <v>No</v>
          </cell>
          <cell r="T443" t="str">
            <v>Male</v>
          </cell>
          <cell r="U443" t="str">
            <v>White</v>
          </cell>
          <cell r="V443" t="str">
            <v>06/21/2022</v>
          </cell>
          <cell r="X443" t="str">
            <v>215-78-5497</v>
          </cell>
          <cell r="Y443" t="str">
            <v>08/29/1962</v>
          </cell>
          <cell r="Z443" t="str">
            <v>brotha5311@gmail.com</v>
          </cell>
          <cell r="AA443" t="str">
            <v>Yes</v>
          </cell>
          <cell r="AB443">
            <v>0</v>
          </cell>
          <cell r="AC443">
            <v>16</v>
          </cell>
          <cell r="AF443" t="str">
            <v>&gt; 1 year</v>
          </cell>
          <cell r="AG443" t="str">
            <v>No</v>
          </cell>
          <cell r="AH443" t="str">
            <v>Extremely Low Income</v>
          </cell>
          <cell r="AI443">
            <v>0</v>
          </cell>
          <cell r="AJ443" t="str">
            <v>Yes</v>
          </cell>
          <cell r="AK443" t="str">
            <v>Some College</v>
          </cell>
          <cell r="AL443" t="str">
            <v>No</v>
          </cell>
          <cell r="AM443" t="str">
            <v>Yes</v>
          </cell>
          <cell r="AN443" t="str">
            <v>No</v>
          </cell>
          <cell r="AP443" t="str">
            <v>Yes</v>
          </cell>
          <cell r="AQ443" t="str">
            <v>MTDL</v>
          </cell>
          <cell r="AR443" t="str">
            <v xml:space="preserve"> CDBG</v>
          </cell>
          <cell r="AS443" t="str">
            <v>MTDL</v>
          </cell>
          <cell r="AT443" t="str">
            <v>United States</v>
          </cell>
          <cell r="AU443">
            <v>40</v>
          </cell>
          <cell r="AV443" t="str">
            <v>Age, Homeless, Lack of Network, Transportation</v>
          </cell>
          <cell r="AZ443">
            <v>44733</v>
          </cell>
          <cell r="BA443" t="str">
            <v>MTDL</v>
          </cell>
          <cell r="BB443" t="str">
            <v>RV</v>
          </cell>
          <cell r="BC443">
            <v>6</v>
          </cell>
          <cell r="BD443" t="str">
            <v>Quarter 4</v>
          </cell>
          <cell r="BE443">
            <v>2022</v>
          </cell>
          <cell r="BF443">
            <v>2022</v>
          </cell>
          <cell r="CI443" t="str">
            <v>No</v>
          </cell>
          <cell r="CO443" t="str">
            <v>No</v>
          </cell>
          <cell r="CP443"/>
          <cell r="EB443">
            <v>59</v>
          </cell>
          <cell r="EC443" t="str">
            <v>Yes</v>
          </cell>
          <cell r="ED443" t="str">
            <v>CDBG</v>
          </cell>
          <cell r="EE443" t="str">
            <v>No</v>
          </cell>
          <cell r="EF443" t="str">
            <v>No</v>
          </cell>
          <cell r="EG443" t="str">
            <v>No</v>
          </cell>
          <cell r="EH443" t="str">
            <v>Yes</v>
          </cell>
          <cell r="EI443" t="str">
            <v>No</v>
          </cell>
          <cell r="EJ443" t="str">
            <v>Yes</v>
          </cell>
          <cell r="EM443" t="str">
            <v>No</v>
          </cell>
          <cell r="EN443" t="str">
            <v>No</v>
          </cell>
          <cell r="EO443" t="str">
            <v>No</v>
          </cell>
          <cell r="EP443" t="str">
            <v>No</v>
          </cell>
          <cell r="EQ443" t="str">
            <v>No</v>
          </cell>
          <cell r="ER443" t="str">
            <v>No</v>
          </cell>
        </row>
        <row r="444">
          <cell r="A444">
            <v>976809</v>
          </cell>
          <cell r="B444" t="str">
            <v>Whitworth, Charmaine D.</v>
          </cell>
          <cell r="C444" t="str">
            <v>5948 Glenkirk Road</v>
          </cell>
          <cell r="D444" t="str">
            <v>Baltimore</v>
          </cell>
          <cell r="E444" t="str">
            <v>MD</v>
          </cell>
          <cell r="F444" t="str">
            <v>21239</v>
          </cell>
          <cell r="G444" t="str">
            <v>United States of America</v>
          </cell>
          <cell r="H444" t="str">
            <v>Baltimore Connect</v>
          </cell>
          <cell r="J444" t="str">
            <v>410-500-8666</v>
          </cell>
          <cell r="L444" t="str">
            <v>Single</v>
          </cell>
          <cell r="M444" t="str">
            <v>No</v>
          </cell>
          <cell r="N444" t="str">
            <v>No</v>
          </cell>
          <cell r="P444" t="str">
            <v>Customer Service</v>
          </cell>
          <cell r="R444" t="str">
            <v>Yes</v>
          </cell>
          <cell r="S444" t="str">
            <v>No</v>
          </cell>
          <cell r="T444" t="str">
            <v>Male</v>
          </cell>
          <cell r="U444" t="str">
            <v>Black/African American</v>
          </cell>
          <cell r="V444" t="str">
            <v>09/09/2021</v>
          </cell>
          <cell r="X444" t="str">
            <v>214-08-2450</v>
          </cell>
          <cell r="Y444" t="str">
            <v>08/18/1984</v>
          </cell>
          <cell r="Z444" t="str">
            <v>charmainewithworth@gmailcom</v>
          </cell>
          <cell r="AA444" t="str">
            <v>Yes</v>
          </cell>
          <cell r="AB444">
            <v>0</v>
          </cell>
          <cell r="AC444">
            <v>1700</v>
          </cell>
          <cell r="AD444" t="str">
            <v>SNAP/Food Stamp</v>
          </cell>
          <cell r="AF444" t="str">
            <v>&gt; 1 year</v>
          </cell>
          <cell r="AG444" t="str">
            <v>No</v>
          </cell>
          <cell r="AH444" t="str">
            <v>Extremely Low Income</v>
          </cell>
          <cell r="AI444">
            <v>0</v>
          </cell>
          <cell r="AJ444" t="str">
            <v>No</v>
          </cell>
          <cell r="AK444" t="str">
            <v>AA</v>
          </cell>
          <cell r="AL444" t="str">
            <v>No</v>
          </cell>
          <cell r="AM444" t="str">
            <v>No</v>
          </cell>
          <cell r="AN444" t="str">
            <v>Yes</v>
          </cell>
          <cell r="AR444" t="str">
            <v xml:space="preserve"> CDBG</v>
          </cell>
          <cell r="AS444" t="str">
            <v>OOO</v>
          </cell>
          <cell r="AT444" t="str">
            <v>United States</v>
          </cell>
          <cell r="AU444">
            <v>35</v>
          </cell>
          <cell r="AV444" t="str">
            <v>Transportation</v>
          </cell>
          <cell r="AZ444">
            <v>44448</v>
          </cell>
          <cell r="BB444" t="str">
            <v>SH</v>
          </cell>
          <cell r="BC444">
            <v>9</v>
          </cell>
          <cell r="BD444" t="str">
            <v>Quarter 1</v>
          </cell>
          <cell r="BE444">
            <v>2021</v>
          </cell>
          <cell r="BF444">
            <v>2022</v>
          </cell>
          <cell r="CI444" t="str">
            <v>No</v>
          </cell>
          <cell r="CO444" t="str">
            <v>No</v>
          </cell>
          <cell r="CP444"/>
          <cell r="DK444" t="str">
            <v>Yes</v>
          </cell>
          <cell r="EB444">
            <v>37</v>
          </cell>
          <cell r="EC444" t="str">
            <v>Yes</v>
          </cell>
          <cell r="ED444" t="str">
            <v>CDBG</v>
          </cell>
          <cell r="EE444" t="str">
            <v>No</v>
          </cell>
          <cell r="EF444" t="str">
            <v>No</v>
          </cell>
          <cell r="EG444" t="str">
            <v>No</v>
          </cell>
          <cell r="EH444" t="str">
            <v>No</v>
          </cell>
          <cell r="EI444" t="str">
            <v>No</v>
          </cell>
          <cell r="EJ444" t="str">
            <v>No</v>
          </cell>
          <cell r="EM444" t="str">
            <v>No</v>
          </cell>
          <cell r="EN444" t="str">
            <v>No</v>
          </cell>
          <cell r="EO444" t="str">
            <v>No</v>
          </cell>
          <cell r="EP444" t="str">
            <v>No</v>
          </cell>
          <cell r="EQ444" t="str">
            <v>No</v>
          </cell>
          <cell r="ER444" t="str">
            <v>No</v>
          </cell>
        </row>
        <row r="445">
          <cell r="A445">
            <v>977086</v>
          </cell>
          <cell r="B445" t="str">
            <v>Wilkens , Xavier</v>
          </cell>
          <cell r="C445" t="str">
            <v>135 N. Bend Rd apt 3A</v>
          </cell>
          <cell r="D445" t="str">
            <v>Baltimore</v>
          </cell>
          <cell r="E445" t="str">
            <v>Md</v>
          </cell>
          <cell r="F445" t="str">
            <v>21229</v>
          </cell>
          <cell r="G445" t="str">
            <v>United States of America</v>
          </cell>
          <cell r="H445" t="str">
            <v>Word of Mouth</v>
          </cell>
          <cell r="J445" t="str">
            <v>443 559 2761</v>
          </cell>
          <cell r="L445" t="str">
            <v>Single</v>
          </cell>
          <cell r="M445" t="str">
            <v>Yes</v>
          </cell>
          <cell r="N445" t="str">
            <v>No</v>
          </cell>
          <cell r="O445" t="str">
            <v>4/12/2022</v>
          </cell>
          <cell r="P445" t="str">
            <v>Warehousing</v>
          </cell>
          <cell r="R445" t="str">
            <v>No</v>
          </cell>
          <cell r="S445" t="str">
            <v>No</v>
          </cell>
          <cell r="T445" t="str">
            <v>Male</v>
          </cell>
          <cell r="U445" t="str">
            <v>Black/African American</v>
          </cell>
          <cell r="V445" t="str">
            <v>04/12/2022</v>
          </cell>
          <cell r="X445" t="str">
            <v>060 78 4353</v>
          </cell>
          <cell r="Y445" t="str">
            <v>12/06/1987</v>
          </cell>
          <cell r="Z445" t="str">
            <v>xwilkens@gmail.com</v>
          </cell>
          <cell r="AA445" t="str">
            <v>No</v>
          </cell>
          <cell r="AB445">
            <v>0</v>
          </cell>
          <cell r="AC445">
            <v>17</v>
          </cell>
          <cell r="AD445" t="str">
            <v>Other Sources</v>
          </cell>
          <cell r="AF445" t="str">
            <v>1-3 months</v>
          </cell>
          <cell r="AG445" t="str">
            <v>Yes</v>
          </cell>
          <cell r="AH445" t="str">
            <v>Extremely Low Income</v>
          </cell>
          <cell r="AI445">
            <v>0</v>
          </cell>
          <cell r="AJ445" t="str">
            <v>Yes</v>
          </cell>
          <cell r="AK445" t="str">
            <v>High School Diploma/GED</v>
          </cell>
          <cell r="AL445" t="str">
            <v>No</v>
          </cell>
          <cell r="AM445" t="str">
            <v>Yes</v>
          </cell>
          <cell r="AN445" t="str">
            <v>Yes</v>
          </cell>
          <cell r="AP445" t="str">
            <v>Yes</v>
          </cell>
          <cell r="AQ445" t="str">
            <v>MTDL</v>
          </cell>
          <cell r="AR445" t="str">
            <v xml:space="preserve"> CDBG; EARN</v>
          </cell>
          <cell r="AS445" t="str">
            <v>MTDL</v>
          </cell>
          <cell r="AT445" t="str">
            <v>United States</v>
          </cell>
          <cell r="AU445">
            <v>40</v>
          </cell>
          <cell r="AV445" t="str">
            <v>Criminal Background</v>
          </cell>
          <cell r="AZ445">
            <v>44663</v>
          </cell>
          <cell r="BA445" t="str">
            <v>MTDL</v>
          </cell>
          <cell r="BB445" t="str">
            <v>CH</v>
          </cell>
          <cell r="BC445">
            <v>4</v>
          </cell>
          <cell r="BD445" t="str">
            <v>Quarter 4</v>
          </cell>
          <cell r="BE445">
            <v>2022</v>
          </cell>
          <cell r="BF445">
            <v>2022</v>
          </cell>
          <cell r="CI445" t="str">
            <v>No</v>
          </cell>
          <cell r="CO445" t="str">
            <v>No</v>
          </cell>
          <cell r="CP445">
            <v>44683</v>
          </cell>
          <cell r="CQ445" t="str">
            <v>Yes</v>
          </cell>
          <cell r="CR445" t="str">
            <v>05/20/2022</v>
          </cell>
          <cell r="DI445" t="str">
            <v>Yes</v>
          </cell>
          <cell r="DJ445" t="str">
            <v>Complete</v>
          </cell>
          <cell r="EA445" t="str">
            <v>IG0514-15-704</v>
          </cell>
          <cell r="EB445">
            <v>34</v>
          </cell>
          <cell r="EC445" t="str">
            <v>Yes</v>
          </cell>
          <cell r="ED445" t="str">
            <v>CDBG</v>
          </cell>
          <cell r="EE445" t="str">
            <v>Yes</v>
          </cell>
          <cell r="EF445" t="str">
            <v>No</v>
          </cell>
          <cell r="EG445" t="str">
            <v>Yes</v>
          </cell>
          <cell r="EH445" t="str">
            <v>No</v>
          </cell>
          <cell r="EI445" t="str">
            <v>No</v>
          </cell>
          <cell r="EJ445" t="str">
            <v>Yes</v>
          </cell>
          <cell r="EM445" t="str">
            <v>Yes</v>
          </cell>
          <cell r="EN445" t="str">
            <v>No</v>
          </cell>
          <cell r="EO445" t="str">
            <v>No</v>
          </cell>
          <cell r="EP445" t="str">
            <v>No</v>
          </cell>
          <cell r="EQ445" t="str">
            <v>No</v>
          </cell>
          <cell r="ER445" t="str">
            <v>No</v>
          </cell>
        </row>
        <row r="446">
          <cell r="A446">
            <v>976737</v>
          </cell>
          <cell r="B446" t="str">
            <v>Wilkens, Cassandra</v>
          </cell>
          <cell r="C446" t="str">
            <v>1536 W Lanvale St #1</v>
          </cell>
          <cell r="D446" t="str">
            <v>Baltimore</v>
          </cell>
          <cell r="E446" t="str">
            <v>MD</v>
          </cell>
          <cell r="F446" t="str">
            <v>21217</v>
          </cell>
          <cell r="G446" t="str">
            <v>United States of America</v>
          </cell>
          <cell r="H446" t="str">
            <v>Internet Search</v>
          </cell>
          <cell r="J446" t="str">
            <v>(443)469-2644</v>
          </cell>
          <cell r="L446" t="str">
            <v>Single</v>
          </cell>
          <cell r="M446" t="str">
            <v>Yes</v>
          </cell>
          <cell r="N446" t="str">
            <v>Yes</v>
          </cell>
          <cell r="P446" t="str">
            <v>CDL</v>
          </cell>
          <cell r="Q446" t="str">
            <v>Single, Non Elderly</v>
          </cell>
          <cell r="R446" t="str">
            <v>Yes</v>
          </cell>
          <cell r="S446" t="str">
            <v>Not Hispanic or Latino</v>
          </cell>
          <cell r="T446" t="str">
            <v>Female</v>
          </cell>
          <cell r="U446" t="str">
            <v>Black/African American</v>
          </cell>
          <cell r="V446" t="str">
            <v>07/27/2021</v>
          </cell>
          <cell r="W446" t="str">
            <v>(443)743-7150</v>
          </cell>
          <cell r="X446" t="str">
            <v>056-84-9419</v>
          </cell>
          <cell r="Y446" t="str">
            <v>08/16/1990</v>
          </cell>
          <cell r="Z446" t="str">
            <v>c.wilkens19@gmail.com</v>
          </cell>
          <cell r="AA446" t="str">
            <v>No</v>
          </cell>
          <cell r="AB446">
            <v>1</v>
          </cell>
          <cell r="AC446">
            <v>0</v>
          </cell>
          <cell r="AD446" t="str">
            <v>Salary/Wages, Snap/Food Stamps</v>
          </cell>
          <cell r="AF446" t="str">
            <v>Still Working</v>
          </cell>
          <cell r="AG446" t="str">
            <v>No</v>
          </cell>
          <cell r="AH446" t="str">
            <v>Low Income</v>
          </cell>
          <cell r="AI446">
            <v>2880</v>
          </cell>
          <cell r="AJ446" t="str">
            <v>No</v>
          </cell>
          <cell r="AK446" t="str">
            <v>High School Diploma/GED</v>
          </cell>
          <cell r="AL446" t="str">
            <v>No</v>
          </cell>
          <cell r="AM446" t="str">
            <v>No</v>
          </cell>
          <cell r="AN446" t="str">
            <v>No</v>
          </cell>
          <cell r="AQ446" t="str">
            <v>CTC</v>
          </cell>
          <cell r="AR446" t="str">
            <v>SNAP; CDBG; EARN</v>
          </cell>
          <cell r="AS446" t="str">
            <v>CTC</v>
          </cell>
          <cell r="AT446" t="str">
            <v>United States</v>
          </cell>
          <cell r="AU446">
            <v>40</v>
          </cell>
          <cell r="AZ446">
            <v>44404</v>
          </cell>
          <cell r="BA446" t="str">
            <v>CTC</v>
          </cell>
          <cell r="BB446" t="str">
            <v>SH</v>
          </cell>
          <cell r="BC446">
            <v>7</v>
          </cell>
          <cell r="BD446" t="str">
            <v>Quarter 1</v>
          </cell>
          <cell r="BE446">
            <v>2021</v>
          </cell>
          <cell r="BF446">
            <v>2022</v>
          </cell>
          <cell r="BG446" t="str">
            <v>11/22/2021</v>
          </cell>
          <cell r="BH446" t="str">
            <v>Initial Placement</v>
          </cell>
          <cell r="BI446" t="str">
            <v>Active Day Inc</v>
          </cell>
          <cell r="BJ446" t="str">
            <v>Driver</v>
          </cell>
          <cell r="BK446">
            <v>13</v>
          </cell>
          <cell r="BL446">
            <v>6</v>
          </cell>
          <cell r="BM446" t="str">
            <v>No</v>
          </cell>
          <cell r="BN446" t="str">
            <v>No</v>
          </cell>
          <cell r="BO446" t="str">
            <v>No</v>
          </cell>
          <cell r="BP446" t="str">
            <v>No</v>
          </cell>
          <cell r="BQ446" t="str">
            <v>Yes</v>
          </cell>
          <cell r="BR446" t="str">
            <v>12/06/2021</v>
          </cell>
          <cell r="BS446" t="str">
            <v>Secondary Placement</v>
          </cell>
          <cell r="BT446" t="str">
            <v>One Main Financial</v>
          </cell>
          <cell r="BU446" t="str">
            <v>Loan Officer</v>
          </cell>
          <cell r="BV446">
            <v>18.75</v>
          </cell>
          <cell r="BW446">
            <v>40</v>
          </cell>
          <cell r="BX446" t="str">
            <v>Yes</v>
          </cell>
          <cell r="BY446" t="str">
            <v>No</v>
          </cell>
          <cell r="BZ446" t="str">
            <v>No</v>
          </cell>
          <cell r="CA446" t="str">
            <v>No</v>
          </cell>
          <cell r="CB446" t="str">
            <v>No</v>
          </cell>
          <cell r="CE446" t="str">
            <v>Yes</v>
          </cell>
          <cell r="CF446" t="str">
            <v>04/13/2022</v>
          </cell>
          <cell r="CG446" t="str">
            <v>Job Retained;Retention and Advancement</v>
          </cell>
          <cell r="CH446" t="str">
            <v>04/13/2022</v>
          </cell>
          <cell r="CI446" t="str">
            <v>Yes</v>
          </cell>
          <cell r="CJ446">
            <v>142</v>
          </cell>
          <cell r="CK446">
            <v>260</v>
          </cell>
          <cell r="CL446">
            <v>260</v>
          </cell>
          <cell r="CM446">
            <v>260</v>
          </cell>
          <cell r="CN446">
            <v>260</v>
          </cell>
          <cell r="CO446" t="str">
            <v>Yes</v>
          </cell>
          <cell r="CP446">
            <v>44501</v>
          </cell>
          <cell r="DJ446" t="str">
            <v>Complete</v>
          </cell>
          <cell r="DL446" t="str">
            <v>07-2021</v>
          </cell>
          <cell r="DM446">
            <v>7</v>
          </cell>
          <cell r="DT446" t="str">
            <v>E</v>
          </cell>
          <cell r="DZ446" t="str">
            <v>418032621</v>
          </cell>
          <cell r="EA446" t="str">
            <v>IG0514-15-659</v>
          </cell>
          <cell r="EB446">
            <v>31</v>
          </cell>
          <cell r="EC446" t="str">
            <v>Yes</v>
          </cell>
          <cell r="ED446" t="str">
            <v>CDBG</v>
          </cell>
          <cell r="EE446" t="str">
            <v>Yes</v>
          </cell>
          <cell r="EF446" t="str">
            <v>Yes</v>
          </cell>
          <cell r="EG446" t="str">
            <v>Yes</v>
          </cell>
          <cell r="EH446" t="str">
            <v>No</v>
          </cell>
          <cell r="EI446" t="str">
            <v>Yes</v>
          </cell>
          <cell r="EJ446" t="str">
            <v>No</v>
          </cell>
          <cell r="EL446">
            <v>117</v>
          </cell>
          <cell r="EM446" t="str">
            <v>No</v>
          </cell>
          <cell r="EN446" t="str">
            <v>No</v>
          </cell>
          <cell r="EO446" t="str">
            <v>No</v>
          </cell>
          <cell r="EP446" t="str">
            <v>No</v>
          </cell>
          <cell r="EQ446" t="str">
            <v>Yes</v>
          </cell>
          <cell r="ER446" t="str">
            <v>No</v>
          </cell>
        </row>
        <row r="447">
          <cell r="A447">
            <v>977046</v>
          </cell>
          <cell r="B447" t="str">
            <v>Williams, Anesta</v>
          </cell>
          <cell r="C447" t="str">
            <v>1007 Slater rd</v>
          </cell>
          <cell r="D447" t="str">
            <v>Baltimore</v>
          </cell>
          <cell r="E447" t="str">
            <v>MD</v>
          </cell>
          <cell r="F447" t="str">
            <v>21225</v>
          </cell>
          <cell r="G447" t="str">
            <v>United States of America</v>
          </cell>
          <cell r="H447" t="str">
            <v>Word of Mouth</v>
          </cell>
          <cell r="J447" t="str">
            <v>240-877-5757</v>
          </cell>
          <cell r="L447" t="str">
            <v>Single</v>
          </cell>
          <cell r="M447" t="str">
            <v>No</v>
          </cell>
          <cell r="N447" t="str">
            <v>No</v>
          </cell>
          <cell r="O447" t="str">
            <v>3/31/2022</v>
          </cell>
          <cell r="P447" t="str">
            <v>Twic card/warehouse</v>
          </cell>
          <cell r="R447" t="str">
            <v>No</v>
          </cell>
          <cell r="S447" t="str">
            <v>No</v>
          </cell>
          <cell r="T447" t="str">
            <v>female</v>
          </cell>
          <cell r="U447" t="str">
            <v>Black/African American</v>
          </cell>
          <cell r="V447" t="str">
            <v>03/31/2022</v>
          </cell>
          <cell r="X447" t="str">
            <v>216-19-8952</v>
          </cell>
          <cell r="Y447" t="str">
            <v>06/21/1987</v>
          </cell>
          <cell r="Z447" t="str">
            <v>Anestawillams19@gmail.com</v>
          </cell>
          <cell r="AA447" t="str">
            <v>No</v>
          </cell>
          <cell r="AB447">
            <v>0</v>
          </cell>
          <cell r="AC447">
            <v>16.399999999999999</v>
          </cell>
          <cell r="AD447" t="str">
            <v>Salary/Wages</v>
          </cell>
          <cell r="AF447" t="str">
            <v>Still Working</v>
          </cell>
          <cell r="AG447" t="str">
            <v>No</v>
          </cell>
          <cell r="AH447" t="str">
            <v>Extremely Low Income</v>
          </cell>
          <cell r="AI447">
            <v>1200</v>
          </cell>
          <cell r="AJ447" t="str">
            <v>No</v>
          </cell>
          <cell r="AK447" t="str">
            <v>High School Diploma/GED</v>
          </cell>
          <cell r="AL447" t="str">
            <v>No</v>
          </cell>
          <cell r="AM447" t="str">
            <v>Yes</v>
          </cell>
          <cell r="AN447" t="str">
            <v>No</v>
          </cell>
          <cell r="AP447" t="str">
            <v>No</v>
          </cell>
          <cell r="AQ447" t="str">
            <v>MTDL</v>
          </cell>
          <cell r="AR447" t="str">
            <v xml:space="preserve"> CDBG</v>
          </cell>
          <cell r="AS447" t="str">
            <v>MTDL</v>
          </cell>
          <cell r="AT447" t="str">
            <v>United States</v>
          </cell>
          <cell r="AU447">
            <v>24</v>
          </cell>
          <cell r="AZ447">
            <v>44651</v>
          </cell>
          <cell r="BA447" t="str">
            <v>MTDL</v>
          </cell>
          <cell r="BB447" t="str">
            <v>CH</v>
          </cell>
          <cell r="BC447">
            <v>3</v>
          </cell>
          <cell r="BD447" t="str">
            <v>Quarter 3</v>
          </cell>
          <cell r="BE447">
            <v>2022</v>
          </cell>
          <cell r="BF447">
            <v>2022</v>
          </cell>
          <cell r="CI447" t="str">
            <v>Yes</v>
          </cell>
          <cell r="CO447" t="str">
            <v>No</v>
          </cell>
          <cell r="CP447">
            <v>44655</v>
          </cell>
          <cell r="CQ447" t="str">
            <v>Yes</v>
          </cell>
          <cell r="CR447" t="str">
            <v>04/22/2022</v>
          </cell>
          <cell r="DI447" t="str">
            <v>Yes</v>
          </cell>
          <cell r="DJ447" t="str">
            <v>Complete</v>
          </cell>
          <cell r="EB447">
            <v>35</v>
          </cell>
          <cell r="EC447" t="str">
            <v>Yes</v>
          </cell>
          <cell r="ED447" t="str">
            <v>CDBG</v>
          </cell>
          <cell r="EE447" t="str">
            <v>Yes</v>
          </cell>
          <cell r="EF447" t="str">
            <v>No</v>
          </cell>
          <cell r="EG447" t="str">
            <v>Yes</v>
          </cell>
          <cell r="EH447" t="str">
            <v>No</v>
          </cell>
          <cell r="EI447" t="str">
            <v>Yes</v>
          </cell>
          <cell r="EJ447" t="str">
            <v>No</v>
          </cell>
          <cell r="EM447" t="str">
            <v>Yes</v>
          </cell>
          <cell r="EN447" t="str">
            <v>No</v>
          </cell>
          <cell r="EO447" t="str">
            <v>No</v>
          </cell>
          <cell r="EP447" t="str">
            <v>No</v>
          </cell>
          <cell r="EQ447" t="str">
            <v>No</v>
          </cell>
          <cell r="ER447" t="str">
            <v>No</v>
          </cell>
        </row>
        <row r="448">
          <cell r="A448">
            <v>976970</v>
          </cell>
          <cell r="B448" t="str">
            <v>Williams, Henry</v>
          </cell>
          <cell r="C448" t="str">
            <v>19 Sorrento Ave</v>
          </cell>
          <cell r="D448" t="str">
            <v>Baltimore</v>
          </cell>
          <cell r="E448" t="str">
            <v>Md</v>
          </cell>
          <cell r="F448" t="str">
            <v>21229</v>
          </cell>
          <cell r="G448" t="str">
            <v>United States of America</v>
          </cell>
          <cell r="H448" t="str">
            <v>Word of Mouth</v>
          </cell>
          <cell r="J448" t="str">
            <v>443 453 1193</v>
          </cell>
          <cell r="L448" t="str">
            <v>Married</v>
          </cell>
          <cell r="M448" t="str">
            <v>Yes</v>
          </cell>
          <cell r="N448" t="str">
            <v>Yes</v>
          </cell>
          <cell r="P448" t="str">
            <v>Driving</v>
          </cell>
          <cell r="R448" t="str">
            <v>No</v>
          </cell>
          <cell r="S448" t="str">
            <v>No</v>
          </cell>
          <cell r="T448" t="str">
            <v>Male</v>
          </cell>
          <cell r="U448" t="str">
            <v>Black/African American</v>
          </cell>
          <cell r="V448" t="str">
            <v>02/02/2022</v>
          </cell>
          <cell r="X448" t="str">
            <v>215 21 9559</v>
          </cell>
          <cell r="Y448" t="str">
            <v>07/25/1988</v>
          </cell>
          <cell r="Z448" t="str">
            <v>hen.88.will@gmail.com</v>
          </cell>
          <cell r="AA448" t="str">
            <v>No</v>
          </cell>
          <cell r="AB448">
            <v>0</v>
          </cell>
          <cell r="AC448">
            <v>17</v>
          </cell>
          <cell r="AD448" t="str">
            <v>Other Sources</v>
          </cell>
          <cell r="AF448" t="str">
            <v>&gt; 1 year</v>
          </cell>
          <cell r="AG448" t="str">
            <v>No</v>
          </cell>
          <cell r="AH448" t="str">
            <v>Extremely Low Income</v>
          </cell>
          <cell r="AI448">
            <v>1000</v>
          </cell>
          <cell r="AJ448" t="str">
            <v>No</v>
          </cell>
          <cell r="AK448" t="str">
            <v>High School Diploma/GED</v>
          </cell>
          <cell r="AL448" t="str">
            <v>No</v>
          </cell>
          <cell r="AM448" t="str">
            <v>No</v>
          </cell>
          <cell r="AN448" t="str">
            <v>No</v>
          </cell>
          <cell r="AR448" t="str">
            <v xml:space="preserve"> CDBG</v>
          </cell>
          <cell r="AS448" t="str">
            <v>CTC</v>
          </cell>
          <cell r="AT448" t="str">
            <v>United States</v>
          </cell>
          <cell r="AU448">
            <v>40</v>
          </cell>
          <cell r="AV448" t="str">
            <v>Childcare</v>
          </cell>
          <cell r="AZ448">
            <v>44594</v>
          </cell>
          <cell r="BB448" t="str">
            <v>CH</v>
          </cell>
          <cell r="BC448">
            <v>2</v>
          </cell>
          <cell r="BD448" t="str">
            <v>Quarter 3</v>
          </cell>
          <cell r="BE448">
            <v>2022</v>
          </cell>
          <cell r="BF448">
            <v>2022</v>
          </cell>
          <cell r="CI448" t="str">
            <v>No</v>
          </cell>
          <cell r="CO448" t="str">
            <v>No</v>
          </cell>
          <cell r="CP448"/>
          <cell r="DK448" t="str">
            <v>Yes</v>
          </cell>
          <cell r="EB448">
            <v>33</v>
          </cell>
          <cell r="EC448" t="str">
            <v>Yes</v>
          </cell>
          <cell r="ED448" t="str">
            <v>CDBG</v>
          </cell>
          <cell r="EE448" t="str">
            <v>No</v>
          </cell>
          <cell r="EF448" t="str">
            <v>No</v>
          </cell>
          <cell r="EG448" t="str">
            <v>No</v>
          </cell>
          <cell r="EH448" t="str">
            <v>No</v>
          </cell>
          <cell r="EI448" t="str">
            <v>No</v>
          </cell>
          <cell r="EJ448" t="str">
            <v>No</v>
          </cell>
          <cell r="EM448" t="str">
            <v>No</v>
          </cell>
          <cell r="EN448" t="str">
            <v>No</v>
          </cell>
          <cell r="EO448" t="str">
            <v>No</v>
          </cell>
          <cell r="EP448" t="str">
            <v>No</v>
          </cell>
          <cell r="EQ448" t="str">
            <v>No</v>
          </cell>
          <cell r="ER448" t="str">
            <v>No</v>
          </cell>
        </row>
        <row r="449">
          <cell r="A449">
            <v>976745</v>
          </cell>
          <cell r="B449" t="str">
            <v>Williams, Ronell R.</v>
          </cell>
          <cell r="C449" t="str">
            <v>4743 Elison Avenue</v>
          </cell>
          <cell r="D449" t="str">
            <v>Baltimore</v>
          </cell>
          <cell r="E449" t="str">
            <v>MD</v>
          </cell>
          <cell r="F449" t="str">
            <v>21206</v>
          </cell>
          <cell r="G449" t="str">
            <v>United States of America</v>
          </cell>
          <cell r="H449" t="str">
            <v>Word of Mouth</v>
          </cell>
          <cell r="J449" t="str">
            <v>443-764-1758</v>
          </cell>
          <cell r="L449" t="str">
            <v>Single</v>
          </cell>
          <cell r="M449" t="str">
            <v>Yes</v>
          </cell>
          <cell r="N449" t="str">
            <v>No</v>
          </cell>
          <cell r="P449" t="str">
            <v>Fork Lift Operator</v>
          </cell>
          <cell r="S449" t="str">
            <v>Not Hispanic or Latino</v>
          </cell>
          <cell r="T449" t="str">
            <v>Male</v>
          </cell>
          <cell r="U449" t="str">
            <v>Black/African American</v>
          </cell>
          <cell r="V449" t="str">
            <v>07/30/2021</v>
          </cell>
          <cell r="X449" t="str">
            <v>215-59-5990</v>
          </cell>
          <cell r="Y449" t="str">
            <v>11/03/2000</v>
          </cell>
          <cell r="Z449" t="str">
            <v>ronell11300@gmail.com</v>
          </cell>
          <cell r="AA449" t="str">
            <v>No</v>
          </cell>
          <cell r="AB449">
            <v>0</v>
          </cell>
          <cell r="AC449">
            <v>0</v>
          </cell>
          <cell r="AD449" t="str">
            <v>Salary/Wages</v>
          </cell>
          <cell r="AF449" t="str">
            <v>&lt;1 month</v>
          </cell>
          <cell r="AG449" t="str">
            <v>No</v>
          </cell>
          <cell r="AH449" t="str">
            <v>Extremely Low Income</v>
          </cell>
          <cell r="AI449">
            <v>2000</v>
          </cell>
          <cell r="AJ449" t="str">
            <v>No</v>
          </cell>
          <cell r="AK449" t="str">
            <v>Some College</v>
          </cell>
          <cell r="AL449" t="str">
            <v>No</v>
          </cell>
          <cell r="AM449" t="str">
            <v>No</v>
          </cell>
          <cell r="AN449" t="str">
            <v>No</v>
          </cell>
          <cell r="AQ449" t="str">
            <v>MTDL</v>
          </cell>
          <cell r="AR449" t="str">
            <v xml:space="preserve"> CDBG; EARN</v>
          </cell>
          <cell r="AS449" t="str">
            <v>MTDL</v>
          </cell>
          <cell r="AT449" t="str">
            <v>United States</v>
          </cell>
          <cell r="AU449">
            <v>40</v>
          </cell>
          <cell r="AZ449">
            <v>44407</v>
          </cell>
          <cell r="BA449" t="str">
            <v>MTDL</v>
          </cell>
          <cell r="BB449" t="str">
            <v>CH</v>
          </cell>
          <cell r="BC449">
            <v>7</v>
          </cell>
          <cell r="BD449" t="str">
            <v>Quarter 1</v>
          </cell>
          <cell r="BE449">
            <v>2021</v>
          </cell>
          <cell r="BF449">
            <v>2022</v>
          </cell>
          <cell r="BG449" t="str">
            <v>10/01/2021</v>
          </cell>
          <cell r="BH449" t="str">
            <v>Initial Placement</v>
          </cell>
          <cell r="BI449" t="str">
            <v>UPS</v>
          </cell>
          <cell r="BJ449" t="str">
            <v>Warehouse Associate</v>
          </cell>
          <cell r="BK449">
            <v>19</v>
          </cell>
          <cell r="BL449">
            <v>30</v>
          </cell>
          <cell r="BM449" t="str">
            <v>No</v>
          </cell>
          <cell r="BN449" t="str">
            <v>Yes</v>
          </cell>
          <cell r="BO449" t="str">
            <v>No</v>
          </cell>
          <cell r="BP449" t="str">
            <v>Yes</v>
          </cell>
          <cell r="BQ449" t="str">
            <v>Yes</v>
          </cell>
          <cell r="BR449" t="str">
            <v>10/01/2021</v>
          </cell>
          <cell r="BS449" t="str">
            <v>Initial Placement</v>
          </cell>
          <cell r="BT449" t="str">
            <v>UPS</v>
          </cell>
          <cell r="BU449" t="str">
            <v>Warehouse Associate</v>
          </cell>
          <cell r="BV449">
            <v>19</v>
          </cell>
          <cell r="BW449">
            <v>30</v>
          </cell>
          <cell r="BX449" t="str">
            <v>No</v>
          </cell>
          <cell r="BY449" t="str">
            <v>Yes</v>
          </cell>
          <cell r="BZ449" t="str">
            <v>No</v>
          </cell>
          <cell r="CA449" t="str">
            <v>Yes</v>
          </cell>
          <cell r="CB449" t="str">
            <v>Yes</v>
          </cell>
          <cell r="CI449" t="str">
            <v>No</v>
          </cell>
          <cell r="CO449" t="str">
            <v>Yes</v>
          </cell>
          <cell r="CP449">
            <v>44410</v>
          </cell>
          <cell r="CQ449" t="str">
            <v>Yes</v>
          </cell>
          <cell r="CR449" t="str">
            <v>08/27/2021</v>
          </cell>
          <cell r="DI449" t="str">
            <v>Yes</v>
          </cell>
          <cell r="EA449" t="str">
            <v>IG0514-15-632</v>
          </cell>
          <cell r="EB449">
            <v>21</v>
          </cell>
          <cell r="EC449" t="str">
            <v>Yes</v>
          </cell>
          <cell r="ED449" t="str">
            <v>CDBG</v>
          </cell>
          <cell r="EE449" t="str">
            <v>Yes</v>
          </cell>
          <cell r="EF449" t="str">
            <v>Yes</v>
          </cell>
          <cell r="EG449" t="str">
            <v>Yes</v>
          </cell>
          <cell r="EH449" t="str">
            <v>No</v>
          </cell>
          <cell r="EI449" t="str">
            <v>Yes</v>
          </cell>
          <cell r="EJ449" t="str">
            <v>No</v>
          </cell>
          <cell r="EL449">
            <v>62</v>
          </cell>
          <cell r="EM449" t="str">
            <v>No</v>
          </cell>
          <cell r="EN449" t="str">
            <v>No</v>
          </cell>
          <cell r="EO449" t="str">
            <v>No</v>
          </cell>
          <cell r="EP449" t="str">
            <v>No</v>
          </cell>
          <cell r="EQ449" t="str">
            <v>Yes</v>
          </cell>
          <cell r="ER449" t="str">
            <v>No</v>
          </cell>
        </row>
        <row r="450">
          <cell r="A450">
            <v>976933</v>
          </cell>
          <cell r="B450" t="str">
            <v>Williams, Swede A.</v>
          </cell>
          <cell r="C450" t="str">
            <v>2314 West Mosher Street</v>
          </cell>
          <cell r="D450" t="str">
            <v>Baltimore</v>
          </cell>
          <cell r="E450" t="str">
            <v>MD</v>
          </cell>
          <cell r="F450" t="str">
            <v>21216</v>
          </cell>
          <cell r="G450" t="str">
            <v>United States of America</v>
          </cell>
          <cell r="H450" t="str">
            <v>Community Location</v>
          </cell>
          <cell r="J450" t="str">
            <v>443-449-9809</v>
          </cell>
          <cell r="L450" t="str">
            <v>Single</v>
          </cell>
          <cell r="M450" t="str">
            <v>No</v>
          </cell>
          <cell r="N450" t="str">
            <v>No</v>
          </cell>
          <cell r="O450" t="str">
            <v>1/6/2022</v>
          </cell>
          <cell r="P450" t="str">
            <v>House Keeping</v>
          </cell>
          <cell r="R450" t="str">
            <v>No</v>
          </cell>
          <cell r="S450" t="str">
            <v>No</v>
          </cell>
          <cell r="T450" t="str">
            <v>Male</v>
          </cell>
          <cell r="U450" t="str">
            <v>Black/African American</v>
          </cell>
          <cell r="V450" t="str">
            <v>01/06/2022</v>
          </cell>
          <cell r="X450" t="str">
            <v>214-68-3625</v>
          </cell>
          <cell r="Y450" t="str">
            <v>07/31/1957</v>
          </cell>
          <cell r="Z450" t="str">
            <v>swedewilliams9@gmail.com</v>
          </cell>
          <cell r="AA450" t="str">
            <v>No</v>
          </cell>
          <cell r="AB450">
            <v>0</v>
          </cell>
          <cell r="AC450">
            <v>16</v>
          </cell>
          <cell r="AD450" t="str">
            <v>SSDI, SNAP/Food Stamp</v>
          </cell>
          <cell r="AF450" t="str">
            <v>&gt; 1 year</v>
          </cell>
          <cell r="AG450" t="str">
            <v>No</v>
          </cell>
          <cell r="AH450" t="str">
            <v>Extremely Low Income</v>
          </cell>
          <cell r="AI450">
            <v>1316</v>
          </cell>
          <cell r="AJ450" t="str">
            <v>No</v>
          </cell>
          <cell r="AK450" t="str">
            <v>Some Highschool</v>
          </cell>
          <cell r="AL450" t="str">
            <v>Current TTW Holder</v>
          </cell>
          <cell r="AM450" t="str">
            <v>No</v>
          </cell>
          <cell r="AN450" t="str">
            <v>No</v>
          </cell>
          <cell r="AP450" t="str">
            <v>Yes</v>
          </cell>
          <cell r="AQ450" t="str">
            <v>OOO</v>
          </cell>
          <cell r="AR450" t="str">
            <v xml:space="preserve"> CDBG; SNAP</v>
          </cell>
          <cell r="AS450" t="str">
            <v>OOO</v>
          </cell>
          <cell r="AT450" t="str">
            <v>United States</v>
          </cell>
          <cell r="AU450">
            <v>40</v>
          </cell>
          <cell r="AV450" t="str">
            <v>Education, Health, Resume, Transportation</v>
          </cell>
          <cell r="AZ450">
            <v>44567</v>
          </cell>
          <cell r="BA450" t="str">
            <v>OOO</v>
          </cell>
          <cell r="BB450" t="str">
            <v>SH</v>
          </cell>
          <cell r="BC450">
            <v>1</v>
          </cell>
          <cell r="BD450" t="str">
            <v>Quarter 3</v>
          </cell>
          <cell r="BE450">
            <v>2022</v>
          </cell>
          <cell r="BF450">
            <v>2022</v>
          </cell>
          <cell r="CI450" t="str">
            <v>No</v>
          </cell>
          <cell r="CO450" t="str">
            <v>No</v>
          </cell>
          <cell r="DL450" t="str">
            <v>01-2022</v>
          </cell>
          <cell r="DM450">
            <v>1</v>
          </cell>
          <cell r="DN450" t="str">
            <v>E</v>
          </cell>
          <cell r="DZ450" t="str">
            <v>400047544</v>
          </cell>
          <cell r="EB450">
            <v>64</v>
          </cell>
          <cell r="EC450" t="str">
            <v>Yes</v>
          </cell>
          <cell r="ED450" t="str">
            <v>CDBG</v>
          </cell>
          <cell r="EE450" t="str">
            <v>No</v>
          </cell>
          <cell r="EF450" t="str">
            <v>No</v>
          </cell>
          <cell r="EG450" t="str">
            <v>Yes</v>
          </cell>
          <cell r="EH450" t="str">
            <v>No</v>
          </cell>
          <cell r="EI450" t="str">
            <v>No</v>
          </cell>
          <cell r="EJ450" t="str">
            <v>Yes</v>
          </cell>
          <cell r="EM450" t="str">
            <v>No</v>
          </cell>
          <cell r="EN450" t="str">
            <v>No</v>
          </cell>
          <cell r="EO450" t="str">
            <v>No</v>
          </cell>
          <cell r="EP450" t="str">
            <v>No</v>
          </cell>
          <cell r="EQ450" t="str">
            <v>No</v>
          </cell>
          <cell r="ER450" t="str">
            <v>No</v>
          </cell>
        </row>
        <row r="451">
          <cell r="A451">
            <v>977180</v>
          </cell>
          <cell r="B451" t="str">
            <v>Williams, Tera L.</v>
          </cell>
          <cell r="C451" t="str">
            <v>1606 N. Ellamont Street</v>
          </cell>
          <cell r="D451" t="str">
            <v>Baltimore</v>
          </cell>
          <cell r="E451" t="str">
            <v>MD</v>
          </cell>
          <cell r="F451" t="str">
            <v>21216</v>
          </cell>
          <cell r="G451" t="str">
            <v>United States of America</v>
          </cell>
          <cell r="H451" t="str">
            <v>Word of Mouth</v>
          </cell>
          <cell r="J451" t="str">
            <v>443-742-4434</v>
          </cell>
          <cell r="L451" t="str">
            <v>Single Living with Partner</v>
          </cell>
          <cell r="M451" t="str">
            <v>Yes</v>
          </cell>
          <cell r="N451" t="str">
            <v>Yes</v>
          </cell>
          <cell r="P451" t="str">
            <v>MTA</v>
          </cell>
          <cell r="R451" t="str">
            <v>Yes</v>
          </cell>
          <cell r="S451" t="str">
            <v>No</v>
          </cell>
          <cell r="T451" t="str">
            <v>Female</v>
          </cell>
          <cell r="U451" t="str">
            <v>Black/African American</v>
          </cell>
          <cell r="V451" t="str">
            <v>06/02/2022</v>
          </cell>
          <cell r="X451" t="str">
            <v>218-31-7927</v>
          </cell>
          <cell r="Y451" t="str">
            <v>06/30/1989</v>
          </cell>
          <cell r="Z451" t="str">
            <v>Williamstera24@gmail.com</v>
          </cell>
          <cell r="AA451" t="str">
            <v>No</v>
          </cell>
          <cell r="AB451">
            <v>0</v>
          </cell>
          <cell r="AC451">
            <v>14.53</v>
          </cell>
          <cell r="AD451" t="str">
            <v>Child Support, SNAP/Food Stamp</v>
          </cell>
          <cell r="AF451" t="str">
            <v>7-12 months</v>
          </cell>
          <cell r="AG451" t="str">
            <v>No</v>
          </cell>
          <cell r="AH451" t="str">
            <v>Extremely Low Income</v>
          </cell>
          <cell r="AI451">
            <v>200</v>
          </cell>
          <cell r="AJ451" t="str">
            <v>No</v>
          </cell>
          <cell r="AL451" t="str">
            <v>No</v>
          </cell>
          <cell r="AM451" t="str">
            <v>No</v>
          </cell>
          <cell r="AN451" t="str">
            <v>Yes</v>
          </cell>
          <cell r="AP451" t="str">
            <v>Yes</v>
          </cell>
          <cell r="AQ451" t="str">
            <v>CTC</v>
          </cell>
          <cell r="AR451" t="str">
            <v>MOED Opioid; CDBG</v>
          </cell>
          <cell r="AS451" t="str">
            <v>CTC</v>
          </cell>
          <cell r="AT451" t="str">
            <v>United States</v>
          </cell>
          <cell r="AU451">
            <v>45</v>
          </cell>
          <cell r="AV451" t="str">
            <v>Childcare, Resume</v>
          </cell>
          <cell r="AZ451">
            <v>44714</v>
          </cell>
          <cell r="BA451" t="str">
            <v>CTC</v>
          </cell>
          <cell r="BB451" t="str">
            <v>MS</v>
          </cell>
          <cell r="BC451">
            <v>6</v>
          </cell>
          <cell r="BD451" t="str">
            <v>Quarter 4</v>
          </cell>
          <cell r="BE451">
            <v>2022</v>
          </cell>
          <cell r="BF451">
            <v>2022</v>
          </cell>
          <cell r="CI451" t="str">
            <v>No</v>
          </cell>
          <cell r="CO451" t="str">
            <v>No</v>
          </cell>
          <cell r="EB451">
            <v>32</v>
          </cell>
          <cell r="EC451" t="str">
            <v>Yes</v>
          </cell>
          <cell r="ED451" t="str">
            <v>CDBG</v>
          </cell>
          <cell r="EE451" t="str">
            <v>No</v>
          </cell>
          <cell r="EF451" t="str">
            <v>No</v>
          </cell>
          <cell r="EG451" t="str">
            <v>No</v>
          </cell>
          <cell r="EH451" t="str">
            <v>Yes</v>
          </cell>
          <cell r="EI451" t="str">
            <v>No</v>
          </cell>
          <cell r="EJ451" t="str">
            <v>Yes</v>
          </cell>
          <cell r="EM451" t="str">
            <v>No</v>
          </cell>
          <cell r="EN451" t="str">
            <v>No</v>
          </cell>
          <cell r="EO451" t="str">
            <v>No</v>
          </cell>
          <cell r="EP451" t="str">
            <v>No</v>
          </cell>
          <cell r="EQ451" t="str">
            <v>No</v>
          </cell>
          <cell r="ER451" t="str">
            <v>No</v>
          </cell>
        </row>
        <row r="452">
          <cell r="A452">
            <v>976956</v>
          </cell>
          <cell r="B452" t="str">
            <v>Williams, Tracey M.</v>
          </cell>
          <cell r="C452" t="str">
            <v>5548 Midwood Avenue Apt # 1</v>
          </cell>
          <cell r="D452" t="str">
            <v>Towson</v>
          </cell>
          <cell r="E452" t="str">
            <v>MD</v>
          </cell>
          <cell r="F452" t="str">
            <v>21212</v>
          </cell>
          <cell r="G452" t="str">
            <v>United States of America</v>
          </cell>
          <cell r="H452" t="str">
            <v>Community Location</v>
          </cell>
          <cell r="J452" t="str">
            <v>443-925-1508</v>
          </cell>
          <cell r="L452" t="str">
            <v>Single</v>
          </cell>
          <cell r="M452" t="str">
            <v>No</v>
          </cell>
          <cell r="N452" t="str">
            <v>No</v>
          </cell>
          <cell r="O452" t="str">
            <v>1/24/2022</v>
          </cell>
          <cell r="P452" t="str">
            <v>Customer Service Rep</v>
          </cell>
          <cell r="R452" t="str">
            <v>Yes</v>
          </cell>
          <cell r="S452" t="str">
            <v>No</v>
          </cell>
          <cell r="T452" t="str">
            <v>Female</v>
          </cell>
          <cell r="U452" t="str">
            <v>Black/African American</v>
          </cell>
          <cell r="V452" t="str">
            <v>01/24/2022</v>
          </cell>
          <cell r="W452" t="str">
            <v>443-498-3278</v>
          </cell>
          <cell r="X452" t="str">
            <v>212-78-3733</v>
          </cell>
          <cell r="Y452" t="str">
            <v>09/19/1971</v>
          </cell>
          <cell r="Z452" t="str">
            <v>tw973697@gmail.com</v>
          </cell>
          <cell r="AA452" t="str">
            <v>No</v>
          </cell>
          <cell r="AB452">
            <v>0</v>
          </cell>
          <cell r="AC452">
            <v>15</v>
          </cell>
          <cell r="AD452" t="str">
            <v>SSDI, SNAP/Food Stamp</v>
          </cell>
          <cell r="AF452" t="str">
            <v>&gt; 1 year</v>
          </cell>
          <cell r="AG452" t="str">
            <v>No</v>
          </cell>
          <cell r="AH452" t="str">
            <v>Extremely Low Income</v>
          </cell>
          <cell r="AI452">
            <v>1012</v>
          </cell>
          <cell r="AJ452" t="str">
            <v>No</v>
          </cell>
          <cell r="AK452" t="str">
            <v>High School Diploma/GED</v>
          </cell>
          <cell r="AL452" t="str">
            <v>Current TTW Holder</v>
          </cell>
          <cell r="AM452" t="str">
            <v>No</v>
          </cell>
          <cell r="AN452" t="str">
            <v>Yes</v>
          </cell>
          <cell r="AP452" t="str">
            <v>Yes</v>
          </cell>
          <cell r="AQ452" t="str">
            <v>CF</v>
          </cell>
          <cell r="AS452" t="str">
            <v>CF</v>
          </cell>
          <cell r="AT452" t="str">
            <v>United States</v>
          </cell>
          <cell r="AU452">
            <v>40</v>
          </cell>
          <cell r="AV452" t="str">
            <v>Employment History, Resume</v>
          </cell>
          <cell r="AZ452">
            <v>44585</v>
          </cell>
          <cell r="BA452" t="str">
            <v>CF</v>
          </cell>
          <cell r="BB452" t="str">
            <v>SH</v>
          </cell>
          <cell r="BC452">
            <v>1</v>
          </cell>
          <cell r="BD452" t="str">
            <v>Quarter 3</v>
          </cell>
          <cell r="BE452">
            <v>2022</v>
          </cell>
          <cell r="BF452">
            <v>2022</v>
          </cell>
          <cell r="CI452" t="str">
            <v>No</v>
          </cell>
          <cell r="CO452" t="str">
            <v>No</v>
          </cell>
          <cell r="CP452"/>
          <cell r="EB452">
            <v>50</v>
          </cell>
          <cell r="EC452" t="str">
            <v>Yes</v>
          </cell>
          <cell r="EE452" t="str">
            <v>No</v>
          </cell>
          <cell r="EF452" t="str">
            <v>No</v>
          </cell>
          <cell r="EG452" t="str">
            <v>No</v>
          </cell>
          <cell r="EH452" t="str">
            <v>Yes</v>
          </cell>
          <cell r="EI452" t="str">
            <v>No</v>
          </cell>
          <cell r="EJ452" t="str">
            <v>Yes</v>
          </cell>
          <cell r="EM452" t="str">
            <v>No</v>
          </cell>
          <cell r="EN452" t="str">
            <v>No</v>
          </cell>
          <cell r="EO452" t="str">
            <v>No</v>
          </cell>
          <cell r="EP452" t="str">
            <v>No</v>
          </cell>
          <cell r="EQ452" t="str">
            <v>No</v>
          </cell>
          <cell r="ER452" t="str">
            <v>No</v>
          </cell>
        </row>
        <row r="453">
          <cell r="A453">
            <v>977013</v>
          </cell>
          <cell r="B453" t="str">
            <v>Williams, Warren</v>
          </cell>
          <cell r="C453" t="str">
            <v>1040 N. Broadway</v>
          </cell>
          <cell r="D453" t="str">
            <v>Baltimore</v>
          </cell>
          <cell r="E453" t="str">
            <v>md</v>
          </cell>
          <cell r="F453" t="str">
            <v>21205</v>
          </cell>
          <cell r="G453" t="str">
            <v>United States of America</v>
          </cell>
          <cell r="H453" t="str">
            <v>Word of Mouth</v>
          </cell>
          <cell r="J453" t="str">
            <v>443 943 4107</v>
          </cell>
          <cell r="L453" t="str">
            <v>Single</v>
          </cell>
          <cell r="M453" t="str">
            <v>No</v>
          </cell>
          <cell r="N453" t="str">
            <v>No</v>
          </cell>
          <cell r="O453" t="str">
            <v>3/1/2022</v>
          </cell>
          <cell r="P453" t="str">
            <v>Warhousing</v>
          </cell>
          <cell r="R453" t="str">
            <v>No</v>
          </cell>
          <cell r="S453" t="str">
            <v>No</v>
          </cell>
          <cell r="T453" t="str">
            <v>Male</v>
          </cell>
          <cell r="U453" t="str">
            <v>Black/African American</v>
          </cell>
          <cell r="V453" t="str">
            <v>03/01/2022</v>
          </cell>
          <cell r="X453" t="str">
            <v>213 92 0214</v>
          </cell>
          <cell r="Y453" t="str">
            <v>04/01/1978</v>
          </cell>
          <cell r="AA453" t="str">
            <v>No</v>
          </cell>
          <cell r="AB453">
            <v>0</v>
          </cell>
          <cell r="AD453" t="str">
            <v>Other Sources</v>
          </cell>
          <cell r="AF453" t="str">
            <v>Never Worked Before</v>
          </cell>
          <cell r="AG453" t="str">
            <v>No</v>
          </cell>
          <cell r="AH453" t="str">
            <v>Extremely Low Income</v>
          </cell>
          <cell r="AI453">
            <v>0</v>
          </cell>
          <cell r="AJ453" t="str">
            <v>Yes</v>
          </cell>
          <cell r="AK453" t="str">
            <v>High School Diploma/GED</v>
          </cell>
          <cell r="AL453" t="str">
            <v>No</v>
          </cell>
          <cell r="AM453" t="str">
            <v>Yes</v>
          </cell>
          <cell r="AN453" t="str">
            <v>No</v>
          </cell>
          <cell r="AP453" t="str">
            <v>No</v>
          </cell>
          <cell r="AQ453" t="str">
            <v>MTDL</v>
          </cell>
          <cell r="AR453" t="str">
            <v xml:space="preserve"> CDBG; EARN</v>
          </cell>
          <cell r="AS453" t="str">
            <v>MTDL</v>
          </cell>
          <cell r="AT453" t="str">
            <v>United States</v>
          </cell>
          <cell r="AV453" t="str">
            <v>Criminal Background</v>
          </cell>
          <cell r="AZ453">
            <v>44621</v>
          </cell>
          <cell r="BA453" t="str">
            <v>MTDL</v>
          </cell>
          <cell r="BB453" t="str">
            <v>CH</v>
          </cell>
          <cell r="BC453">
            <v>3</v>
          </cell>
          <cell r="BD453" t="str">
            <v>Quarter 3</v>
          </cell>
          <cell r="BE453">
            <v>2022</v>
          </cell>
          <cell r="BF453">
            <v>2022</v>
          </cell>
          <cell r="CI453" t="str">
            <v>No</v>
          </cell>
          <cell r="CO453" t="str">
            <v>No</v>
          </cell>
          <cell r="CP453">
            <v>44627</v>
          </cell>
          <cell r="CQ453" t="str">
            <v>Yes</v>
          </cell>
          <cell r="CR453" t="str">
            <v>03/25/2022</v>
          </cell>
          <cell r="DI453" t="str">
            <v>Yes</v>
          </cell>
          <cell r="DJ453" t="str">
            <v>Complete</v>
          </cell>
          <cell r="EA453" t="str">
            <v>IG0514-15-688</v>
          </cell>
          <cell r="EB453">
            <v>44</v>
          </cell>
          <cell r="EC453" t="str">
            <v>Yes</v>
          </cell>
          <cell r="ED453" t="str">
            <v>CDBG</v>
          </cell>
          <cell r="EE453" t="str">
            <v>Yes</v>
          </cell>
          <cell r="EF453" t="str">
            <v>No</v>
          </cell>
          <cell r="EG453" t="str">
            <v>Yes</v>
          </cell>
          <cell r="EH453" t="str">
            <v>No</v>
          </cell>
          <cell r="EI453" t="str">
            <v>No</v>
          </cell>
          <cell r="EJ453" t="str">
            <v>Yes</v>
          </cell>
          <cell r="EM453" t="str">
            <v>Yes</v>
          </cell>
          <cell r="EN453" t="str">
            <v>No</v>
          </cell>
          <cell r="EO453" t="str">
            <v>No</v>
          </cell>
          <cell r="EP453" t="str">
            <v>No</v>
          </cell>
          <cell r="EQ453" t="str">
            <v>No</v>
          </cell>
          <cell r="ER453" t="str">
            <v>No</v>
          </cell>
        </row>
        <row r="454">
          <cell r="A454">
            <v>976741</v>
          </cell>
          <cell r="B454" t="str">
            <v>Wills, Tatyanna D.</v>
          </cell>
          <cell r="C454" t="str">
            <v>4511 Garrison Blvd</v>
          </cell>
          <cell r="D454" t="str">
            <v>Baltimore</v>
          </cell>
          <cell r="E454" t="str">
            <v>MD</v>
          </cell>
          <cell r="F454" t="str">
            <v>21215</v>
          </cell>
          <cell r="G454" t="str">
            <v>United States of America</v>
          </cell>
          <cell r="H454" t="str">
            <v>Word of Mouth</v>
          </cell>
          <cell r="J454" t="str">
            <v>443-803-7096</v>
          </cell>
          <cell r="L454" t="str">
            <v>Single</v>
          </cell>
          <cell r="M454" t="str">
            <v>Yes</v>
          </cell>
          <cell r="N454" t="str">
            <v>Yes</v>
          </cell>
          <cell r="P454" t="str">
            <v>Warehouse Worker</v>
          </cell>
          <cell r="Q454" t="str">
            <v>Single, Non Elderly</v>
          </cell>
          <cell r="R454" t="str">
            <v>Yes</v>
          </cell>
          <cell r="S454" t="str">
            <v>Not Hispanic or Latino</v>
          </cell>
          <cell r="T454" t="str">
            <v>Female</v>
          </cell>
          <cell r="U454" t="str">
            <v>Black/African American</v>
          </cell>
          <cell r="V454" t="str">
            <v>07/29/2021</v>
          </cell>
          <cell r="X454" t="str">
            <v>213-43-2722</v>
          </cell>
          <cell r="Y454" t="str">
            <v>09/29/1994</v>
          </cell>
          <cell r="Z454" t="str">
            <v>tatyanna_wills@yahoo.com</v>
          </cell>
          <cell r="AA454" t="str">
            <v>Yes</v>
          </cell>
          <cell r="AB454">
            <v>1</v>
          </cell>
          <cell r="AC454">
            <v>0</v>
          </cell>
          <cell r="AD454" t="str">
            <v>SSI, Snap/Food Stamps</v>
          </cell>
          <cell r="AF454" t="str">
            <v>&gt; 1 year</v>
          </cell>
          <cell r="AG454" t="str">
            <v>No</v>
          </cell>
          <cell r="AH454" t="str">
            <v>Extremely Low Income</v>
          </cell>
          <cell r="AI454">
            <v>739</v>
          </cell>
          <cell r="AJ454" t="str">
            <v>No</v>
          </cell>
          <cell r="AK454" t="str">
            <v>High School Diploma/GED</v>
          </cell>
          <cell r="AL454" t="str">
            <v>No</v>
          </cell>
          <cell r="AM454" t="str">
            <v>No</v>
          </cell>
          <cell r="AN454" t="str">
            <v>Yes</v>
          </cell>
          <cell r="AQ454" t="str">
            <v>MTDL</v>
          </cell>
          <cell r="AR454" t="str">
            <v xml:space="preserve"> CDBG; SNAP</v>
          </cell>
          <cell r="AS454" t="str">
            <v>MTDL</v>
          </cell>
          <cell r="AT454" t="str">
            <v>United States</v>
          </cell>
          <cell r="AU454">
            <v>30</v>
          </cell>
          <cell r="AZ454">
            <v>44406</v>
          </cell>
          <cell r="BA454" t="str">
            <v>MTDL</v>
          </cell>
          <cell r="BB454" t="str">
            <v>SH</v>
          </cell>
          <cell r="BC454">
            <v>7</v>
          </cell>
          <cell r="BD454" t="str">
            <v>Quarter 1</v>
          </cell>
          <cell r="BE454">
            <v>2021</v>
          </cell>
          <cell r="BF454">
            <v>2022</v>
          </cell>
          <cell r="CI454" t="str">
            <v>No</v>
          </cell>
          <cell r="CO454" t="str">
            <v>No</v>
          </cell>
          <cell r="CP454">
            <v>44410</v>
          </cell>
          <cell r="DK454" t="str">
            <v>Yes</v>
          </cell>
          <cell r="DL454" t="str">
            <v>07-2021</v>
          </cell>
          <cell r="DM454">
            <v>7</v>
          </cell>
          <cell r="DT454" t="str">
            <v>E</v>
          </cell>
          <cell r="DZ454" t="str">
            <v>472003103</v>
          </cell>
          <cell r="EB454">
            <v>27</v>
          </cell>
          <cell r="EC454" t="str">
            <v>Yes</v>
          </cell>
          <cell r="ED454" t="str">
            <v>CDBG</v>
          </cell>
          <cell r="EE454" t="str">
            <v>No</v>
          </cell>
          <cell r="EF454" t="str">
            <v>No</v>
          </cell>
          <cell r="EG454" t="str">
            <v>Yes</v>
          </cell>
          <cell r="EH454" t="str">
            <v>No</v>
          </cell>
          <cell r="EI454" t="str">
            <v>No</v>
          </cell>
          <cell r="EJ454" t="str">
            <v>No</v>
          </cell>
          <cell r="EM454" t="str">
            <v>No</v>
          </cell>
          <cell r="EN454" t="str">
            <v>No</v>
          </cell>
          <cell r="EO454" t="str">
            <v>No</v>
          </cell>
          <cell r="EP454" t="str">
            <v>No</v>
          </cell>
          <cell r="EQ454" t="str">
            <v>No</v>
          </cell>
          <cell r="ER454" t="str">
            <v>No</v>
          </cell>
        </row>
        <row r="455">
          <cell r="A455">
            <v>976978</v>
          </cell>
          <cell r="B455" t="str">
            <v>Wilmore, Nelson</v>
          </cell>
          <cell r="C455" t="str">
            <v>805 Stoll Street</v>
          </cell>
          <cell r="D455" t="str">
            <v>Baltimore</v>
          </cell>
          <cell r="E455" t="str">
            <v>MD</v>
          </cell>
          <cell r="F455" t="str">
            <v>21225</v>
          </cell>
          <cell r="G455" t="str">
            <v>United States of America</v>
          </cell>
          <cell r="H455" t="str">
            <v>MND Client/Donna Johnson</v>
          </cell>
          <cell r="J455" t="str">
            <v>(410)493-2394</v>
          </cell>
          <cell r="L455" t="str">
            <v>Single</v>
          </cell>
          <cell r="M455" t="str">
            <v>No</v>
          </cell>
          <cell r="N455" t="str">
            <v>No</v>
          </cell>
          <cell r="O455" t="str">
            <v>2/7/2022</v>
          </cell>
          <cell r="P455" t="str">
            <v>warehouse/security/housekeeping</v>
          </cell>
          <cell r="R455" t="str">
            <v>No</v>
          </cell>
          <cell r="S455" t="str">
            <v>No</v>
          </cell>
          <cell r="T455" t="str">
            <v>Male</v>
          </cell>
          <cell r="U455" t="str">
            <v>Other Multi-Racial Category</v>
          </cell>
          <cell r="V455" t="str">
            <v>02/07/2022</v>
          </cell>
          <cell r="X455" t="str">
            <v>218-61-1629</v>
          </cell>
          <cell r="Y455" t="str">
            <v>01/23/1985</v>
          </cell>
          <cell r="Z455" t="str">
            <v>wilmoren96@gmail.com</v>
          </cell>
          <cell r="AA455" t="str">
            <v>No</v>
          </cell>
          <cell r="AB455">
            <v>0</v>
          </cell>
          <cell r="AC455">
            <v>19</v>
          </cell>
          <cell r="AD455" t="str">
            <v>SNAP/Food Stamp</v>
          </cell>
          <cell r="AF455" t="str">
            <v>1-3 months</v>
          </cell>
          <cell r="AG455" t="str">
            <v>No</v>
          </cell>
          <cell r="AH455" t="str">
            <v>Extremely Low Income</v>
          </cell>
          <cell r="AI455">
            <v>0</v>
          </cell>
          <cell r="AJ455" t="str">
            <v>No</v>
          </cell>
          <cell r="AK455" t="str">
            <v>High School Diploma/GED</v>
          </cell>
          <cell r="AL455" t="str">
            <v>No</v>
          </cell>
          <cell r="AM455" t="str">
            <v>No</v>
          </cell>
          <cell r="AN455" t="str">
            <v>No</v>
          </cell>
          <cell r="AP455" t="str">
            <v>No</v>
          </cell>
          <cell r="AR455" t="str">
            <v xml:space="preserve"> CDBG; SNAP</v>
          </cell>
          <cell r="AS455" t="str">
            <v>OOO</v>
          </cell>
          <cell r="AT455" t="str">
            <v>United States</v>
          </cell>
          <cell r="AU455">
            <v>40</v>
          </cell>
          <cell r="AZ455">
            <v>44599</v>
          </cell>
          <cell r="BB455" t="str">
            <v>RB</v>
          </cell>
          <cell r="BC455">
            <v>2</v>
          </cell>
          <cell r="BD455" t="str">
            <v>Quarter 3</v>
          </cell>
          <cell r="BE455">
            <v>2022</v>
          </cell>
          <cell r="BF455">
            <v>2022</v>
          </cell>
          <cell r="CI455" t="str">
            <v>No</v>
          </cell>
          <cell r="CO455" t="str">
            <v>No</v>
          </cell>
          <cell r="DK455" t="str">
            <v>Yes</v>
          </cell>
          <cell r="DL455" t="str">
            <v>02-2022</v>
          </cell>
          <cell r="DM455">
            <v>2</v>
          </cell>
          <cell r="DO455" t="str">
            <v>E</v>
          </cell>
          <cell r="DZ455" t="str">
            <v>401024551</v>
          </cell>
          <cell r="EB455">
            <v>37</v>
          </cell>
          <cell r="EC455" t="str">
            <v>Yes</v>
          </cell>
          <cell r="ED455" t="str">
            <v>CDBG</v>
          </cell>
          <cell r="EE455" t="str">
            <v>No</v>
          </cell>
          <cell r="EF455" t="str">
            <v>No</v>
          </cell>
          <cell r="EG455" t="str">
            <v>No</v>
          </cell>
          <cell r="EH455" t="str">
            <v>No</v>
          </cell>
          <cell r="EI455" t="str">
            <v>No</v>
          </cell>
          <cell r="EJ455" t="str">
            <v>No</v>
          </cell>
          <cell r="EM455" t="str">
            <v>No</v>
          </cell>
          <cell r="EN455" t="str">
            <v>No</v>
          </cell>
          <cell r="EO455" t="str">
            <v>No</v>
          </cell>
          <cell r="EP455" t="str">
            <v>No</v>
          </cell>
          <cell r="EQ455" t="str">
            <v>No</v>
          </cell>
          <cell r="ER455" t="str">
            <v>No</v>
          </cell>
        </row>
        <row r="456">
          <cell r="A456">
            <v>976869</v>
          </cell>
          <cell r="B456" t="str">
            <v>Wilson, Genevieve</v>
          </cell>
          <cell r="C456" t="str">
            <v>4254 Sheldon Ave</v>
          </cell>
          <cell r="D456" t="str">
            <v>Baltimore</v>
          </cell>
          <cell r="E456" t="str">
            <v>MD</v>
          </cell>
          <cell r="F456" t="str">
            <v>21206</v>
          </cell>
          <cell r="G456" t="str">
            <v>United States of America</v>
          </cell>
          <cell r="H456" t="str">
            <v>Internet Search</v>
          </cell>
          <cell r="J456" t="str">
            <v>(410)624-8441</v>
          </cell>
          <cell r="L456" t="str">
            <v>Single</v>
          </cell>
          <cell r="M456" t="str">
            <v>Yes</v>
          </cell>
          <cell r="N456" t="str">
            <v>Yes</v>
          </cell>
          <cell r="O456" t="str">
            <v>10/29/2021</v>
          </cell>
          <cell r="P456" t="str">
            <v>Guest Services/Hotel</v>
          </cell>
          <cell r="R456" t="str">
            <v>Yes</v>
          </cell>
          <cell r="S456" t="str">
            <v>No</v>
          </cell>
          <cell r="T456" t="str">
            <v>Female</v>
          </cell>
          <cell r="U456" t="str">
            <v>Black/African American</v>
          </cell>
          <cell r="V456" t="str">
            <v>11/01/2021</v>
          </cell>
          <cell r="W456" t="str">
            <v>(410)276-0717</v>
          </cell>
          <cell r="X456" t="str">
            <v>131-58-0327</v>
          </cell>
          <cell r="Y456" t="str">
            <v>05/08/1973</v>
          </cell>
          <cell r="Z456" t="str">
            <v>gwilson6@gmail.com</v>
          </cell>
          <cell r="AA456" t="str">
            <v>No</v>
          </cell>
          <cell r="AB456">
            <v>0</v>
          </cell>
          <cell r="AC456">
            <v>0</v>
          </cell>
          <cell r="AF456" t="str">
            <v>&gt; 1 year</v>
          </cell>
          <cell r="AH456" t="str">
            <v>Extremely Low Income</v>
          </cell>
          <cell r="AI456">
            <v>0</v>
          </cell>
          <cell r="AJ456" t="str">
            <v>No</v>
          </cell>
          <cell r="AK456" t="str">
            <v>Advanced Degree</v>
          </cell>
          <cell r="AL456" t="str">
            <v>No</v>
          </cell>
          <cell r="AM456" t="str">
            <v>No</v>
          </cell>
          <cell r="AN456" t="str">
            <v>No</v>
          </cell>
          <cell r="AP456" t="str">
            <v>No</v>
          </cell>
          <cell r="AQ456" t="str">
            <v>OOO</v>
          </cell>
          <cell r="AR456" t="str">
            <v xml:space="preserve"> CDBG</v>
          </cell>
          <cell r="AS456" t="str">
            <v>CF</v>
          </cell>
          <cell r="AT456" t="str">
            <v>United States</v>
          </cell>
          <cell r="AU456">
            <v>40</v>
          </cell>
          <cell r="AZ456">
            <v>44501</v>
          </cell>
          <cell r="BA456" t="str">
            <v>OOO</v>
          </cell>
          <cell r="BB456" t="str">
            <v>RB</v>
          </cell>
          <cell r="BC456">
            <v>11</v>
          </cell>
          <cell r="BD456" t="str">
            <v>Quarter 2</v>
          </cell>
          <cell r="BE456">
            <v>2021</v>
          </cell>
          <cell r="BF456">
            <v>2022</v>
          </cell>
          <cell r="BG456" t="str">
            <v>11/15/2021</v>
          </cell>
          <cell r="BH456" t="str">
            <v>Initial Placement</v>
          </cell>
          <cell r="BI456" t="str">
            <v>The Village of Maryland</v>
          </cell>
          <cell r="BJ456" t="str">
            <v>Director of Education</v>
          </cell>
          <cell r="BK456">
            <v>51.28</v>
          </cell>
          <cell r="BL456">
            <v>40</v>
          </cell>
          <cell r="BM456" t="str">
            <v>Yes</v>
          </cell>
          <cell r="BN456" t="str">
            <v>Yes</v>
          </cell>
          <cell r="BO456" t="str">
            <v>No</v>
          </cell>
          <cell r="BP456" t="str">
            <v>Yes</v>
          </cell>
          <cell r="BQ456" t="str">
            <v>No</v>
          </cell>
          <cell r="BR456" t="str">
            <v>11/15/2021</v>
          </cell>
          <cell r="BS456" t="str">
            <v>Initial Placement</v>
          </cell>
          <cell r="BT456" t="str">
            <v>The Village of Maryland</v>
          </cell>
          <cell r="BU456" t="str">
            <v>Director of Education</v>
          </cell>
          <cell r="BV456">
            <v>51.28</v>
          </cell>
          <cell r="BW456">
            <v>40</v>
          </cell>
          <cell r="BX456" t="str">
            <v>Yes</v>
          </cell>
          <cell r="BY456" t="str">
            <v>Yes</v>
          </cell>
          <cell r="BZ456" t="str">
            <v>No</v>
          </cell>
          <cell r="CA456" t="str">
            <v>Yes</v>
          </cell>
          <cell r="CB456" t="str">
            <v>No</v>
          </cell>
          <cell r="CF456" t="str">
            <v>01/05/2022</v>
          </cell>
          <cell r="CG456" t="str">
            <v>Job Retained</v>
          </cell>
          <cell r="CH456" t="str">
            <v>01/05/2022</v>
          </cell>
          <cell r="CI456" t="str">
            <v>No</v>
          </cell>
          <cell r="CJ456">
            <v>51</v>
          </cell>
          <cell r="CL456">
            <v>51</v>
          </cell>
          <cell r="CM456">
            <v>51</v>
          </cell>
          <cell r="CN456">
            <v>51</v>
          </cell>
          <cell r="CO456" t="str">
            <v>Yes</v>
          </cell>
          <cell r="EB456">
            <v>49</v>
          </cell>
          <cell r="EC456" t="str">
            <v>Yes</v>
          </cell>
          <cell r="ED456" t="str">
            <v>CDBG</v>
          </cell>
          <cell r="EE456" t="str">
            <v>Yes</v>
          </cell>
          <cell r="EF456" t="str">
            <v>Yes</v>
          </cell>
          <cell r="EG456" t="str">
            <v>Yes</v>
          </cell>
          <cell r="EH456" t="str">
            <v>No</v>
          </cell>
          <cell r="EI456" t="str">
            <v>Yes</v>
          </cell>
          <cell r="EJ456" t="str">
            <v>No</v>
          </cell>
          <cell r="EL456">
            <v>13</v>
          </cell>
          <cell r="EM456" t="str">
            <v>No</v>
          </cell>
          <cell r="EN456" t="str">
            <v>No</v>
          </cell>
          <cell r="EO456" t="str">
            <v>No</v>
          </cell>
          <cell r="EP456" t="str">
            <v>No</v>
          </cell>
          <cell r="EQ456" t="str">
            <v>Yes</v>
          </cell>
          <cell r="ER456" t="str">
            <v>No</v>
          </cell>
        </row>
        <row r="457">
          <cell r="A457">
            <v>976838</v>
          </cell>
          <cell r="B457" t="str">
            <v>Woods, Ahkeir</v>
          </cell>
          <cell r="C457" t="str">
            <v>2214 Canteen Circle</v>
          </cell>
          <cell r="D457" t="str">
            <v>Odenton</v>
          </cell>
          <cell r="E457" t="str">
            <v>Md</v>
          </cell>
          <cell r="F457" t="str">
            <v>21113</v>
          </cell>
          <cell r="G457" t="str">
            <v>United States of America</v>
          </cell>
          <cell r="H457" t="str">
            <v>Word of Mouth</v>
          </cell>
          <cell r="J457" t="str">
            <v>240 727 9963</v>
          </cell>
          <cell r="L457" t="str">
            <v>Single</v>
          </cell>
          <cell r="M457" t="str">
            <v>Yes</v>
          </cell>
          <cell r="N457" t="str">
            <v>Yes</v>
          </cell>
          <cell r="P457" t="str">
            <v>Driving</v>
          </cell>
          <cell r="R457" t="str">
            <v>No</v>
          </cell>
          <cell r="S457" t="str">
            <v>No</v>
          </cell>
          <cell r="T457" t="str">
            <v>Male</v>
          </cell>
          <cell r="U457" t="str">
            <v>Black/African American</v>
          </cell>
          <cell r="V457" t="str">
            <v>10/05/2021</v>
          </cell>
          <cell r="X457" t="str">
            <v>213 551807</v>
          </cell>
          <cell r="Y457" t="str">
            <v>03/29/1999</v>
          </cell>
          <cell r="Z457" t="str">
            <v>ahkeirwoods329@yahoo.com</v>
          </cell>
          <cell r="AA457" t="str">
            <v>No</v>
          </cell>
          <cell r="AB457">
            <v>0</v>
          </cell>
          <cell r="AC457">
            <v>17.5</v>
          </cell>
          <cell r="AD457" t="str">
            <v>Salary/Wages</v>
          </cell>
          <cell r="AG457" t="str">
            <v>No</v>
          </cell>
          <cell r="AH457" t="str">
            <v>Low Income</v>
          </cell>
          <cell r="AI457">
            <v>2200</v>
          </cell>
          <cell r="AJ457" t="str">
            <v>No</v>
          </cell>
          <cell r="AK457" t="str">
            <v>High School Diploma/GED</v>
          </cell>
          <cell r="AL457" t="str">
            <v>No</v>
          </cell>
          <cell r="AM457" t="str">
            <v>No</v>
          </cell>
          <cell r="AS457" t="str">
            <v>CTC</v>
          </cell>
          <cell r="AT457" t="str">
            <v>United States</v>
          </cell>
          <cell r="AU457">
            <v>40</v>
          </cell>
          <cell r="AZ457">
            <v>44474</v>
          </cell>
          <cell r="BB457" t="str">
            <v>SH</v>
          </cell>
          <cell r="BC457">
            <v>10</v>
          </cell>
          <cell r="BD457" t="str">
            <v>Quarter 2</v>
          </cell>
          <cell r="BE457">
            <v>2021</v>
          </cell>
          <cell r="BF457">
            <v>2022</v>
          </cell>
          <cell r="CI457" t="str">
            <v>No</v>
          </cell>
          <cell r="CO457" t="str">
            <v>No</v>
          </cell>
          <cell r="CP457"/>
          <cell r="DK457" t="str">
            <v>Yes</v>
          </cell>
          <cell r="EB457">
            <v>23</v>
          </cell>
          <cell r="EC457" t="str">
            <v>No</v>
          </cell>
          <cell r="EE457" t="str">
            <v>No</v>
          </cell>
          <cell r="EF457" t="str">
            <v>No</v>
          </cell>
          <cell r="EG457" t="str">
            <v>No</v>
          </cell>
          <cell r="EH457" t="str">
            <v>No</v>
          </cell>
          <cell r="EI457" t="str">
            <v>No</v>
          </cell>
          <cell r="EJ457" t="str">
            <v>No</v>
          </cell>
          <cell r="EM457" t="str">
            <v>No</v>
          </cell>
          <cell r="EN457" t="str">
            <v>No</v>
          </cell>
          <cell r="EO457" t="str">
            <v>No</v>
          </cell>
          <cell r="EP457" t="str">
            <v>No</v>
          </cell>
          <cell r="EQ457" t="str">
            <v>No</v>
          </cell>
          <cell r="ER457" t="str">
            <v>No</v>
          </cell>
        </row>
        <row r="458">
          <cell r="A458">
            <v>976827</v>
          </cell>
          <cell r="B458" t="str">
            <v>Woodward, Sabra</v>
          </cell>
          <cell r="C458" t="str">
            <v>614 E. 34th Street</v>
          </cell>
          <cell r="D458" t="str">
            <v>Baltimore</v>
          </cell>
          <cell r="E458" t="str">
            <v>MD</v>
          </cell>
          <cell r="F458" t="str">
            <v>21218</v>
          </cell>
          <cell r="G458" t="str">
            <v>United States of America</v>
          </cell>
          <cell r="H458" t="str">
            <v>Word of Mouth</v>
          </cell>
          <cell r="J458" t="str">
            <v>410-960-4033</v>
          </cell>
          <cell r="L458" t="str">
            <v>Divorced/Separated</v>
          </cell>
          <cell r="M458" t="str">
            <v>Yes</v>
          </cell>
          <cell r="N458" t="str">
            <v>No</v>
          </cell>
          <cell r="O458" t="str">
            <v>9/28/2021</v>
          </cell>
          <cell r="P458" t="str">
            <v>Hospitality/Clerical</v>
          </cell>
          <cell r="R458" t="str">
            <v>Yes</v>
          </cell>
          <cell r="S458" t="str">
            <v>No</v>
          </cell>
          <cell r="T458" t="str">
            <v>Female</v>
          </cell>
          <cell r="U458" t="str">
            <v>White</v>
          </cell>
          <cell r="V458" t="str">
            <v>09/28/2021</v>
          </cell>
          <cell r="W458" t="str">
            <v>410-472-2004  (sister)</v>
          </cell>
          <cell r="X458" t="str">
            <v>217-84-9769</v>
          </cell>
          <cell r="Y458" t="str">
            <v>07/09/1962</v>
          </cell>
          <cell r="Z458" t="str">
            <v>ammasabe@yahoo.com</v>
          </cell>
          <cell r="AB458">
            <v>0</v>
          </cell>
          <cell r="AC458">
            <v>12</v>
          </cell>
          <cell r="AD458" t="str">
            <v>Salary/Wages</v>
          </cell>
          <cell r="AF458" t="str">
            <v>Still Working</v>
          </cell>
          <cell r="AG458" t="str">
            <v>No</v>
          </cell>
          <cell r="AH458" t="str">
            <v>Extremely Low Income</v>
          </cell>
          <cell r="AI458">
            <v>192</v>
          </cell>
          <cell r="AJ458" t="str">
            <v>No</v>
          </cell>
          <cell r="AK458" t="str">
            <v>College Degree</v>
          </cell>
          <cell r="AL458" t="str">
            <v>No</v>
          </cell>
          <cell r="AM458" t="str">
            <v>No</v>
          </cell>
          <cell r="AN458" t="str">
            <v>No</v>
          </cell>
          <cell r="AQ458" t="str">
            <v>CF</v>
          </cell>
          <cell r="AR458" t="str">
            <v xml:space="preserve"> CDBG</v>
          </cell>
          <cell r="AS458" t="str">
            <v>CF</v>
          </cell>
          <cell r="AT458" t="str">
            <v>United States</v>
          </cell>
          <cell r="AU458">
            <v>4</v>
          </cell>
          <cell r="AZ458">
            <v>44467</v>
          </cell>
          <cell r="BA458" t="str">
            <v>CF</v>
          </cell>
          <cell r="BB458" t="str">
            <v>RV</v>
          </cell>
          <cell r="BC458">
            <v>9</v>
          </cell>
          <cell r="BD458" t="str">
            <v>Quarter 1</v>
          </cell>
          <cell r="BE458">
            <v>2021</v>
          </cell>
          <cell r="BF458">
            <v>2022</v>
          </cell>
          <cell r="BG458" t="str">
            <v>12/07/2021</v>
          </cell>
          <cell r="BH458" t="str">
            <v>Initial Placement</v>
          </cell>
          <cell r="BI458" t="str">
            <v>Maryland New Directions</v>
          </cell>
          <cell r="BJ458" t="str">
            <v>Administrative Intern</v>
          </cell>
          <cell r="BL458">
            <v>20</v>
          </cell>
          <cell r="BM458" t="str">
            <v>No</v>
          </cell>
          <cell r="BN458" t="str">
            <v>No</v>
          </cell>
          <cell r="BO458" t="str">
            <v>Yes</v>
          </cell>
          <cell r="BP458" t="str">
            <v>Yes</v>
          </cell>
          <cell r="BQ458" t="str">
            <v>Yes</v>
          </cell>
          <cell r="BR458" t="str">
            <v>12/16/2021</v>
          </cell>
          <cell r="BS458" t="str">
            <v>Secondary Placement</v>
          </cell>
          <cell r="BT458" t="str">
            <v>Eye Candy Opticianry Inc.</v>
          </cell>
          <cell r="BU458" t="str">
            <v>Optician</v>
          </cell>
          <cell r="BV458">
            <v>12.5</v>
          </cell>
          <cell r="BW458">
            <v>10</v>
          </cell>
          <cell r="BX458" t="str">
            <v>No</v>
          </cell>
          <cell r="BY458" t="str">
            <v>No</v>
          </cell>
          <cell r="BZ458" t="str">
            <v>No</v>
          </cell>
          <cell r="CA458" t="str">
            <v>No</v>
          </cell>
          <cell r="CB458" t="str">
            <v>Yes</v>
          </cell>
          <cell r="CF458" t="str">
            <v>03/17/2022</v>
          </cell>
          <cell r="CG458" t="str">
            <v>Job Retained</v>
          </cell>
          <cell r="CH458" t="str">
            <v>03/17/2022</v>
          </cell>
          <cell r="CI458" t="str">
            <v>Yes</v>
          </cell>
          <cell r="CJ458">
            <v>100</v>
          </cell>
          <cell r="CK458">
            <v>170</v>
          </cell>
          <cell r="CL458">
            <v>170</v>
          </cell>
          <cell r="CM458">
            <v>170</v>
          </cell>
          <cell r="CN458">
            <v>170</v>
          </cell>
          <cell r="CO458" t="str">
            <v>Yes</v>
          </cell>
          <cell r="CP458">
            <v>44502</v>
          </cell>
          <cell r="CS458" t="str">
            <v>Yes</v>
          </cell>
          <cell r="CT458" t="str">
            <v>11/04/2021</v>
          </cell>
          <cell r="DI458" t="str">
            <v>Yes</v>
          </cell>
          <cell r="DJ458" t="str">
            <v>Complete</v>
          </cell>
          <cell r="EB458">
            <v>59</v>
          </cell>
          <cell r="EC458" t="str">
            <v>Yes</v>
          </cell>
          <cell r="ED458" t="str">
            <v>CDBG</v>
          </cell>
          <cell r="EE458" t="str">
            <v>Yes</v>
          </cell>
          <cell r="EF458" t="str">
            <v>Yes</v>
          </cell>
          <cell r="EG458" t="str">
            <v>Yes</v>
          </cell>
          <cell r="EH458" t="str">
            <v>No</v>
          </cell>
          <cell r="EI458" t="str">
            <v>Yes</v>
          </cell>
          <cell r="EJ458" t="str">
            <v>No</v>
          </cell>
          <cell r="EL458">
            <v>69</v>
          </cell>
          <cell r="EM458" t="str">
            <v>No</v>
          </cell>
          <cell r="EN458" t="str">
            <v>No</v>
          </cell>
          <cell r="EO458" t="str">
            <v>Yes</v>
          </cell>
          <cell r="EP458" t="str">
            <v>Yes</v>
          </cell>
          <cell r="EQ458" t="str">
            <v>Yes</v>
          </cell>
          <cell r="ER458" t="str">
            <v>Yes</v>
          </cell>
        </row>
        <row r="459">
          <cell r="A459">
            <v>977026</v>
          </cell>
          <cell r="B459" t="str">
            <v>Wright, Joseph Lee.</v>
          </cell>
          <cell r="C459" t="str">
            <v>104 Upmanor rd</v>
          </cell>
          <cell r="D459" t="str">
            <v>Baltimore</v>
          </cell>
          <cell r="E459" t="str">
            <v>MD</v>
          </cell>
          <cell r="F459" t="str">
            <v>21229</v>
          </cell>
          <cell r="G459" t="str">
            <v>United States of America</v>
          </cell>
          <cell r="H459" t="str">
            <v>Internet</v>
          </cell>
          <cell r="J459" t="str">
            <v>4104930350</v>
          </cell>
          <cell r="L459" t="str">
            <v>Single</v>
          </cell>
          <cell r="M459" t="str">
            <v>Yes</v>
          </cell>
          <cell r="N459" t="str">
            <v>No</v>
          </cell>
          <cell r="O459" t="str">
            <v>3/8/2022</v>
          </cell>
          <cell r="P459" t="str">
            <v>FORKLIFT</v>
          </cell>
          <cell r="R459" t="str">
            <v>Yes</v>
          </cell>
          <cell r="S459" t="str">
            <v>No</v>
          </cell>
          <cell r="T459" t="str">
            <v>male</v>
          </cell>
          <cell r="U459" t="str">
            <v>Black/African American</v>
          </cell>
          <cell r="V459" t="str">
            <v>03/08/2022</v>
          </cell>
          <cell r="W459" t="str">
            <v>4433039997</v>
          </cell>
          <cell r="X459" t="str">
            <v>220821304</v>
          </cell>
          <cell r="Y459" t="str">
            <v>11/18/1968</v>
          </cell>
          <cell r="Z459" t="str">
            <v>wrightjosep@gmail.com</v>
          </cell>
          <cell r="AA459" t="str">
            <v>NO</v>
          </cell>
          <cell r="AB459">
            <v>0</v>
          </cell>
          <cell r="AC459">
            <v>15</v>
          </cell>
          <cell r="AD459" t="str">
            <v>SNAP/Food Stamp</v>
          </cell>
          <cell r="AF459" t="str">
            <v>&lt;1 month</v>
          </cell>
          <cell r="AG459" t="str">
            <v>No</v>
          </cell>
          <cell r="AH459" t="str">
            <v>Low Income</v>
          </cell>
          <cell r="AI459">
            <v>2000</v>
          </cell>
          <cell r="AJ459" t="str">
            <v>No</v>
          </cell>
          <cell r="AK459" t="str">
            <v>High School Diploma/GED</v>
          </cell>
          <cell r="AL459" t="str">
            <v>No</v>
          </cell>
          <cell r="AM459" t="str">
            <v>No</v>
          </cell>
          <cell r="AN459" t="str">
            <v>No</v>
          </cell>
          <cell r="AP459" t="str">
            <v>No</v>
          </cell>
          <cell r="AQ459" t="str">
            <v>MTDL</v>
          </cell>
          <cell r="AR459" t="str">
            <v>DOL Opioid; CDBG</v>
          </cell>
          <cell r="AS459" t="str">
            <v>MTDL</v>
          </cell>
          <cell r="AT459" t="str">
            <v>United States</v>
          </cell>
          <cell r="AU459">
            <v>40</v>
          </cell>
          <cell r="AV459" t="str">
            <v>Age</v>
          </cell>
          <cell r="AZ459">
            <v>44628</v>
          </cell>
          <cell r="BA459" t="str">
            <v>MTDL</v>
          </cell>
          <cell r="BB459" t="str">
            <v>ML</v>
          </cell>
          <cell r="BC459">
            <v>3</v>
          </cell>
          <cell r="BD459" t="str">
            <v>Quarter 3</v>
          </cell>
          <cell r="BE459">
            <v>2022</v>
          </cell>
          <cell r="BF459">
            <v>2022</v>
          </cell>
          <cell r="CI459" t="str">
            <v>No</v>
          </cell>
          <cell r="CO459" t="str">
            <v>No</v>
          </cell>
          <cell r="CP459">
            <v>44627</v>
          </cell>
          <cell r="CQ459" t="str">
            <v>Yes</v>
          </cell>
          <cell r="CR459" t="str">
            <v>03/25/2022</v>
          </cell>
          <cell r="DI459" t="str">
            <v>Yes</v>
          </cell>
          <cell r="DJ459" t="str">
            <v>Complete</v>
          </cell>
          <cell r="EB459">
            <v>53</v>
          </cell>
          <cell r="EC459" t="str">
            <v>Yes</v>
          </cell>
          <cell r="ED459" t="str">
            <v>CDBG</v>
          </cell>
          <cell r="EE459" t="str">
            <v>Yes</v>
          </cell>
          <cell r="EF459" t="str">
            <v>No</v>
          </cell>
          <cell r="EG459" t="str">
            <v>Yes</v>
          </cell>
          <cell r="EH459" t="str">
            <v>No</v>
          </cell>
          <cell r="EI459" t="str">
            <v>No</v>
          </cell>
          <cell r="EJ459" t="str">
            <v>Yes</v>
          </cell>
          <cell r="EM459" t="str">
            <v>Yes</v>
          </cell>
          <cell r="EN459" t="str">
            <v>No</v>
          </cell>
          <cell r="EO459" t="str">
            <v>No</v>
          </cell>
          <cell r="EP459" t="str">
            <v>No</v>
          </cell>
          <cell r="EQ459" t="str">
            <v>No</v>
          </cell>
          <cell r="ER459" t="str">
            <v>No</v>
          </cell>
        </row>
        <row r="460">
          <cell r="A460">
            <v>976751</v>
          </cell>
          <cell r="B460" t="str">
            <v>Wright, Natalie</v>
          </cell>
          <cell r="C460" t="str">
            <v>1519 Tunlaw Road</v>
          </cell>
          <cell r="D460" t="str">
            <v>Baltimore</v>
          </cell>
          <cell r="E460" t="str">
            <v>MD</v>
          </cell>
          <cell r="F460" t="str">
            <v>21218</v>
          </cell>
          <cell r="G460" t="str">
            <v>United States of America</v>
          </cell>
          <cell r="H460" t="str">
            <v>Other</v>
          </cell>
          <cell r="J460" t="str">
            <v>410-804-5305</v>
          </cell>
          <cell r="L460" t="str">
            <v>Single</v>
          </cell>
          <cell r="M460" t="str">
            <v>Yes</v>
          </cell>
          <cell r="N460" t="str">
            <v>Yes</v>
          </cell>
          <cell r="P460" t="str">
            <v>Non-CDL B Driver</v>
          </cell>
          <cell r="R460" t="str">
            <v>Yes</v>
          </cell>
          <cell r="S460" t="str">
            <v>Not Hispanic or Latino</v>
          </cell>
          <cell r="T460" t="str">
            <v>Female</v>
          </cell>
          <cell r="U460" t="str">
            <v>Black/African American</v>
          </cell>
          <cell r="V460" t="str">
            <v>08/03/2021</v>
          </cell>
          <cell r="X460" t="str">
            <v>XXX-XX-6487</v>
          </cell>
          <cell r="Y460" t="str">
            <v>07/18/1958</v>
          </cell>
          <cell r="Z460" t="str">
            <v>nataliewright061@gmail.com</v>
          </cell>
          <cell r="AA460" t="str">
            <v>No</v>
          </cell>
          <cell r="AB460">
            <v>0</v>
          </cell>
          <cell r="AC460">
            <v>35</v>
          </cell>
          <cell r="AD460" t="str">
            <v>Other Sources</v>
          </cell>
          <cell r="AF460" t="str">
            <v>7-12 months</v>
          </cell>
          <cell r="AG460" t="str">
            <v>No</v>
          </cell>
          <cell r="AH460" t="str">
            <v>Moderate Income</v>
          </cell>
          <cell r="AI460">
            <v>4000</v>
          </cell>
          <cell r="AJ460" t="str">
            <v>No</v>
          </cell>
          <cell r="AK460" t="str">
            <v>High School Diploma/GED</v>
          </cell>
          <cell r="AL460" t="str">
            <v>No</v>
          </cell>
          <cell r="AN460" t="str">
            <v>No</v>
          </cell>
          <cell r="AQ460" t="str">
            <v>CTC</v>
          </cell>
          <cell r="AR460" t="str">
            <v xml:space="preserve"> CDBG; EARN</v>
          </cell>
          <cell r="AS460" t="str">
            <v>CTC</v>
          </cell>
          <cell r="AT460" t="str">
            <v>United States</v>
          </cell>
          <cell r="AU460">
            <v>40</v>
          </cell>
          <cell r="AZ460">
            <v>44411</v>
          </cell>
          <cell r="BA460" t="str">
            <v>CTC</v>
          </cell>
          <cell r="BB460" t="str">
            <v>RV</v>
          </cell>
          <cell r="BC460">
            <v>8</v>
          </cell>
          <cell r="BD460" t="str">
            <v>Quarter 1</v>
          </cell>
          <cell r="BE460">
            <v>2021</v>
          </cell>
          <cell r="BF460">
            <v>2022</v>
          </cell>
          <cell r="BG460" t="str">
            <v>08/24/2022</v>
          </cell>
          <cell r="BH460" t="str">
            <v>Initial Placement</v>
          </cell>
          <cell r="BI460" t="str">
            <v>Baltimore City</v>
          </cell>
          <cell r="BJ460" t="str">
            <v>Cafeteria Worker - School System</v>
          </cell>
          <cell r="BK460">
            <v>11.75</v>
          </cell>
          <cell r="BL460">
            <v>40</v>
          </cell>
          <cell r="BM460" t="str">
            <v>Yes</v>
          </cell>
          <cell r="BN460" t="str">
            <v>No</v>
          </cell>
          <cell r="BO460" t="str">
            <v>Yes</v>
          </cell>
          <cell r="BP460" t="str">
            <v>No</v>
          </cell>
          <cell r="BQ460" t="str">
            <v>No</v>
          </cell>
          <cell r="BR460" t="str">
            <v>08/24/2022</v>
          </cell>
          <cell r="BS460" t="str">
            <v>Initial Placement</v>
          </cell>
          <cell r="BT460" t="str">
            <v>Baltimore City</v>
          </cell>
          <cell r="BU460" t="str">
            <v>Cafeteria Worker - School System</v>
          </cell>
          <cell r="BV460">
            <v>11.75</v>
          </cell>
          <cell r="BW460">
            <v>40</v>
          </cell>
          <cell r="BX460" t="str">
            <v>Yes</v>
          </cell>
          <cell r="BY460" t="str">
            <v>No</v>
          </cell>
          <cell r="BZ460" t="str">
            <v>Yes</v>
          </cell>
          <cell r="CA460" t="str">
            <v>No</v>
          </cell>
          <cell r="CB460" t="str">
            <v>No</v>
          </cell>
          <cell r="CF460" t="str">
            <v>06/24/2022</v>
          </cell>
          <cell r="CG460" t="str">
            <v>Job Retained</v>
          </cell>
          <cell r="CH460" t="str">
            <v>06/24/2022</v>
          </cell>
          <cell r="CI460" t="str">
            <v>No</v>
          </cell>
          <cell r="CJ460">
            <v>-61</v>
          </cell>
          <cell r="CL460">
            <v>-61</v>
          </cell>
          <cell r="CM460">
            <v>-61</v>
          </cell>
          <cell r="CN460">
            <v>-61</v>
          </cell>
          <cell r="CO460" t="str">
            <v>No</v>
          </cell>
          <cell r="CP460">
            <v>44446</v>
          </cell>
          <cell r="DJ460" t="str">
            <v>Complete</v>
          </cell>
          <cell r="EA460" t="str">
            <v>IG0514-15-660</v>
          </cell>
          <cell r="EB460">
            <v>63</v>
          </cell>
          <cell r="EC460" t="str">
            <v>Yes</v>
          </cell>
          <cell r="ED460" t="str">
            <v>CDBG</v>
          </cell>
          <cell r="EE460" t="str">
            <v>Yes</v>
          </cell>
          <cell r="EF460" t="str">
            <v>Yes</v>
          </cell>
          <cell r="EG460" t="str">
            <v>Yes</v>
          </cell>
          <cell r="EH460" t="str">
            <v>No</v>
          </cell>
          <cell r="EI460" t="str">
            <v>Yes</v>
          </cell>
          <cell r="EJ460" t="str">
            <v>No</v>
          </cell>
          <cell r="EL460">
            <v>385</v>
          </cell>
          <cell r="EM460" t="str">
            <v>No</v>
          </cell>
          <cell r="EN460" t="str">
            <v>No</v>
          </cell>
          <cell r="EO460" t="str">
            <v>No</v>
          </cell>
          <cell r="EP460" t="str">
            <v>No</v>
          </cell>
          <cell r="EQ460" t="str">
            <v>Yes</v>
          </cell>
          <cell r="ER460" t="str">
            <v>No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5662-B4BD-431A-8BAA-91EAA06452BD}">
  <dimension ref="B1:U33"/>
  <sheetViews>
    <sheetView zoomScaleNormal="100" workbookViewId="0">
      <selection activeCell="E14" sqref="E14"/>
    </sheetView>
  </sheetViews>
  <sheetFormatPr defaultColWidth="8.53125" defaultRowHeight="14.25" x14ac:dyDescent="0.45"/>
  <cols>
    <col min="1" max="1" width="9.265625" style="1" customWidth="1"/>
    <col min="2" max="2" width="9.1328125" style="1" customWidth="1"/>
    <col min="3" max="3" width="9.265625" style="1" customWidth="1"/>
    <col min="4" max="19" width="8.53125" style="1" customWidth="1"/>
    <col min="20" max="16384" width="8.53125" style="1"/>
  </cols>
  <sheetData>
    <row r="1" spans="2:21" ht="14.65" customHeight="1" thickBot="1" x14ac:dyDescent="0.5"/>
    <row r="2" spans="2:21" ht="14.25" customHeight="1" thickBot="1" x14ac:dyDescent="0.5">
      <c r="E2" s="19" t="str">
        <f>IFERROR(
IF(AND(
B11="Categories", B3="Cohort",B7="Training Program"),"This is a description box that will convey information about the context of the data. 
Currently you have not selected a Cohort, Training Program, or Category of data that you would like to view.",
IF(OR(B3="Timeframe",B7="Coach",B11="Categories"),
"Please select a Timeframe, Coach, and Category to activate the dashboard.",
_xlfn.CONCAT(
"You are looking at ",B7,"'s ", B11, " data over the course of ",TEXT(B3,"mmmm")," Cohort of the current Fiscal Year.",
_xlfn.IFS(B3="YTD", "
This fiscal year, ",B3="7/1/21","
In July, ",B3="8/1/21", "
In August, ",B3="9/1/21","
In Septemeber, ",B3="10/1/21","
In October, ",B3="11/1/21","
In November, ",B3="12/1/21","
In December, ",B3="1/1/22","
In January, ",B3="2/1/22","
In February, ",B3="3/1/22","
In March, ", B3="4/1/22","
In April, ",B3="5/1/22","
In May, ",B3="6/1/22","
In June, "),
_xlfn.IFS(B7="CH", "Charles ", B7="ML","Mike ",B7="MS","Monique ",B7="RB","Ruth ",B7="RV","Rick ",B7="SH","Sonya "),
_xlfn.IFS(B11="Demographics",
_xlfn.CONCAT("had a caseload made up of:
- ",ROUND((J4/(J4+M4))*100,0),"% female clients and ",ROUND((M4/(J4+M4))*100,0),"% male clients
- ",ROUND((P4/(P4+S4))*100,0),"% youth clients and ",ROUND((S4/(P4+S4))*100,0),"% adult clients
- ",ROUND((J11/(P4+S4))*100,0),"% Extremely Low Income clients
- ",ROUND((M11/(P4+S4))*100,0),"% of clients were unemployed at time of intake."),
B11="Enrollment",
_xlfn.CONCAT("completed intake on ",J4," clients. Of those clients:
- ",ROUND((M4/J4)*100,0),"% have satisfied enrollment
- ",ROUND((P4/J4)*100,0), "% of clients are pending enrollment
- ",ROUND((S4/J4)*100,0), "% of clients withdrew from enrollment
- ",ROUND((J11/J4)*100,0), "% of clients remain in active correspondence."),
B11="Outcomes",
_xlfn.CONCAT("has a:
- ",ROUND((J4/INDEX(B16:D22,MATCH(B7,B16:B22,0),3))*100,0),"% completion rate
- ",ROUND((M4/J4)*100,0), "% certification rate
- ",ROUND((P4/J4)*100,0), "% employment rate
- ",ROUND((S4/P4)*100,0),"% of employed clients have been contacted for retention
- ",ROUND((J11/S4)*100,0),"% of those contacted have retained employment for at least 30 days")
)))),
_xlfn.CONCAT("You are looking at ",B7,"'s ", B11, " data over the course of ",TEXT(B3,"mmmm")," timeframe of the current Fiscal Year."))</f>
        <v>You are looking at CTC's Enrollment data over the course of YTD timeframe of the current Fiscal Year.</v>
      </c>
      <c r="F2" s="20"/>
      <c r="G2" s="20"/>
      <c r="H2" s="11"/>
      <c r="J2" s="23" t="str">
        <f t="array" ref="J2">IFERROR(_xlfn.IFS(B11="Demographics","Female",
B11="Enrollment","Clients Registered",
B11="Outcomes","Program Completion"),"")</f>
        <v>Clients Registered</v>
      </c>
      <c r="K2" s="24"/>
      <c r="M2" s="23" t="str">
        <f t="array" ref="M2">IFERROR(_xlfn.IFS(B11="Demographics","Male",
B11="Enrollment","Enrollment Satisfied",
B11="Outcomes","Gained Certification"),"")</f>
        <v>Enrollment Satisfied</v>
      </c>
      <c r="N2" s="24"/>
      <c r="P2" s="23" t="str">
        <f t="array" ref="P2">IFERROR(_xlfn.IFS(B11="Demographics","Adult",
B11="Enrollment","Withdrawn",
B11="Outcomes","Gained New Employment"),"")</f>
        <v>Withdrawn</v>
      </c>
      <c r="Q2" s="24"/>
      <c r="S2" s="23" t="str">
        <f t="array" ref="S2">IFERROR(_xlfn.IFS(B11="Demographics","Youth",
B11="Enrollment","In Active Training",
B11="Outcomes","Contacted For Retention"),"")</f>
        <v>In Active Training</v>
      </c>
      <c r="T2" s="24"/>
    </row>
    <row r="3" spans="2:21" ht="14.65" customHeight="1" thickBot="1" x14ac:dyDescent="0.5">
      <c r="B3" s="27" t="s">
        <v>0</v>
      </c>
      <c r="C3" s="11"/>
      <c r="E3" s="16"/>
      <c r="F3" s="21"/>
      <c r="G3" s="21"/>
      <c r="H3" s="17"/>
      <c r="J3" s="25"/>
      <c r="K3" s="26"/>
      <c r="M3" s="25"/>
      <c r="N3" s="26"/>
      <c r="P3" s="25"/>
      <c r="Q3" s="26"/>
      <c r="S3" s="25"/>
      <c r="T3" s="26"/>
    </row>
    <row r="4" spans="2:21" ht="14.65" customHeight="1" thickBot="1" x14ac:dyDescent="0.5">
      <c r="B4" s="12"/>
      <c r="C4" s="13"/>
      <c r="E4" s="16"/>
      <c r="F4" s="21"/>
      <c r="G4" s="21"/>
      <c r="H4" s="17"/>
      <c r="J4" s="28" t="str">
        <f t="array" ref="J4">IFERROR(
_xlfn.IFS(
B11="Outcomes",
IF(B3="YTD",
COUNTIFS(
INDEX([1]Data!$1:$1048576,0,MATCH("Current Program",[1]Data!$1:$1,0)),B7,
INDEX([1]Data!$1:$1048576,0,MATCH(J2,[1]Data!$1:$1,0)),"Yes"),
COUNTIFS(
INDEX([1]Data!$1:$1048576,0,MATCH("Current Program",[1]Data!$1:$1,0)),B7,
INDEX([1]Data!$1:$1048576,0,MATCH(J2,[1]Data!$1:$1,0)),"Yes",
INDEX([1]Data!$1:$1048576,0,MATCH("Cohort Date",[1]Data!$1:$1,0)),"&gt;="&amp;B3,
INDEX([1]Data!$1:$1048576,0,MATCH("Cohort Date",[1]Data!$1:$1,0)),"&lt;"&amp;EDATE(B3,1))),
B11="Enrollment",
IF(B3="YTD",
(COUNTIFS(
INDEX([1]Data!$1:$1048576,0,MATCH("Current Program",[1]Data!$1:$1,0)),B7))+P4,
(COUNTIFS(
INDEX([1]Data!$1:$1048576,0,MATCH("Current Program",[1]Data!$1:$1,0)),B7,
INDEX([1]Data!$1:$1048576,0,MATCH("Cohort Date",[1]Data!$1:$1,0)),"&gt;="&amp;B3,
INDEX([1]Data!$1:$1048576,0,MATCH("Cohort Date",[1]Data!$1:$1,0)),"&lt;"&amp;EDATE(B3,1)))+P4),
B11="Demographics",
IF(B3="YTD",
COUNTIFS(
INDEX([1]Data!$1:$1048576,0,MATCH("Gender",[1]Data!$1:$1,0)),J2,
INDEX([1]Data!$1:$1048576,0,MATCH("Current Program",[1]Data!$1:$1,0)),B7,
INDEX([1]Data!$1:$1048576,0,MATCH("Enrollment Satisfied",[1]Data!$1:$1,0)),"Yes"),
COUNTIFS(
INDEX([1]Data!$1:$1048576,0,MATCH("Gender",[1]Data!$1:$1,0)),J2,
INDEX([1]Data!$1:$1048576,0,MATCH("Current Program",[1]Data!$1:$1,0)),B7,
INDEX([1]Data!$1:$1048576,0,MATCH("Cohort Date",[1]Data!$1:$1,0)),"&gt;="&amp;B3,
INDEX([1]Data!$1:$1048576,0,MATCH("Cohort Date",[1]Data!$1:$1,0)),"&lt;"&amp;EDATE(B3,1),
INDEX([1]Data!$1:$1048576,0,MATCH("Enrollment Satisfied",[1]Data!$1:$1,0)),"Yes"))),"")</f>
        <v/>
      </c>
      <c r="K4" s="24"/>
      <c r="M4" s="28" t="str">
        <f t="array" ref="M4">IFERROR(
_xlfn.IFS(
B11="Outcomes",
IF(B3="YTD",
COUNTIFS(
INDEX([1]Data!$1:$1048576,0,MATCH("Current Program",[1]Data!$1:$1,0)),B7,
INDEX([1]Data!$1:$1048576,0,MATCH(M2,[1]Data!$1:$1,0)),"Yes"),
COUNTIFS(
INDEX([1]Data!$1:$1048576,0,MATCH("Current Program",[1]Data!$1:$1,0)),B7,
INDEX([1]Data!$1:$1048576,0,MATCH(M2,[1]Data!$1:$1,0)),"Yes",
INDEX([1]Data!$1:$1048576,0,MATCH("Cohort Date",[1]Data!$1:$1,0)),"&gt;="&amp;B3,
INDEX([1]Data!$1:$1048576,0,MATCH("Cohort Date",[1]Data!$1:$1,0)),"&lt;"&amp;EDATE(B3,1))),
B11="Enrollment",
IF(B3="YTD",
COUNTIFS(
INDEX([1]Data!$1:$1048576,0,MATCH("Current Program",[1]Data!$1:$1,0)),B7,
INDEX([1]Data!$1:$1048576,0,MATCH("Enrollment Satisfied",[1]Data!$1:$1,0)),"Yes"),
COUNTIFS(
INDEX([1]Data!$1:$1048576,0,MATCH("Current Program",[1]Data!$1:$1,0)),B7,
INDEX([1]Data!$1:$1048576,0,MATCH("Enrollment Satisfied",[1]Data!$1:$1,0)),"Yes",
INDEX([1]Data!$1:$1048576,0,MATCH("Cohort Date",[1]Data!$1:$1,0)),"&gt;="&amp;B3,
INDEX([1]Data!$1:$1048576,0,MATCH("Cohort Date",[1]Data!$1:$1,0)),"&lt;"&amp;EDATE(B3,1))),
B11="Demographics",
IF(B3="YTD",
COUNTIFS(
INDEX([1]Data!$1:$1048576,0,MATCH("Gender",[1]Data!$1:$1,0)),M2,
INDEX([1]Data!$1:$1048576,0,MATCH("Current Program",[1]Data!$1:$1,0)),B7,
INDEX([1]Data!$1:$1048576,0,MATCH("Enrollment Satisfied",[1]Data!$1:$1,0)),"Yes"),
COUNTIFS(
INDEX([1]Data!$1:$1048576,0,MATCH("Gender",[1]Data!$1:$1,0)),M2,
INDEX([1]Data!$1:$1048576,0,MATCH("Current Program",[1]Data!$1:$1,0)),B7,
INDEX([1]Data!$1:$1048576,0,MATCH("Cohort Date",[1]Data!$1:$1,0)),"&gt;="&amp;B3,
INDEX([1]Data!$1:$1048576,0,MATCH("Cohort Date",[1]Data!$1:$1,0)),"&lt;"&amp;EDATE(B3,1),
INDEX([1]Data!$1:$1048576,0,MATCH("Enrollment Satisfied",[1]Data!$1:$1,0)),"Yes"))),"")</f>
        <v/>
      </c>
      <c r="N4" s="24"/>
      <c r="P4" s="28" t="str">
        <f t="array" ref="P4">IFERROR(
_xlfn.IFS(
B11="Outcomes",
IF(B3="YTD",
COUNTIFS(
INDEX([1]Data!$1:$1048576,0,MATCH("Current Program",[1]Data!$1:$1,0)),B7,
INDEX([1]Data!$1:$1048576,0,MATCH("Gained Employment",[1]Data!$1:$1,0)),"Yes"),
COUNTIFS(
INDEX([1]Data!$1:$1048576,0,MATCH("Current Program",[1]Data!$1:$1,0)),B7,
INDEX([1]Data!$1:$1048576,0,MATCH("Gained Employment",[1]Data!$1:$1,0)),"Yes",
INDEX([1]Data!$1:$1048576,0,MATCH("Cohort Date",[1]Data!$1:$1,0)),"&gt;="&amp;B3,
INDEX([1]Data!$1:$1048576,0,MATCH("Cohort Date",[1]Data!$1:$1,0)),"&lt;"&amp;EDATE(B3,1))),
B11="Enrollment",
IF(B3="YTD",
COUNTIFS(
INDEX([1]Data!$1:$1048576,0,MATCH("Programofinterest",[1]Data!$1:$1,0)),B7,
INDEX([1]Data!$1:$1048576,0,MATCH("Current Program",[1]Data!$1:$1,0)),""),
COUNTIFS(
INDEX([1]Data!$1:$1048576,0,MATCH("Programofinterest",[1]Data!$1:$1,0)),B7,
INDEX([1]Data!$1:$1048576,0,MATCH("Current Program",[1]Data!$1:$1,0)),"",
INDEX([1]Data!$1:$1048576,0,MATCH("Current Intake Date",[1]Data!$1:$1,0)),"&gt;="&amp;B3,
INDEX([1]Data!$1:$1048576,0,MATCH("Current Intake Date",[1]Data!$1:$1,0)),"&lt;"&amp;EDATE(B3,1))),
B11="Demographics",
IF(B3="YTD",
COUNTIFS(
INDEX([1]Data!$1:$1048576,0,MATCH("Age",[1]Data!$1:$1,0)),"&gt;=25",
INDEX([1]Data!$1:$1048576,0,MATCH("Current Program",[1]Data!$1:$1,0)),B7,
INDEX([1]Data!$1:$1048576,0,MATCH("Enrollment Satisfied",[1]Data!$1:$1,0)),"Yes"),
COUNTIFS(
INDEX([1]Data!$1:$1048576,0,MATCH("Age",[1]Data!$1:$1,0)),"&gt;=25",
INDEX([1]Data!$1:$1048576,0,MATCH("Current Program",[1]Data!$1:$1,0)),B7,
INDEX([1]Data!$1:$1048576,0,MATCH("Cohort Date",[1]Data!$1:$1,0)),"&gt;="&amp;B3,
INDEX([1]Data!$1:$1048576,0,MATCH("Cohort Date",[1]Data!$1:$1,0)),"&lt;"&amp;EDATE(B3,1),
INDEX([1]Data!$1:$1048576,0,MATCH("Enrollment Satisfied",[1]Data!$1:$1,0)),"Yes"))),"")</f>
        <v/>
      </c>
      <c r="Q4" s="24"/>
      <c r="S4" s="28" t="str">
        <f t="array" ref="S4">IFERROR(
_xlfn.IFS(
B11="Outcomes",
IF(B3="YTD",
COUNTIFS(
INDEX([1]Data!$1:$1048576,0,MATCH("Current Program",[1]Data!$1:$1,0)),B7,
INDEX([1]Data!$1:$1048576,0,MATCH("Last Retention Status",[1]Data!$1:$1,0)),"&lt;&gt;"),
COUNTIFS(
INDEX([1]Data!$1:$1048576,0,MATCH("Current Program",[1]Data!$1:$1,0)),B7,
INDEX([1]Data!$1:$1048576,0,MATCH("Last Retention Status",[1]Data!$1:$1,0)),"&lt;&gt;",
INDEX([1]Data!$1:$1048576,0,MATCH("Cohort Date",[1]Data!$1:$1,0)),"&gt;="&amp;B3,
INDEX([1]Data!$1:$1048576,0,MATCH("Cohort Date",[1]Data!$1:$1,0)),"&lt;"&amp;EDATE(B3,1))),
B11="Enrollment",
IF(B3="YTD",
COUNTIFS(
INDEX([1]Data!$1:$1048576,0,MATCH("Current Program",[1]Data!$1:$1,0)),B7,
INDEX([1]Data!$1:$1048576,0,MATCH("In Active Training",[1]Data!$1:$1,0)),"Yes"),
COUNTIFS(
INDEX([1]Data!$1:$1048576,0,MATCH("Current Program",[1]Data!$1:$1,0)),B7,
INDEX([1]Data!$1:$1048576,0,MATCH("In Active Training",[1]Data!$1:$1,0)),"Yes",
INDEX([1]Data!$1:$1048576,0,MATCH("Current Intake Date",[1]Data!$1:$1,0)),"&gt;="&amp;B3,
INDEX([1]Data!$1:$1048576,0,MATCH("Current Intake Date",[1]Data!$1:$1,0)),"&lt;"&amp;EDATE(B3,1))),
B11="Demographics",
IF(B3="YTD",
COUNTIFS(
INDEX([1]Data!$1:$1048576,0,MATCH("Age",[1]Data!$1:$1,0)),"&lt;25",
INDEX([1]Data!$1:$1048576,0,MATCH("Current Program",[1]Data!$1:$1,0)),B7,
INDEX([1]Data!$1:$1048576,0,MATCH("Enrollment Satisfied",[1]Data!$1:$1,0)),"Yes"),
COUNTIFS(
INDEX([1]Data!$1:$1048576,0,MATCH("Age",[1]Data!$1:$1,0)),"&lt;25",
INDEX([1]Data!$1:$1048576,0,MATCH("Current Program",[1]Data!$1:$1,0)),B7,
INDEX([1]Data!$1:$1048576,0,MATCH("Cohort Date",[1]Data!$1:$1,0)),"&gt;="&amp;B3,
INDEX([1]Data!$1:$1048576,0,MATCH("Cohort Date",[1]Data!$1:$1,0)),"&lt;"&amp;EDATE(B3,1),
INDEX([1]Data!$1:$1048576,0,MATCH("Enrollment Satisfied",[1]Data!$1:$1,0)),"Yes"))),"")</f>
        <v/>
      </c>
      <c r="T4" s="24"/>
    </row>
    <row r="5" spans="2:21" x14ac:dyDescent="0.45">
      <c r="E5" s="16"/>
      <c r="F5" s="21"/>
      <c r="G5" s="21"/>
      <c r="H5" s="17"/>
      <c r="J5" s="16"/>
      <c r="K5" s="29"/>
      <c r="M5" s="16"/>
      <c r="N5" s="29"/>
      <c r="P5" s="16"/>
      <c r="Q5" s="29"/>
      <c r="S5" s="16"/>
      <c r="T5" s="29"/>
    </row>
    <row r="6" spans="2:21" ht="14.65" customHeight="1" thickBot="1" x14ac:dyDescent="0.5">
      <c r="E6" s="16"/>
      <c r="F6" s="21"/>
      <c r="G6" s="21"/>
      <c r="H6" s="17"/>
      <c r="J6" s="25"/>
      <c r="K6" s="26"/>
      <c r="M6" s="25"/>
      <c r="N6" s="26"/>
      <c r="P6" s="25"/>
      <c r="Q6" s="26"/>
      <c r="S6" s="25"/>
      <c r="T6" s="26"/>
    </row>
    <row r="7" spans="2:21" ht="14.65" customHeight="1" thickBot="1" x14ac:dyDescent="0.5">
      <c r="B7" s="10" t="s">
        <v>22</v>
      </c>
      <c r="C7" s="11"/>
      <c r="E7" s="16"/>
      <c r="F7" s="21"/>
      <c r="G7" s="21"/>
      <c r="H7" s="17"/>
    </row>
    <row r="8" spans="2:21" ht="14.65" customHeight="1" thickBot="1" x14ac:dyDescent="0.5">
      <c r="B8" s="12"/>
      <c r="C8" s="13"/>
      <c r="E8" s="16"/>
      <c r="F8" s="21"/>
      <c r="G8" s="21"/>
      <c r="H8" s="17"/>
    </row>
    <row r="9" spans="2:21" ht="14.65" customHeight="1" thickBot="1" x14ac:dyDescent="0.5">
      <c r="E9" s="16"/>
      <c r="F9" s="21"/>
      <c r="G9" s="21"/>
      <c r="H9" s="17"/>
      <c r="J9" s="14" t="str">
        <f t="array" ref="J9">IFERROR(_xlfn.IFS(B11="Demographics","Extremely Low Income",
B11="Enrollment","EARN",
B11="Outcomes","Retained 30 Days"),"")</f>
        <v>EARN</v>
      </c>
      <c r="K9" s="11"/>
      <c r="M9" s="14" t="str">
        <f t="array" ref="M9">IFERROR(_xlfn.IFS(B11="Demographics","Incumbent Worker",
B11="Enrollment","SNAP",
B11="Outcomes","Retained 90 Days"),"")</f>
        <v>SNAP</v>
      </c>
      <c r="N9" s="11"/>
      <c r="P9" s="14" t="str">
        <f t="array" ref="P9">IFERROR(_xlfn.IFS(B11="Demographics","Single w/ Children",
B11="Enrollment","G2C",
B11="Outcomes","Initial Wage"),"")</f>
        <v>G2C</v>
      </c>
      <c r="Q9" s="11"/>
      <c r="S9" s="14" t="str">
        <f t="array" ref="S9">IFERROR(_xlfn.IFS(B11="Demographics","TTW",
B11="Enrollment","WIOA",
B11="Outcomes","Currently Employed"),"")</f>
        <v>WIOA</v>
      </c>
      <c r="T9" s="11"/>
    </row>
    <row r="10" spans="2:21" ht="14.65" customHeight="1" thickBot="1" x14ac:dyDescent="0.5">
      <c r="E10" s="16"/>
      <c r="F10" s="21"/>
      <c r="G10" s="21"/>
      <c r="H10" s="17"/>
      <c r="J10" s="12"/>
      <c r="K10" s="13"/>
      <c r="M10" s="12"/>
      <c r="N10" s="13"/>
      <c r="P10" s="12"/>
      <c r="Q10" s="13"/>
      <c r="S10" s="12"/>
      <c r="T10" s="13"/>
    </row>
    <row r="11" spans="2:21" ht="14.65" customHeight="1" thickBot="1" x14ac:dyDescent="0.5">
      <c r="B11" s="10" t="s">
        <v>23</v>
      </c>
      <c r="C11" s="11"/>
      <c r="E11" s="16"/>
      <c r="F11" s="21"/>
      <c r="G11" s="21"/>
      <c r="H11" s="17"/>
      <c r="J11" s="15" t="str">
        <f t="array" ref="J11">IFERROR(
_xlfn.IFS(
B11="Outcomes",
IF(B3="YTD",
COUNTIFS(
INDEX([1]Data!$1:$1048576,0,MATCH("Current Program",[1]Data!$1:$1,0)),B7,
INDEX([1]Data!$1:$1048576,0,MATCH("Retention Milestone",[1]Data!$1:$1,0)),"&gt;=30"),
COUNTIFS(
INDEX([1]Data!$1:$1048576,0,MATCH("Current Program",[1]Data!$1:$1,0)),B7,
INDEX([1]Data!$1:$1048576,0,MATCH("Retention Milestone",[1]Data!$1:$1,0)),"&gt;=30",
INDEX([1]Data!$1:$1048576,0,MATCH("Cohort Date",[1]Data!$1:$1,0)),"&gt;="&amp;B3,
INDEX([1]Data!$1:$1048576,0,MATCH("Cohort Date",[1]Data!$1:$1,0)),"&lt;"&amp;EDATE(B3,1))),
B11="Enrollment",
IF(B3="YTD",
COUNTIFS(
INDEX([1]Data!$1:$1048576,0,MATCH("Current Program",[1]Data!$1:$1,0)),B7,
INDEX([1]Data!$1:$1048576,0,MATCH("Grant Fund",[1]Data!$1:$1,0)),"*EARN*"),
COUNTIFS(
INDEX([1]Data!$1:$1048576,0,MATCH("Current Program",[1]Data!$1:$1,0)),B7,
INDEX([1]Data!$1:$1048576,0,MATCH("Grant Fund",[1]Data!$1:$1,0)),"*EARN*",
INDEX([1]Data!$1:$1048576,0,MATCH("Cohort Date",[1]Data!$1:$1,0)),"&gt;="&amp;B3,
INDEX([1]Data!$1:$1048576,0,MATCH("Cohort Date",[1]Data!$1:$1,0)),"&lt;"&amp;EDATE(B3,1))),
B11="Demographics",
IF(B3="YTD",
COUNTIFS(
INDEX([1]Data!$1:$1048576,0,MATCH("Income Category",[1]Data!$1:$1,0)),J9,
INDEX([1]Data!$1:$1048576,0,MATCH("Current Program",[1]Data!$1:$1,0)),B7,
INDEX([1]Data!$1:$1048576,0,MATCH("Enrollment Satisfied",[1]Data!$1:$1,0)),"Yes"),
COUNTIFS(
INDEX([1]Data!$1:$1048576,0,MATCH("Income Category",[1]Data!$1:$1,0)),J9,
INDEX([1]Data!$1:$1048576,0,MATCH("Current Program",[1]Data!$1:$1,0)),B7,
INDEX([1]Data!$1:$1048576,0,MATCH("Cohort Date",[1]Data!$1:$1,0)),"&gt;="&amp;B3,
INDEX([1]Data!$1:$1048576,0,MATCH("Cohort Date",[1]Data!$1:$1,0)),"&lt;"&amp;EDATE(B3,1),
INDEX([1]Data!$1:$1048576,0,MATCH("Enrollment Satisfied",[1]Data!$1:$1,0)),"Yes"))),"")</f>
        <v/>
      </c>
      <c r="K11" s="11"/>
      <c r="M11" s="15" t="str">
        <f t="array" ref="M11">IFERROR(
_xlfn.IFS(
B11="Outcomes",
IF(B3="YTD",
COUNTIFS(
INDEX([1]Data!$1:$1048576,0,MATCH("Current Program",[1]Data!$1:$1,0)),B7,
INDEX([1]Data!$1:$1048576,0,MATCH("Retention Milestone",[1]Data!$1:$1,0)),"&gt;=90"),
COUNTIFS(
INDEX([1]Data!$1:$1048576,0,MATCH("Current Program",[1]Data!$1:$1,0)),B7,
INDEX([1]Data!$1:$1048576,0,MATCH("Retention Milestone",[1]Data!$1:$1,0)),"&gt;=90",
INDEX([1]Data!$1:$1048576,0,MATCH("Cohort Date",[1]Data!$1:$1,0)),"&gt;="&amp;B3,
INDEX([1]Data!$1:$1048576,0,MATCH("Cohort Date",[1]Data!$1:$1,0)),"&lt;"&amp;EDATE(B3,1))),
B11="Enrollment",
IF(B3="YTD",
COUNTIFS(
INDEX([1]Data!$1:$1048576,0,MATCH("Current Program",[1]Data!$1:$1,0)),B7,
INDEX([1]Data!$1:$1048576,0,MATCH("Grant Fund",[1]Data!$1:$1,0)),"*SNAP*",
INDEX([1]Data!$1:$1048576,0,MATCH("Enrollment Satisfied",[1]Data!$1:$1,0)),"Yes"),
COUNTIFS(
INDEX([1]Data!$1:$1048576,0,MATCH("Current Program",[1]Data!$1:$1,0)),B7,
INDEX([1]Data!$1:$1048576,0,MATCH("Grant Fund",[1]Data!$1:$1,0)),"*SNAP*",
INDEX([1]Data!$1:$1048576,0,MATCH("Enrollment Satisfied",[1]Data!$1:$1,0)),"Yes",
INDEX([1]Data!$1:$1048576,0,MATCH("Cohort Date",[1]Data!$1:$1,0)),"&gt;="&amp;B3,
INDEX([1]Data!$1:$1048576,0,MATCH("Cohort Date",[1]Data!$1:$1,0)),"&lt;"&amp;EDATE(B3,1))),
B11="Demographics",
IF(B3="YTD",
COUNTIFS(
INDEX([1]Data!$1:$1048576,0,MATCH("Incumbent Worker",[1]Data!$1:$1,0)),"Yes",
INDEX([1]Data!$1:$1048576,0,MATCH("Current Program",[1]Data!$1:$1,0)),B7,
INDEX([1]Data!$1:$1048576,0,MATCH("Enrollment Satisfied",[1]Data!$1:$1,0)),"Yes"),
COUNTIFS(
INDEX([1]Data!$1:$1048576,0,MATCH("Incumbent Worker",[1]Data!$1:$1,0)),"Yes",
INDEX([1]Data!$1:$1048576,0,MATCH("Current Program",[1]Data!$1:$1,0)),B7,
INDEX([1]Data!$1:$1048576,0,MATCH("Cohort Date",[1]Data!$1:$1,0)),"&gt;="&amp;B3,
INDEX([1]Data!$1:$1048576,0,MATCH("Cohort Date",[1]Data!$1:$1,0)),"&lt;"&amp;EDATE(B3,1),
INDEX([1]Data!$1:$1048576,0,MATCH("Enrollment Satisfied",[1]Data!$1:$1,0)),"Yes"))),"")</f>
        <v/>
      </c>
      <c r="N11" s="11"/>
      <c r="P11" s="18" t="str">
        <f t="array" ref="P11">IFERROR(
_xlfn.IFS(
B11="Outcomes",
IF(B3="YTD",
AVERAGEIFS(
INDEX([1]Data!$1:$1048576,0,MATCH("Initial Wage",[1]Data!$1:$1,0)),
INDEX([1]Data!$1:$1048576,0,MATCH("Current Program",[1]Data!$1:$1,0)),B7),
AVERAGEIFS(
INDEX([1]Data!$1:$1048576,0,MATCH("Initial Wage",[1]Data!$1:$1,0)),
INDEX([1]Data!$1:$1048576,0,MATCH("Current Program",[1]Data!$1:$1,0)),B7,
INDEX([1]Data!$1:$1048576,0,MATCH("Cohort Date",[1]Data!$1:$1,0)),"&gt;="&amp;B3,
INDEX([1]Data!$1:$1048576,0,MATCH("Cohort Date",[1]Data!$1:$1,0)),"&lt;"&amp;EDATE(B3,1))),
B11="Enrollment",
IF(B3="YTD",
COUNTIFS(
INDEX([1]Data!$1:$1048576,0,MATCH("Current Program",[1]Data!$1:$1,0)),B7,
INDEX([1]Data!$1:$1048576,0,MATCH("Grant Fund",[1]Data!$1:$1,0)),"*Grads2Careers*",
INDEX([1]Data!$1:$1048576,0,MATCH("Enrollment Satisfied",[1]Data!$1:$1,0)),"Yes"),
COUNTIFS(
INDEX([1]Data!$1:$1048576,0,MATCH("Current Program",[1]Data!$1:$1,0)),B7,
INDEX([1]Data!$1:$1048576,0,MATCH("Grant Fund",[1]Data!$1:$1,0)),"*Grads2Careers*",
INDEX([1]Data!$1:$1048576,0,MATCH("Enrollment Satisfied",[1]Data!$1:$1,0)),"Yes",
INDEX([1]Data!$1:$1048576,0,MATCH("Cohort Date",[1]Data!$1:$1,0)),"&gt;="&amp;B3,
INDEX([1]Data!$1:$1048576,0,MATCH("Cohort Date",[1]Data!$1:$1,0)),"&lt;"&amp;EDATE(B3,1))),
B11="Demographics",
IF(B3="YTD",
COUNTIFS(
INDEX([1]Data!$1:$1048576,0,MATCH("Marital Status",[1]Data!$1:$1,0)),"&lt;&gt;*Married*",
INDEX([1]Data!$1:$1048576,0,MATCH("Children",[1]Data!$1:$1,0)),"&gt;0",
INDEX([1]Data!$1:$1048576,0,MATCH("Current Program",[1]Data!$1:$1,0)),B7,
INDEX([1]Data!$1:$1048576,0,MATCH("Enrollment Satisfied",[1]Data!$1:$1,0)),"Yes"),
COUNTIFS(
INDEX([1]Data!$1:$1048576,0,MATCH("Marital Status",[1]Data!$1:$1,0)),"&lt;&gt;*Married*",
INDEX([1]Data!$1:$1048576,0,MATCH("Current Program",[1]Data!$1:$1,0)),B7,
INDEX([1]Data!$1:$1048576,0,MATCH("Cohort Date",[1]Data!$1:$1,0)),"&gt;="&amp;B3,
INDEX([1]Data!$1:$1048576,0,MATCH("Cohort Date",[1]Data!$1:$1,0)),"&lt;"&amp;EDATE(B3,1),
INDEX([1]Data!$1:$1048576,0,MATCH("Enrollment Satisfied",[1]Data!$1:$1,0)),"Yes"))),"")</f>
        <v/>
      </c>
      <c r="Q11" s="11"/>
      <c r="S11" s="15" t="str">
        <f t="array" ref="S11">IFERROR(
_xlfn.IFS(
B11="Outcomes",
IF(B3="YTD",
COUNTIFS(
INDEX([1]Data!$1:$1048576,0,MATCH("Current Program",[1]Data!$1:$1,0)),B7,
INDEX([1]Data!$1:$1048576,0,MATCH(S9,[1]Data!$1:$1,0)),"Yes"),
COUNTIFS(
INDEX([1]Data!$1:$1048576,0,MATCH("Current Program",[1]Data!$1:$1,0)),B7,
INDEX([1]Data!$1:$1048576,0,MATCH(S9,[1]Data!$1:$1,0)),"Yes",
INDEX([1]Data!$1:$1048576,0,MATCH("Cohort Date",[1]Data!$1:$1,0)),"&gt;="&amp;B3,
INDEX([1]Data!$1:$1048576,0,MATCH("Cohort Date",[1]Data!$1:$1,0)),"&lt;"&amp;EDATE(B3,1))),
B11="Enrollment",
IF(B3="YTD",
COUNTIFS(
INDEX([1]Data!$1:$1048576,0,MATCH("Current Program",[1]Data!$1:$1,0)),B7,
INDEX([1]Data!$1:$1048576,0,MATCH("Grant Fund",[1]Data!$1:$1,0)),"*WIOA*",
INDEX([1]Data!$1:$1048576,0,MATCH("Enrollment Satisfied",[1]Data!$1:$1,0)),"Yes"),
COUNTIFS(
INDEX([1]Data!$1:$1048576,0,MATCH("Current Program",[1]Data!$1:$1,0)),B7,
INDEX([1]Data!$1:$1048576,0,MATCH("Current Program",[1]Data!$1:$1,0)),"*WIOA*",
INDEX([1]Data!$1:$1048576,0,MATCH("Enrollment Satisfied",[1]Data!$1:$1,0)),"Yes",
INDEX([1]Data!$1:$1048576,0,MATCH("Cohort Date",[1]Data!$1:$1,0)),"&gt;="&amp;B3,
INDEX([1]Data!$1:$1048576,0,MATCH("Cohort Date",[1]Data!$1:$1,0)),"&lt;"&amp;EDATE(B3,1))),
B11="Demographics",
IF(B3="YTD",
COUNTIFS(
INDEX([1]Data!$1:$1048576,0,MATCH("Ttw",[1]Data!$1:$1,0)),"Current TTW Holder",
INDEX([1]Data!$1:$1048576,0,MATCH("Current Program",[1]Data!$1:$1,0)),B7,
INDEX([1]Data!$1:$1048576,0,MATCH("Enrollment Satisfied",[1]Data!$1:$1,0)),"Yes"),
COUNTIFS(
INDEX([1]Data!$1:$1048576,0,MATCH("Ttw",[1]Data!$1:$1,0)),"Current TTW Holder",
INDEX([1]Data!$1:$1048576,0,MATCH("Current Program",[1]Data!$1:$1,0)),B7,
INDEX([1]Data!$1:$1048576,0,MATCH("Cohort Date",[1]Data!$1:$1,0)),"&gt;="&amp;B3,
INDEX([1]Data!$1:$1048576,0,MATCH("Cohort Date",[1]Data!$1:$1,0)),"&lt;"&amp;EDATE(B3,1),
INDEX([1]Data!$1:$1048576,0,MATCH("Enrollment Satisfied",[1]Data!$1:$1,0)),"Yes"))),"")</f>
        <v/>
      </c>
      <c r="T11" s="11"/>
    </row>
    <row r="12" spans="2:21" ht="14.65" customHeight="1" thickBot="1" x14ac:dyDescent="0.5">
      <c r="B12" s="12"/>
      <c r="C12" s="13"/>
      <c r="E12" s="16"/>
      <c r="F12" s="21"/>
      <c r="G12" s="21"/>
      <c r="H12" s="17"/>
      <c r="J12" s="16"/>
      <c r="K12" s="17"/>
      <c r="M12" s="16"/>
      <c r="N12" s="17"/>
      <c r="P12" s="16"/>
      <c r="Q12" s="17"/>
      <c r="S12" s="16"/>
      <c r="T12" s="17"/>
    </row>
    <row r="13" spans="2:21" ht="14.65" customHeight="1" thickBot="1" x14ac:dyDescent="0.5">
      <c r="E13" s="12"/>
      <c r="F13" s="22"/>
      <c r="G13" s="22"/>
      <c r="H13" s="13"/>
      <c r="J13" s="12"/>
      <c r="K13" s="13"/>
      <c r="M13" s="12"/>
      <c r="N13" s="13"/>
      <c r="P13" s="12"/>
      <c r="Q13" s="13"/>
      <c r="S13" s="12"/>
      <c r="T13" s="13"/>
    </row>
    <row r="16" spans="2:21" s="4" customFormat="1" ht="36.85" customHeight="1" x14ac:dyDescent="0.45">
      <c r="B16" s="2" t="s">
        <v>24</v>
      </c>
      <c r="C16" s="2" t="s">
        <v>4</v>
      </c>
      <c r="D16" s="2" t="s">
        <v>5</v>
      </c>
      <c r="E16" s="3" t="s">
        <v>6</v>
      </c>
      <c r="F16" s="3" t="s">
        <v>7</v>
      </c>
      <c r="G16" s="3" t="s">
        <v>25</v>
      </c>
      <c r="I16" s="3" t="s">
        <v>11</v>
      </c>
      <c r="J16" s="3" t="s">
        <v>26</v>
      </c>
      <c r="K16" s="3" t="s">
        <v>12</v>
      </c>
      <c r="L16" s="3" t="s">
        <v>27</v>
      </c>
      <c r="M16" s="3" t="s">
        <v>28</v>
      </c>
      <c r="N16" s="3" t="s">
        <v>29</v>
      </c>
      <c r="P16" s="3" t="s">
        <v>30</v>
      </c>
      <c r="Q16" s="3" t="s">
        <v>31</v>
      </c>
      <c r="R16" s="3" t="s">
        <v>32</v>
      </c>
      <c r="S16" s="3" t="s">
        <v>33</v>
      </c>
      <c r="T16" s="3" t="s">
        <v>34</v>
      </c>
      <c r="U16" s="3" t="s">
        <v>35</v>
      </c>
    </row>
    <row r="17" spans="2:21" ht="19.5" customHeight="1" x14ac:dyDescent="0.45">
      <c r="B17" t="str">
        <f>CONCATENATE(TEXT(B3,"mmmm")," ",B7)</f>
        <v>YTD CTC</v>
      </c>
      <c r="C17" t="e">
        <f>(IF(B3="YTD",
COUNTIFS(
INDEX([1]Data!$1:$1048576,0,MATCH("Current Program",[1]Data!$1:$1,0)),B7),
COUNTIFS(
INDEX([1]Data!$1:$1048576,0,MATCH("Current Program",[1]Data!$1:$1,0)),B7,
INDEX([1]Data!$1:$1048576,0,MATCH("Cohort Date",[1]Data!$1:$1,0)),"&gt;="&amp;B3,
INDEX([1]Data!$1:$1048576,0,MATCH("Cohort Date",[1]Data!$1:$1,0)),"&lt;"&amp;EDATE(B3,1))))+(IF(B3="YTD",
COUNTIFS(
INDEX([1]Data!$1:$1048576,0,MATCH("Programofinterest",[1]Data!$1:$1,0)),B7,
INDEX([1]Data!$1:$1048576,0,MATCH("Current Program",[1]Data!$1:$1,0)),""),
COUNTIFS(
INDEX([1]Data!$1:$1048576,0,MATCH("Programofinterest",[1]Data!$1:$1,0)),B7,
INDEX([1]Data!$1:$1048576,0,MATCH("Current Program",[1]Data!$1:$1,0)),"",
INDEX([1]Data!$1:$1048576,0,MATCH("Current Intake Date",[1]Data!$1:$1,0)),"&gt;="&amp;B3,
INDEX([1]Data!$1:$1048576,0,MATCH("Current Intake Date",[1]Data!$1:$1,0)),"&lt;"&amp;EDATE(B3,1))))</f>
        <v>#VALUE!</v>
      </c>
      <c r="D17" t="e">
        <f>(IF(B3="YTD",
COUNTIFS(
INDEX([1]Data!$1:$1048576,0,MATCH("Current Program",[1]Data!$1:$1,0)),B7),
COUNTIFS(
INDEX([1]Data!$1:$1048576,0,MATCH("Current Program",[1]Data!$1:$1,0)),B7,
INDEX([1]Data!$1:$1048576,0,MATCH("Cohort Date",[1]Data!$1:$1,0)),"&gt;="&amp;B3,
INDEX([1]Data!$1:$1048576,0,MATCH("Cohort Date",[1]Data!$1:$1,0)),"&lt;"&amp;EDATE(B3,1))))</f>
        <v>#VALUE!</v>
      </c>
      <c r="E17" t="e">
        <f>IF(B3="YTD",
COUNTIFS(
INDEX([1]Data!$1:$1048576,0,MATCH("Programofinterest",[1]Data!$1:$1,0)),B7,
INDEX([1]Data!$1:$1048576,0,MATCH("Current Program",[1]Data!$1:$1,0)),""),
COUNTIFS(
INDEX([1]Data!$1:$1048576,0,MATCH("Programofinterest",[1]Data!$1:$1,0)),B7,
INDEX([1]Data!$1:$1048576,0,MATCH("Current Program",[1]Data!$1:$1,0)),"",
INDEX([1]Data!$1:$1048576,0,MATCH("Current Intake Date",[1]Data!$1:$1,0)),"&gt;="&amp;B3,
INDEX([1]Data!$1:$1048576,0,MATCH("Current Intake Date",[1]Data!$1:$1,0)),"&lt;"&amp;EDATE(B3,1)))</f>
        <v>#VALUE!</v>
      </c>
      <c r="F17" s="5" t="e">
        <f>IF(B3="YTD",
COUNTIFS(
INDEX([1]Data!$1:$1048576,0,MATCH("Current Program",[1]Data!$1:$1,0)),B7,
INDEX([1]Data!$1:$1048576,0,MATCH("Enrollment Pending",[1]Data!$1:$1,0)),"Yes"),
COUNTIFS(
INDEX([1]Data!$1:$1048576,0,MATCH("Current Program",[1]Data!$1:$1,0)),B7,
INDEX([1]Data!$1:$1048576,0,MATCH("Enrollment Pending",[1]Data!$1:$1,0)),"Yes",
INDEX([1]Data!$1:$1048576,0,MATCH("Current Intake Date",[1]Data!$1:$1,0)),"&gt;="&amp;B3,
INDEX([1]Data!$1:$1048576,0,MATCH("Current Intake Date",[1]Data!$1:$1,0)),"&lt;"&amp;EDATE(B3,1)))</f>
        <v>#VALUE!</v>
      </c>
      <c r="G17" s="5" t="e">
        <f>IF(B3="YTD",
COUNTIFS(
INDEX([1]Data!$1:$1048576,0,MATCH("Current Program",[1]Data!$1:$1,0)),B7,
INDEX([1]Data!$1:$1048576,0,MATCH("In Active Training",[1]Data!$1:$1,0)),"Yes"),
COUNTIFS(
INDEX([1]Data!$1:$1048576,0,MATCH("Current Program",[1]Data!$1:$1,0)),B7,
INDEX([1]Data!$1:$1048576,0,MATCH("In Active Training",[1]Data!$1:$1,0)),"Yes",
INDEX([1]Data!$1:$1048576,0,MATCH("Current Intake Date",[1]Data!$1:$1,0)),"&gt;="&amp;B3,
INDEX([1]Data!$1:$1048576,0,MATCH("Current Intake Date",[1]Data!$1:$1,0)),"&lt;"&amp;EDATE(B3,1)))</f>
        <v>#VALUE!</v>
      </c>
      <c r="I17" s="5" t="e">
        <f>D17/C17</f>
        <v>#VALUE!</v>
      </c>
      <c r="J17" s="5" t="e">
        <f>IF(B3="YTD",
COUNTIFS(
INDEX([1]Data!$1:$1048576,0,MATCH("Current Program",[1]Data!$1:$1,0)),B7,
INDEX([1]Data!$1:$1048576,0,MATCH("Program Completion",[1]Data!$1:$1,0)),"Yes"),
COUNTIFS(
INDEX([1]Data!$1:$1048576,0,MATCH("Current Program",[1]Data!$1:$1,0)),B7,
INDEX([1]Data!$1:$1048576,0,MATCH("Program Completion",[1]Data!$1:$1,0)),"Yes",
INDEX([1]Data!$1:$1048576,0,MATCH("Cohort Date",[1]Data!$1:$1,0)),"&gt;="&amp;B3,
INDEX([1]Data!$1:$1048576,0,MATCH("Cohort Date",[1]Data!$1:$1,0)),"&lt;"&amp;EDATE(B3,1)))</f>
        <v>#VALUE!</v>
      </c>
      <c r="K17" s="6" t="e">
        <f>J17/D17</f>
        <v>#VALUE!</v>
      </c>
      <c r="L17" s="3" t="e">
        <f>IF(B3="YTD",
COUNTIFS(
INDEX([1]Data!$1:$1048576,0,MATCH("Current Program",[1]Data!$1:$1,0)),B7,
INDEX([1]Data!$1:$1048576,0,MATCH("Gained Certification",[1]Data!$1:$1,0)),"Yes"),
COUNTIFS(
INDEX([1]Data!$1:$1048576,0,MATCH("Current Program",[1]Data!$1:$1,0)),B7,
INDEX([1]Data!$1:$1048576,0,MATCH("Gained Certification",[1]Data!$1:$1,0)),"Yes",
INDEX([1]Data!$1:$1048576,0,MATCH("Cohort Date",[1]Data!$1:$1,0)),"&gt;="&amp;B3,
INDEX([1]Data!$1:$1048576,0,MATCH("Cohort Date",[1]Data!$1:$1,0)),"&lt;"&amp;EDATE(B3,1)))</f>
        <v>#VALUE!</v>
      </c>
      <c r="M17" s="5" t="e">
        <f>L17/J17</f>
        <v>#VALUE!</v>
      </c>
      <c r="N17" s="5" t="e">
        <f>IF(B3="YTD",
COUNTIFS(
INDEX([1]Data!$1:$1048576,0,MATCH("Current Program",[1]Data!$1:$1,0)),B7,
INDEX([1]Data!$1:$1048576,0,MATCH("Gained New Employment",[1]Data!$1:$1,0)),"Yes"),
COUNTIFS(
INDEX([1]Data!$1:$1048576,0,MATCH("Current Program",[1]Data!$1:$1,0)),B7,
INDEX([1]Data!$1:$1048576,0,MATCH("Gained New Employment",[1]Data!$1:$1,0)),"Yes",
INDEX([1]Data!$1:$1048576,0,MATCH("Cohort Date",[1]Data!$1:$1,0)),"&gt;="&amp;B3,
INDEX([1]Data!$1:$1048576,0,MATCH("Cohort Date",[1]Data!$1:$1,0)),"&lt;"&amp;EDATE(B3,1)))</f>
        <v>#VALUE!</v>
      </c>
      <c r="P17" s="6" t="e">
        <f>N17/J17</f>
        <v>#VALUE!</v>
      </c>
      <c r="Q17" s="7" t="e">
        <f>IF(B3="YTD",
COUNTIFS(
INDEX([1]Data!$1:$1048576,0,MATCH("Current Program",[1]Data!$1:$1,0)),B7,
INDEX([1]Data!$1:$1048576,0,MATCH("Last Retention Status",[1]Data!$1:$1,0)),"&lt;&gt;"),
COUNTIFS(
INDEX([1]Data!$1:$1048576,0,MATCH("Current Program",[1]Data!$1:$1,0)),B7,
INDEX([1]Data!$1:$1048576,0,MATCH("Last Retention Status",[1]Data!$1:$1,0)),"&lt;&gt;",
INDEX([1]Data!$1:$1048576,0,MATCH("Cohort Date",[1]Data!$1:$1,0)),"&gt;="&amp;B3,
INDEX([1]Data!$1:$1048576,0,MATCH("Cohort Date",[1]Data!$1:$1,0)),"&lt;"&amp;EDATE(B3,1)))</f>
        <v>#VALUE!</v>
      </c>
      <c r="R17" s="8" t="e">
        <f>IF(B3="YTD",
COUNTIFS(
INDEX([1]Data!$1:$1048576,0,MATCH("Current Program",[1]Data!$1:$1,0)),B7,
INDEX([1]Data!$1:$1048576,0,MATCH("Retention Milestone",[1]Data!$1:$1,0)),"&gt;=30"),
COUNTIFS(
INDEX([1]Data!$1:$1048576,0,MATCH("Current Program",[1]Data!$1:$1,0)),B7,
INDEX([1]Data!$1:$1048576,0,MATCH("Retention Milestone",[1]Data!$1:$1,0)),"&gt;=30",
INDEX([1]Data!$1:$1048576,0,MATCH("Cohort Date",[1]Data!$1:$1,0)),"&gt;="&amp;B3,
INDEX([1]Data!$1:$1048576,0,MATCH("Cohort Date",[1]Data!$1:$1,0)),"&lt;"&amp;EDATE(B3,1)))</f>
        <v>#VALUE!</v>
      </c>
      <c r="S17" s="8" t="e">
        <f>IF(B3="YTD",
COUNTIFS(
INDEX([1]Data!$1:$1048576,0,MATCH("Current Program",[1]Data!$1:$1,0)),B7,
INDEX([1]Data!$1:$1048576,0,MATCH("Retention Milestone",[1]Data!$1:$1,0)),"&gt;=90"),
COUNTIFS(
INDEX([1]Data!$1:$1048576,0,MATCH("Current Program",[1]Data!$1:$1,0)),B7,
INDEX([1]Data!$1:$1048576,0,MATCH("Retention Milestone",[1]Data!$1:$1,0)),"&gt;=90",
INDEX([1]Data!$1:$1048576,0,MATCH("Cohort Date",[1]Data!$1:$1,0)),"&gt;="&amp;B3,
INDEX([1]Data!$1:$1048576,0,MATCH("Cohort Date",[1]Data!$1:$1,0)),"&lt;"&amp;EDATE(B3,1)))</f>
        <v>#VALUE!</v>
      </c>
      <c r="T17" s="8" t="e">
        <f>IF(B3="YTD",
COUNTIFS(
INDEX([1]Data!$1:$1048576,0,MATCH("Current Program",[1]Data!$1:$1,0)),B7,
INDEX([1]Data!$1:$1048576,0,MATCH("Currently Employed",[1]Data!$1:$1,0)),"Yes"),
COUNTIFS(
INDEX([1]Data!$1:$1048576,0,MATCH("Current Program",[1]Data!$1:$1,0)),B7,
INDEX([1]Data!$1:$1048576,0,MATCH("Currently Employed",[1]Data!$1:$1,0)),"Yes",
INDEX([1]Data!$1:$1048576,0,MATCH("Cohort Date",[1]Data!$1:$1,0)),"&gt;="&amp;B3,
INDEX([1]Data!$1:$1048576,0,MATCH("Cohort Date",[1]Data!$1:$1,0)),"&lt;"&amp;EDATE(B3,1)))</f>
        <v>#VALUE!</v>
      </c>
      <c r="U17" s="9" t="e">
        <f>IF(B3="YTD",
AVERAGEIFS(
INDEX([1]Data!$1:$1048576,0,MATCH("Initial Wage",[1]Data!$1:$1,0)),
INDEX([1]Data!$1:$1048576,0,MATCH("Current Program",[1]Data!$1:$1,0)),B7),
AVERAGEIFS(
INDEX([1]Data!$1:$1048576,0,MATCH("Initial Wage",[1]Data!$1:$1,0)),
INDEX([1]Data!$1:$1048576,0,MATCH("Current Program",[1]Data!$1:$1,0)),B7,
INDEX([1]Data!$1:$1048576,0,MATCH("Cohort Date",[1]Data!$1:$1,0)),"&gt;="&amp;B3,
INDEX([1]Data!$1:$1048576,0,MATCH("Cohort Date",[1]Data!$1:$1,0)),"&lt;"&amp;EDATE(B3,1)))</f>
        <v>#VALUE!</v>
      </c>
    </row>
    <row r="18" spans="2:21" x14ac:dyDescent="0.45">
      <c r="I18" s="5" t="e">
        <f>(IF($B$3="YTD",
COUNTIFS(
INDEX([1]Data!$1:$1048576,0,MATCH("Age",[1]Data!$1:$1,0)),"&lt;25",
INDEX([1]Data!$1:$1048576,0,MATCH("Case Manager",[1]Data!$1:$1,0)),$B18,
INDEX([1]Data!$1:$1048576,0,MATCH("Enrollment Satisfied",[1]Data!$1:$1,0)),"Yes"),
COUNTIFS(
INDEX([1]Data!$1:$1048576,0,MATCH("Age",[1]Data!$1:$1,0)),"&lt;25",
INDEX([1]Data!$1:$1048576,0,MATCH("Case Manager",[1]Data!$1:$1,0)),$B18,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Manager",[1]Data!$1:$1,0)),$B18,
INDEX([1]Data!$1:$1048576,0,MATCH("Enrollment Satisfied",[1]Data!$1:$1,0)),"Yes"),
COUNTIFS(
INDEX([1]Data!$1:$1048576,0,MATCH("Age",[1]Data!$1:$1,0)),"&gt;=25",
INDEX([1]Data!$1:$1048576,0,MATCH("Case Manager",[1]Data!$1:$1,0)),$B18,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18" s="5">
        <f>IF($B$3="YTD",60,5)</f>
        <v>60</v>
      </c>
      <c r="K18" s="6" t="e">
        <f>I18/J18</f>
        <v>#VALUE!</v>
      </c>
      <c r="L18" s="5"/>
      <c r="M18" s="5"/>
      <c r="N18" s="5"/>
      <c r="P18" s="6" t="e">
        <f>D18/C18</f>
        <v>#DIV/0!</v>
      </c>
      <c r="Q18" s="6" t="e">
        <f>(IF($B$3="YTD",
COUNTIFS(
INDEX([1]Data!$1:$1048576,0,MATCH("Case Manager",[1]Data!$1:$1,0)),$B18,
INDEX([1]Data!$1:$1048576,0,MATCH("Program Completion",[1]Data!$1:$1,0)),"Yes"),
COUNTIFS(
INDEX([1]Data!$1:$1048576,0,MATCH("Case Manager",[1]Data!$1:$1,0)),$B18,
INDEX([1]Data!$1:$1048576,0,MATCH("Program Completion",[1]Data!$1:$1,0)),"Yes",
INDEX([1]Data!$1:$1048576,0,MATCH("Current Intake Date",[1]Data!$1:$1,0)),"&gt;="&amp;$B$3,
INDEX([1]Data!$1:$1048576,0,MATCH("Current Intake Date",[1]Data!$1:$1,0)),"&lt;"&amp;EDATE($B$3,1)))/$D18)</f>
        <v>#VALUE!</v>
      </c>
      <c r="R18" s="6" t="e">
        <f>(IF($B$3="YTD",
COUNTIFS(
INDEX([1]Data!$1:$1048576,0,MATCH("Case Manager",[1]Data!$1:$1,0)),$B18,
INDEX([1]Data!$1:$1048576,0,MATCH("Gained Certification",[1]Data!$1:$1,0)),"Yes"),
COUNTIFS(
INDEX([1]Data!$1:$1048576,0,MATCH("Case Manager",[1]Data!$1:$1,0)),$B18,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Manager",[1]Data!$1:$1,0)),$B18,
INDEX([1]Data!$1:$1048576,0,MATCH("Program Completion",[1]Data!$1:$1,0)),"Yes"),
COUNTIFS(
INDEX([1]Data!$1:$1048576,0,MATCH("Case Manager",[1]Data!$1:$1,0)),$B18,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18" s="6" t="e">
        <f>(IF($B$3="YTD",
COUNTIFS(
INDEX([1]Data!$1:$1048576,0,MATCH("Case Manager",[1]Data!$1:$1,0)),$B18,
INDEX([1]Data!$1:$1048576,0,MATCH("Gained Employment",[1]Data!$1:$1,0)),"Yes"),
COUNTIFS(
INDEX([1]Data!$1:$1048576,0,MATCH("Case Manager",[1]Data!$1:$1,0)),$B18,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Manager",[1]Data!$1:$1,0)),$B18,
INDEX([1]Data!$1:$1048576,0,MATCH("Program Completion",[1]Data!$1:$1,0)),"Yes"),
COUNTIFS(
INDEX([1]Data!$1:$1048576,0,MATCH("Case Manager",[1]Data!$1:$1,0)),$B18,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18" s="6" t="e">
        <f>(IF($B$3="YTD",
COUNTIFS(
INDEX([1]Data!$1:$1048576,0,MATCH("Case Manager",[1]Data!$1:$1,0)),$B18,
INDEX([1]Data!$1:$1048576,0,MATCH("Retention Milestone",[1]Data!$1:$1,0)),"&gt;=30"),
COUNTIFS(
INDEX([1]Data!$1:$1048576,0,MATCH("Case Manager",[1]Data!$1:$1,0)),$B18,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Manager",[1]Data!$1:$1,0)),$B18,
INDEX([1]Data!$1:$1048576,0,MATCH("Gained Employment",[1]Data!$1:$1,0)),"Yes"),
COUNTIFS(
INDEX([1]Data!$1:$1048576,0,MATCH("Case Manager",[1]Data!$1:$1,0)),$B18,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18" s="6" t="e">
        <f>(IF($B$3="YTD",
COUNTIFS(
INDEX([1]Data!$1:$1048576,0,MATCH("Case Manager",[1]Data!$1:$1,0)),$B18,
INDEX([1]Data!$1:$1048576,0,MATCH("Retention Milestone",[1]Data!$1:$1,0)),"&gt;=30"),
COUNTIFS(
INDEX([1]Data!$1:$1048576,0,MATCH("Case Manager",[1]Data!$1:$1,0)),$B18,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Manager",[1]Data!$1:$1,0)),$B18,
INDEX([1]Data!$1:$1048576,0,MATCH("Gained Employment",[1]Data!$1:$1,0)),"Yes"),
COUNTIFS(
INDEX([1]Data!$1:$1048576,0,MATCH("Case Manager",[1]Data!$1:$1,0)),$B18,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19" spans="2:21" x14ac:dyDescent="0.45">
      <c r="I19" s="5" t="e">
        <f>(IF($B$3="YTD",
COUNTIFS(
INDEX([1]Data!$1:$1048576,0,MATCH("Age",[1]Data!$1:$1,0)),"&lt;25",
INDEX([1]Data!$1:$1048576,0,MATCH("Case Manager",[1]Data!$1:$1,0)),$B19,
INDEX([1]Data!$1:$1048576,0,MATCH("Enrollment Satisfied",[1]Data!$1:$1,0)),"Yes"),
COUNTIFS(
INDEX([1]Data!$1:$1048576,0,MATCH("Age",[1]Data!$1:$1,0)),"&lt;25",
INDEX([1]Data!$1:$1048576,0,MATCH("Case Manager",[1]Data!$1:$1,0)),$B19,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Manager",[1]Data!$1:$1,0)),$B19,
INDEX([1]Data!$1:$1048576,0,MATCH("Enrollment Satisfied",[1]Data!$1:$1,0)),"Yes"),
COUNTIFS(
INDEX([1]Data!$1:$1048576,0,MATCH("Age",[1]Data!$1:$1,0)),"&gt;=25",
INDEX([1]Data!$1:$1048576,0,MATCH("Case Manager",[1]Data!$1:$1,0)),$B19,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19" s="5">
        <f>IF($B$3="YTD",60,5)</f>
        <v>60</v>
      </c>
      <c r="K19" s="6" t="e">
        <f>I19/J19</f>
        <v>#VALUE!</v>
      </c>
      <c r="L19" s="5"/>
      <c r="M19" s="5"/>
      <c r="N19" s="5"/>
      <c r="P19" s="6" t="e">
        <f>D19/C19</f>
        <v>#DIV/0!</v>
      </c>
      <c r="Q19" s="6" t="str">
        <f>IFERROR((IF($B$3="YTD",
COUNTIFS(
INDEX([1]Data!$1:$1048576,0,MATCH("Case Manager",[1]Data!$1:$1,0)),$B19,
INDEX([1]Data!$1:$1048576,0,MATCH("Program Completion",[1]Data!$1:$1,0)),"Yes"),
COUNTIFS(
INDEX([1]Data!$1:$1048576,0,MATCH("Case Manager",[1]Data!$1:$1,0)),$B19,
INDEX([1]Data!$1:$1048576,0,MATCH("Program Completion",[1]Data!$1:$1,0)),"Yes",
INDEX([1]Data!$1:$1048576,0,MATCH("Current Intake Date",[1]Data!$1:$1,0)),"&gt;="&amp;$B$3,
INDEX([1]Data!$1:$1048576,0,MATCH("Current Intake Date",[1]Data!$1:$1,0)),"&lt;"&amp;EDATE($B$3,1)))/$D19),"")</f>
        <v/>
      </c>
      <c r="R19" s="6" t="str">
        <f>IFERROR(IF($B$3="YTD",
COUNTIFS(
INDEX([1]Data!$1:$1048576,0,MATCH("Case Manager",[1]Data!$1:$1,0)),$B19,
INDEX([1]Data!$1:$1048576,0,MATCH("Gained Certification",[1]Data!$1:$1,0)),"Yes"),
COUNTIFS(
INDEX([1]Data!$1:$1048576,0,MATCH("Case Manager",[1]Data!$1:$1,0)),$B19,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Manager",[1]Data!$1:$1,0)),$B19,
INDEX([1]Data!$1:$1048576,0,MATCH("Program Completion",[1]Data!$1:$1,0)),"Yes"),
COUNTIFS(
INDEX([1]Data!$1:$1048576,0,MATCH("Case Manager",[1]Data!$1:$1,0)),$B19,
INDEX([1]Data!$1:$1048576,0,MATCH("Program Completion",[1]Data!$1:$1,0)),"Yes",
INDEX([1]Data!$1:$1048576,0,MATCH("Current Intake Date",[1]Data!$1:$1,0)),"&gt;="&amp;$B$3,
INDEX([1]Data!$1:$1048576,0,MATCH("Current Intake Date",[1]Data!$1:$1,0)),"&lt;"&amp;EDATE($B$3,1)))),"")</f>
        <v/>
      </c>
      <c r="S19" s="6" t="str">
        <f>IFERROR(IF($B$3="YTD",
COUNTIFS(
INDEX([1]Data!$1:$1048576,0,MATCH("Case Manager",[1]Data!$1:$1,0)),$B19,
INDEX([1]Data!$1:$1048576,0,MATCH("Gained Employment",[1]Data!$1:$1,0)),"Yes"),
COUNTIFS(
INDEX([1]Data!$1:$1048576,0,MATCH("Case Manager",[1]Data!$1:$1,0)),$B19,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Manager",[1]Data!$1:$1,0)),$B19,
INDEX([1]Data!$1:$1048576,0,MATCH("Program Completion",[1]Data!$1:$1,0)),"Yes"),
COUNTIFS(
INDEX([1]Data!$1:$1048576,0,MATCH("Case Manager",[1]Data!$1:$1,0)),$B19,
INDEX([1]Data!$1:$1048576,0,MATCH("Program Completion",[1]Data!$1:$1,0)),"Yes",
INDEX([1]Data!$1:$1048576,0,MATCH("Current Intake Date",[1]Data!$1:$1,0)),"&gt;="&amp;$B$3,
INDEX([1]Data!$1:$1048576,0,MATCH("Current Intake Date",[1]Data!$1:$1,0)),"&lt;"&amp;EDATE($B$3,1)))),"")</f>
        <v/>
      </c>
      <c r="T19" s="6" t="e">
        <f>(IF($B$3="YTD",
COUNTIFS(
INDEX([1]Data!$1:$1048576,0,MATCH("Case Manager",[1]Data!$1:$1,0)),$B19,
INDEX([1]Data!$1:$1048576,0,MATCH("Retention Milestone",[1]Data!$1:$1,0)),"&gt;=30"),
COUNTIFS(
INDEX([1]Data!$1:$1048576,0,MATCH("Case Manager",[1]Data!$1:$1,0)),$B19,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Manager",[1]Data!$1:$1,0)),$B19,
INDEX([1]Data!$1:$1048576,0,MATCH("Gained Employment",[1]Data!$1:$1,0)),"Yes"),
COUNTIFS(
INDEX([1]Data!$1:$1048576,0,MATCH("Case Manager",[1]Data!$1:$1,0)),$B19,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19" s="6" t="e">
        <f>(IF($B$3="YTD",
COUNTIFS(
INDEX([1]Data!$1:$1048576,0,MATCH("Case Manager",[1]Data!$1:$1,0)),$B19,
INDEX([1]Data!$1:$1048576,0,MATCH("Retention Milestone",[1]Data!$1:$1,0)),"&gt;=30"),
COUNTIFS(
INDEX([1]Data!$1:$1048576,0,MATCH("Case Manager",[1]Data!$1:$1,0)),$B19,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Manager",[1]Data!$1:$1,0)),$B19,
INDEX([1]Data!$1:$1048576,0,MATCH("Gained Employment",[1]Data!$1:$1,0)),"Yes"),
COUNTIFS(
INDEX([1]Data!$1:$1048576,0,MATCH("Case Manager",[1]Data!$1:$1,0)),$B19,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20" spans="2:21" x14ac:dyDescent="0.45">
      <c r="I20" s="5" t="e">
        <f>(IF($B$3="YTD",
COUNTIFS(
INDEX([1]Data!$1:$1048576,0,MATCH("Age",[1]Data!$1:$1,0)),"&lt;25",
INDEX([1]Data!$1:$1048576,0,MATCH("Case Manager",[1]Data!$1:$1,0)),$B20,
INDEX([1]Data!$1:$1048576,0,MATCH("Enrollment Satisfied",[1]Data!$1:$1,0)),"Yes"),
COUNTIFS(
INDEX([1]Data!$1:$1048576,0,MATCH("Age",[1]Data!$1:$1,0)),"&lt;25",
INDEX([1]Data!$1:$1048576,0,MATCH("Case Manager",[1]Data!$1:$1,0)),$B20,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Manager",[1]Data!$1:$1,0)),$B20,
INDEX([1]Data!$1:$1048576,0,MATCH("Enrollment Satisfied",[1]Data!$1:$1,0)),"Yes"),
COUNTIFS(
INDEX([1]Data!$1:$1048576,0,MATCH("Age",[1]Data!$1:$1,0)),"&gt;=25",
INDEX([1]Data!$1:$1048576,0,MATCH("Case Manager",[1]Data!$1:$1,0)),$B20,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20" s="5">
        <f>IF($B$3="YTD",60,5)</f>
        <v>60</v>
      </c>
      <c r="K20" s="6" t="e">
        <f>I20/J20</f>
        <v>#VALUE!</v>
      </c>
      <c r="L20" s="5"/>
      <c r="M20" s="5"/>
      <c r="N20" s="5"/>
      <c r="P20" s="6" t="e">
        <f>D20/C20</f>
        <v>#DIV/0!</v>
      </c>
      <c r="Q20" s="6" t="e">
        <f>(IF($B$3="YTD",
COUNTIFS(
INDEX([1]Data!$1:$1048576,0,MATCH("Case Manager",[1]Data!$1:$1,0)),$B20,
INDEX([1]Data!$1:$1048576,0,MATCH("Program Completion",[1]Data!$1:$1,0)),"Yes"),
COUNTIFS(
INDEX([1]Data!$1:$1048576,0,MATCH("Case Manager",[1]Data!$1:$1,0)),$B20,
INDEX([1]Data!$1:$1048576,0,MATCH("Program Completion",[1]Data!$1:$1,0)),"Yes",
INDEX([1]Data!$1:$1048576,0,MATCH("Current Intake Date",[1]Data!$1:$1,0)),"&gt;="&amp;$B$3,
INDEX([1]Data!$1:$1048576,0,MATCH("Current Intake Date",[1]Data!$1:$1,0)),"&lt;"&amp;EDATE($B$3,1)))/$D20)</f>
        <v>#VALUE!</v>
      </c>
      <c r="R20" s="6" t="e">
        <f>(IF($B$3="YTD",
COUNTIFS(
INDEX([1]Data!$1:$1048576,0,MATCH("Case Manager",[1]Data!$1:$1,0)),$B20,
INDEX([1]Data!$1:$1048576,0,MATCH("Gained Certification",[1]Data!$1:$1,0)),"Yes"),
COUNTIFS(
INDEX([1]Data!$1:$1048576,0,MATCH("Case Manager",[1]Data!$1:$1,0)),$B20,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Manager",[1]Data!$1:$1,0)),$B20,
INDEX([1]Data!$1:$1048576,0,MATCH("Program Completion",[1]Data!$1:$1,0)),"Yes"),
COUNTIFS(
INDEX([1]Data!$1:$1048576,0,MATCH("Case Manager",[1]Data!$1:$1,0)),$B20,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20" s="6" t="e">
        <f>(IF($B$3="YTD",
COUNTIFS(
INDEX([1]Data!$1:$1048576,0,MATCH("Case Manager",[1]Data!$1:$1,0)),$B20,
INDEX([1]Data!$1:$1048576,0,MATCH("Gained Employment",[1]Data!$1:$1,0)),"Yes"),
COUNTIFS(
INDEX([1]Data!$1:$1048576,0,MATCH("Case Manager",[1]Data!$1:$1,0)),$B20,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Manager",[1]Data!$1:$1,0)),$B20,
INDEX([1]Data!$1:$1048576,0,MATCH("Program Completion",[1]Data!$1:$1,0)),"Yes"),
COUNTIFS(
INDEX([1]Data!$1:$1048576,0,MATCH("Case Manager",[1]Data!$1:$1,0)),$B20,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20" s="6" t="e">
        <f>(IF($B$3="YTD",
COUNTIFS(
INDEX([1]Data!$1:$1048576,0,MATCH("Case Manager",[1]Data!$1:$1,0)),$B20,
INDEX([1]Data!$1:$1048576,0,MATCH("Retention Milestone",[1]Data!$1:$1,0)),"&gt;=30"),
COUNTIFS(
INDEX([1]Data!$1:$1048576,0,MATCH("Case Manager",[1]Data!$1:$1,0)),$B20,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Manager",[1]Data!$1:$1,0)),$B20,
INDEX([1]Data!$1:$1048576,0,MATCH("Gained Employment",[1]Data!$1:$1,0)),"Yes"),
COUNTIFS(
INDEX([1]Data!$1:$1048576,0,MATCH("Case Manager",[1]Data!$1:$1,0)),$B20,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20" s="6" t="e">
        <f>(IF($B$3="YTD",
COUNTIFS(
INDEX([1]Data!$1:$1048576,0,MATCH("Case Manager",[1]Data!$1:$1,0)),$B20,
INDEX([1]Data!$1:$1048576,0,MATCH("Retention Milestone",[1]Data!$1:$1,0)),"&gt;=30"),
COUNTIFS(
INDEX([1]Data!$1:$1048576,0,MATCH("Case Manager",[1]Data!$1:$1,0)),$B20,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Manager",[1]Data!$1:$1,0)),$B20,
INDEX([1]Data!$1:$1048576,0,MATCH("Gained Employment",[1]Data!$1:$1,0)),"Yes"),
COUNTIFS(
INDEX([1]Data!$1:$1048576,0,MATCH("Case Manager",[1]Data!$1:$1,0)),$B20,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21" spans="2:21" x14ac:dyDescent="0.45">
      <c r="I21" s="5" t="e">
        <f>(IF($B$3="YTD",
COUNTIFS(
INDEX([1]Data!$1:$1048576,0,MATCH("Age",[1]Data!$1:$1,0)),"&lt;25",
INDEX([1]Data!$1:$1048576,0,MATCH("Case Manager",[1]Data!$1:$1,0)),$B21,
INDEX([1]Data!$1:$1048576,0,MATCH("Enrollment Satisfied",[1]Data!$1:$1,0)),"Yes"),
COUNTIFS(
INDEX([1]Data!$1:$1048576,0,MATCH("Age",[1]Data!$1:$1,0)),"&lt;25",
INDEX([1]Data!$1:$1048576,0,MATCH("Case Manager",[1]Data!$1:$1,0)),$B21,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Manager",[1]Data!$1:$1,0)),$B21,
INDEX([1]Data!$1:$1048576,0,MATCH("Enrollment Satisfied",[1]Data!$1:$1,0)),"Yes"),
COUNTIFS(
INDEX([1]Data!$1:$1048576,0,MATCH("Age",[1]Data!$1:$1,0)),"&gt;=25",
INDEX([1]Data!$1:$1048576,0,MATCH("Case Manager",[1]Data!$1:$1,0)),$B21,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21" s="5">
        <f>IF($B$3="YTD",60,5)</f>
        <v>60</v>
      </c>
      <c r="K21" s="6" t="e">
        <f>I21/J21</f>
        <v>#VALUE!</v>
      </c>
      <c r="L21" s="5"/>
      <c r="M21" s="5"/>
      <c r="N21" s="5"/>
      <c r="P21" s="6" t="e">
        <f>D21/C21</f>
        <v>#DIV/0!</v>
      </c>
      <c r="Q21" s="6" t="e">
        <f>(IF($B$3="YTD",
COUNTIFS(
INDEX([1]Data!$1:$1048576,0,MATCH("Case Manager",[1]Data!$1:$1,0)),$B21,
INDEX([1]Data!$1:$1048576,0,MATCH("Program Completion",[1]Data!$1:$1,0)),"Yes"),
COUNTIFS(
INDEX([1]Data!$1:$1048576,0,MATCH("Case Manager",[1]Data!$1:$1,0)),$B21,
INDEX([1]Data!$1:$1048576,0,MATCH("Program Completion",[1]Data!$1:$1,0)),"Yes",
INDEX([1]Data!$1:$1048576,0,MATCH("Current Intake Date",[1]Data!$1:$1,0)),"&gt;="&amp;$B$3,
INDEX([1]Data!$1:$1048576,0,MATCH("Current Intake Date",[1]Data!$1:$1,0)),"&lt;"&amp;EDATE($B$3,1)))/$D21)</f>
        <v>#VALUE!</v>
      </c>
      <c r="R21" s="6" t="e">
        <f>(IF($B$3="YTD",
COUNTIFS(
INDEX([1]Data!$1:$1048576,0,MATCH("Case Manager",[1]Data!$1:$1,0)),$B21,
INDEX([1]Data!$1:$1048576,0,MATCH("Gained Certification",[1]Data!$1:$1,0)),"Yes"),
COUNTIFS(
INDEX([1]Data!$1:$1048576,0,MATCH("Case Manager",[1]Data!$1:$1,0)),$B21,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Manager",[1]Data!$1:$1,0)),$B21,
INDEX([1]Data!$1:$1048576,0,MATCH("Program Completion",[1]Data!$1:$1,0)),"Yes"),
COUNTIFS(
INDEX([1]Data!$1:$1048576,0,MATCH("Case Manager",[1]Data!$1:$1,0)),$B21,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21" s="6" t="e">
        <f>(IF($B$3="YTD",
COUNTIFS(
INDEX([1]Data!$1:$1048576,0,MATCH("Case Manager",[1]Data!$1:$1,0)),$B21,
INDEX([1]Data!$1:$1048576,0,MATCH("Gained Employment",[1]Data!$1:$1,0)),"Yes"),
COUNTIFS(
INDEX([1]Data!$1:$1048576,0,MATCH("Case Manager",[1]Data!$1:$1,0)),$B21,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Manager",[1]Data!$1:$1,0)),$B21,
INDEX([1]Data!$1:$1048576,0,MATCH("Program Completion",[1]Data!$1:$1,0)),"Yes"),
COUNTIFS(
INDEX([1]Data!$1:$1048576,0,MATCH("Case Manager",[1]Data!$1:$1,0)),$B21,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21" s="6" t="e">
        <f>(IF($B$3="YTD",
COUNTIFS(
INDEX([1]Data!$1:$1048576,0,MATCH("Case Manager",[1]Data!$1:$1,0)),$B21,
INDEX([1]Data!$1:$1048576,0,MATCH("Retention Milestone",[1]Data!$1:$1,0)),"&gt;=30"),
COUNTIFS(
INDEX([1]Data!$1:$1048576,0,MATCH("Case Manager",[1]Data!$1:$1,0)),$B21,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Manager",[1]Data!$1:$1,0)),$B21,
INDEX([1]Data!$1:$1048576,0,MATCH("Gained Employment",[1]Data!$1:$1,0)),"Yes"),
COUNTIFS(
INDEX([1]Data!$1:$1048576,0,MATCH("Case Manager",[1]Data!$1:$1,0)),$B21,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21" s="6" t="e">
        <f>(IF($B$3="YTD",
COUNTIFS(
INDEX([1]Data!$1:$1048576,0,MATCH("Case Manager",[1]Data!$1:$1,0)),$B21,
INDEX([1]Data!$1:$1048576,0,MATCH("Retention Milestone",[1]Data!$1:$1,0)),"&gt;=30"),
COUNTIFS(
INDEX([1]Data!$1:$1048576,0,MATCH("Case Manager",[1]Data!$1:$1,0)),$B21,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Manager",[1]Data!$1:$1,0)),$B21,
INDEX([1]Data!$1:$1048576,0,MATCH("Gained Employment",[1]Data!$1:$1,0)),"Yes"),
COUNTIFS(
INDEX([1]Data!$1:$1048576,0,MATCH("Case Manager",[1]Data!$1:$1,0)),$B21,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22" spans="2:21" x14ac:dyDescent="0.45">
      <c r="I22" s="5" t="e">
        <f>(IF($B$3="YTD",
COUNTIFS(
INDEX([1]Data!$1:$1048576,0,MATCH("Age",[1]Data!$1:$1,0)),"&lt;25",
INDEX([1]Data!$1:$1048576,0,MATCH("Case Manager",[1]Data!$1:$1,0)),$B22,
INDEX([1]Data!$1:$1048576,0,MATCH("Enrollment Satisfied",[1]Data!$1:$1,0)),"Yes"),
COUNTIFS(
INDEX([1]Data!$1:$1048576,0,MATCH("Age",[1]Data!$1:$1,0)),"&lt;25",
INDEX([1]Data!$1:$1048576,0,MATCH("Case Manager",[1]Data!$1:$1,0)),$B22,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Manager",[1]Data!$1:$1,0)),$B22,
INDEX([1]Data!$1:$1048576,0,MATCH("Enrollment Satisfied",[1]Data!$1:$1,0)),"Yes"),
COUNTIFS(
INDEX([1]Data!$1:$1048576,0,MATCH("Age",[1]Data!$1:$1,0)),"&gt;=25",
INDEX([1]Data!$1:$1048576,0,MATCH("Case Manager",[1]Data!$1:$1,0)),$B22,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22" s="5">
        <f>IF($B$3="YTD",60,5)</f>
        <v>60</v>
      </c>
      <c r="K22" s="6" t="e">
        <f>I22/J22</f>
        <v>#VALUE!</v>
      </c>
      <c r="L22" s="5"/>
      <c r="M22" s="5"/>
      <c r="N22" s="5"/>
      <c r="P22" s="6" t="e">
        <f>D22/C22</f>
        <v>#DIV/0!</v>
      </c>
      <c r="Q22" s="6" t="e">
        <f>(IF($B$3="YTD",
COUNTIFS(
INDEX([1]Data!$1:$1048576,0,MATCH("Case Manager",[1]Data!$1:$1,0)),$B22,
INDEX([1]Data!$1:$1048576,0,MATCH("Program Completion",[1]Data!$1:$1,0)),"Yes"),
COUNTIFS(
INDEX([1]Data!$1:$1048576,0,MATCH("Case Manager",[1]Data!$1:$1,0)),$B22,
INDEX([1]Data!$1:$1048576,0,MATCH("Program Completion",[1]Data!$1:$1,0)),"Yes",
INDEX([1]Data!$1:$1048576,0,MATCH("Current Intake Date",[1]Data!$1:$1,0)),"&gt;="&amp;$B$3,
INDEX([1]Data!$1:$1048576,0,MATCH("Current Intake Date",[1]Data!$1:$1,0)),"&lt;"&amp;EDATE($B$3,1)))/$D22)</f>
        <v>#VALUE!</v>
      </c>
      <c r="R22" s="6" t="e">
        <f>(IF($B$3="YTD",
COUNTIFS(
INDEX([1]Data!$1:$1048576,0,MATCH("Case Manager",[1]Data!$1:$1,0)),$B22,
INDEX([1]Data!$1:$1048576,0,MATCH("Gained Certification",[1]Data!$1:$1,0)),"Yes"),
COUNTIFS(
INDEX([1]Data!$1:$1048576,0,MATCH("Case Manager",[1]Data!$1:$1,0)),$B22,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Manager",[1]Data!$1:$1,0)),$B22,
INDEX([1]Data!$1:$1048576,0,MATCH("Program Completion",[1]Data!$1:$1,0)),"Yes"),
COUNTIFS(
INDEX([1]Data!$1:$1048576,0,MATCH("Case Manager",[1]Data!$1:$1,0)),$B22,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22" s="6" t="e">
        <f>(IF($B$3="YTD",
COUNTIFS(
INDEX([1]Data!$1:$1048576,0,MATCH("Case Manager",[1]Data!$1:$1,0)),$B22,
INDEX([1]Data!$1:$1048576,0,MATCH("Gained Employment",[1]Data!$1:$1,0)),"Yes"),
COUNTIFS(
INDEX([1]Data!$1:$1048576,0,MATCH("Case Manager",[1]Data!$1:$1,0)),$B22,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Manager",[1]Data!$1:$1,0)),$B22,
INDEX([1]Data!$1:$1048576,0,MATCH("Program Completion",[1]Data!$1:$1,0)),"Yes"),
COUNTIFS(
INDEX([1]Data!$1:$1048576,0,MATCH("Case Manager",[1]Data!$1:$1,0)),$B22,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22" s="6" t="e">
        <f>(IF($B$3="YTD",
COUNTIFS(
INDEX([1]Data!$1:$1048576,0,MATCH("Case Manager",[1]Data!$1:$1,0)),$B22,
INDEX([1]Data!$1:$1048576,0,MATCH("Retention Milestone",[1]Data!$1:$1,0)),"&gt;=30"),
COUNTIFS(
INDEX([1]Data!$1:$1048576,0,MATCH("Case Manager",[1]Data!$1:$1,0)),$B22,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Manager",[1]Data!$1:$1,0)),$B22,
INDEX([1]Data!$1:$1048576,0,MATCH("Gained Employment",[1]Data!$1:$1,0)),"Yes"),
COUNTIFS(
INDEX([1]Data!$1:$1048576,0,MATCH("Case Manager",[1]Data!$1:$1,0)),$B22,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22" s="6" t="e">
        <f>(IF($B$3="YTD",
COUNTIFS(
INDEX([1]Data!$1:$1048576,0,MATCH("Case Manager",[1]Data!$1:$1,0)),$B22,
INDEX([1]Data!$1:$1048576,0,MATCH("Retention Milestone",[1]Data!$1:$1,0)),"&gt;=30"),
COUNTIFS(
INDEX([1]Data!$1:$1048576,0,MATCH("Case Manager",[1]Data!$1:$1,0)),$B22,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Manager",[1]Data!$1:$1,0)),$B22,
INDEX([1]Data!$1:$1048576,0,MATCH("Gained Employment",[1]Data!$1:$1,0)),"Yes"),
COUNTIFS(
INDEX([1]Data!$1:$1048576,0,MATCH("Case Manager",[1]Data!$1:$1,0)),$B22,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23" spans="2:21" x14ac:dyDescent="0.45"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</row>
    <row r="24" spans="2:21" x14ac:dyDescent="0.45"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</row>
    <row r="25" spans="2:21" x14ac:dyDescent="0.45"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</row>
    <row r="26" spans="2:21" x14ac:dyDescent="0.45"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</row>
    <row r="27" spans="2:21" x14ac:dyDescent="0.45"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</row>
    <row r="28" spans="2:21" x14ac:dyDescent="0.45"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</row>
    <row r="29" spans="2:21" x14ac:dyDescent="0.45"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</row>
    <row r="30" spans="2:21" x14ac:dyDescent="0.45"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</row>
    <row r="31" spans="2:21" x14ac:dyDescent="0.45"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</row>
    <row r="32" spans="2:21" x14ac:dyDescent="0.45"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</row>
    <row r="33" spans="9:21" x14ac:dyDescent="0.45"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</row>
  </sheetData>
  <mergeCells count="20">
    <mergeCell ref="B11:C12"/>
    <mergeCell ref="J11:K13"/>
    <mergeCell ref="M11:N13"/>
    <mergeCell ref="P11:Q13"/>
    <mergeCell ref="S11:T13"/>
    <mergeCell ref="E2:H13"/>
    <mergeCell ref="J2:K3"/>
    <mergeCell ref="M2:N3"/>
    <mergeCell ref="P2:Q3"/>
    <mergeCell ref="S2:T3"/>
    <mergeCell ref="B3:C4"/>
    <mergeCell ref="J4:K6"/>
    <mergeCell ref="M4:N6"/>
    <mergeCell ref="P4:Q6"/>
    <mergeCell ref="S4:T6"/>
    <mergeCell ref="B7:C8"/>
    <mergeCell ref="J9:K10"/>
    <mergeCell ref="M9:N10"/>
    <mergeCell ref="P9:Q10"/>
    <mergeCell ref="S9:T10"/>
  </mergeCells>
  <dataValidations count="3">
    <dataValidation type="list" allowBlank="1" showInputMessage="1" showErrorMessage="1" sqref="B3:C4" xr:uid="{4CBD8982-DF14-4870-92FC-FC13D1FF789E}">
      <formula1>"Cohort, YTD, 7/1/21, 8/1/21, 9/1/21, 10/1/21, 11/1/21, 12/1/21, 1/1/22, 2/1/22, 3/1/22, 4/1/22, 5/1/22, 6/1/22"</formula1>
    </dataValidation>
    <dataValidation type="list" allowBlank="1" showInputMessage="1" showErrorMessage="1" sqref="B7:C8" xr:uid="{5A2C3699-3231-4991-B182-32CFC641F191}">
      <formula1>"Training Program, CF, CTC, MTDL"</formula1>
    </dataValidation>
    <dataValidation type="list" allowBlank="1" showInputMessage="1" showErrorMessage="1" sqref="B11:C12" xr:uid="{3F22FDAB-9FE2-415D-AA63-EBACC3E4C6FC}">
      <formula1>"Categories, Demographics, Enrollment, Outcomes"</formula1>
    </dataValidation>
  </dataValidation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DB49-3627-4E8B-BE5B-FF2FB3A0B01C}">
  <dimension ref="B1:U33"/>
  <sheetViews>
    <sheetView tabSelected="1" zoomScaleNormal="100" workbookViewId="0">
      <selection activeCell="I11" sqref="I11"/>
    </sheetView>
  </sheetViews>
  <sheetFormatPr defaultColWidth="8.53125" defaultRowHeight="14.25" x14ac:dyDescent="0.45"/>
  <cols>
    <col min="1" max="1" width="9.265625" style="1" customWidth="1"/>
    <col min="2" max="2" width="9.1328125" style="1" customWidth="1"/>
    <col min="3" max="3" width="9.265625" style="1" customWidth="1"/>
    <col min="4" max="19" width="8.53125" style="1" customWidth="1"/>
    <col min="20" max="16384" width="8.53125" style="1"/>
  </cols>
  <sheetData>
    <row r="1" spans="2:21" ht="14.65" customHeight="1" thickBot="1" x14ac:dyDescent="0.5"/>
    <row r="2" spans="2:21" ht="14.25" customHeight="1" thickBot="1" x14ac:dyDescent="0.5">
      <c r="E2" s="19" t="str">
        <f>IFERROR(
IF(AND(
B11="Categories", B3="Timeframe",B7="Coach"),"This is a description box that will convey information about the context of the data. 
Currently you have not selected a Timeframe, Coach, or Category of data that you would like to view.",
IF(OR(B3="Timeframe",B7="Coach",B11="Categories"),
"Please select a Timeframe, Coach, and Category to activate the dashboard.",
_xlfn.CONCAT(
"You are looking at ",B7,"'s ", B11, " data over the course of ",TEXT(B3,"mmmm")," timeframe of the current Fiscal Year.",
_xlfn.IFS(B3="YTD", "
This fiscal year, ",B3="7/1/21","
In July, ",B3="8/1/21", "
In August, ",B3="9/1/21","
In Septemeber, ",B3="10/1/21","
In October, ",B3="11/1/21","
In November, ",B3="12/1/21","
In December, ",B3="1/1/22","
In January, ",B3="2/1/22","
In February, ",B3="3/1/22","
In March, ", B3="4/1/22","
In April, ",B3="5/1/22","
In May, ",B3="6/1/22","
In June, "),
_xlfn.IFS(B7="CH", "Charles ", B7="ML","Mike ",B7="MS","Monique ",B7="RB","Ruth ",B7="RV","Rick ",B7="SH","Sonya "),
_xlfn.IFS(B11="Demographics",
_xlfn.CONCAT("had a caseload made up of:
- ",ROUND((J4/(J4+M4))*100,0),"% female clients and ",ROUND((M4/(J4+M4))*100,0),"% male clients
- ",ROUND((P4/(P4+S4))*100,0),"% youth clients and ",ROUND((S4/(P4+S4))*100,0),"% adult clients
- ",ROUND((J11/(P4+S4))*100,0),"% Extremely Low Income clients
- ",ROUND((M11/(P4+S4))*100,0),"% of clients were employed at time of intake."),
B11="Enrollment",
_xlfn.CONCAT("completed intake on ",J4," clients. Of those clients:
- ",ROUND((M4/J4)*100,0),"% have satisfied enrollment
- ",ROUND((P4/J4)*100,0), "% of clients are pending enrollment
- ",ROUND((S4/J4)*100,0), "% of clients withdrew from enrollment
- ",ROUND((J11/J4)*100,0), "% of clients remain in active correspondence."),
B11="Outcomes",
_xlfn.CONCAT("has a:
- ",ROUND((J4/INDEX(B16:D22,MATCH(B7,B16:B22,0),3))*100,0),"% completion rate
- ",ROUND((M4/J4)*100,0), "% certification rate
- ",ROUND((P4/J4)*100,0), "% employment rate
- ",ROUND((S4/P4)*100,0),"% of employed clients have been contacted for retention
- ",ROUND((J11/S4)*100,0),"% of those contacted have retained employment for at least 30 days")
)))),
_xlfn.CONCAT("You are looking at ",B7,"'s ", B11, " data over the course of ",TEXT(B3,"mmmm")," timeframe of the current Fiscal Year."))</f>
        <v>You are looking at CH's Outcomes data over the course of YTD timeframe of the current Fiscal Year.</v>
      </c>
      <c r="F2" s="20"/>
      <c r="G2" s="20"/>
      <c r="H2" s="11"/>
      <c r="J2" s="23" t="str">
        <f t="array" ref="J2">IFERROR(_xlfn.IFS(B11="Demographics","Female",
B11="Enrollment","Registrations",
B11="Outcomes","Program Completion"),"")</f>
        <v>Program Completion</v>
      </c>
      <c r="K2" s="24"/>
      <c r="M2" s="23" t="str">
        <f t="array" ref="M2">IFERROR(_xlfn.IFS(B11="Demographics","Male",
B11="Enrollment","Enrollment Satisfied",
B11="Outcomes","Gained Certification"),"")</f>
        <v>Gained Certification</v>
      </c>
      <c r="N2" s="24"/>
      <c r="P2" s="23" t="str">
        <f t="array" ref="P2">IFERROR(_xlfn.IFS(B11="Demographics","Youth",
B11="Enrollment","Enrollment Pending",
B11="Outcomes","Gained New Employment"),"")</f>
        <v>Gained New Employment</v>
      </c>
      <c r="Q2" s="24"/>
      <c r="S2" s="23" t="str">
        <f t="array" ref="S2">IFERROR(_xlfn.IFS(B11="Demographics","Adult",
B11="Enrollment","Withdrawn",
B11="Outcomes","Contacted For Retention"),"")</f>
        <v>Contacted For Retention</v>
      </c>
      <c r="T2" s="24"/>
    </row>
    <row r="3" spans="2:21" ht="14.65" customHeight="1" thickBot="1" x14ac:dyDescent="0.5">
      <c r="B3" s="27" t="s">
        <v>0</v>
      </c>
      <c r="C3" s="11"/>
      <c r="E3" s="16"/>
      <c r="F3" s="21"/>
      <c r="G3" s="21"/>
      <c r="H3" s="17"/>
      <c r="J3" s="25"/>
      <c r="K3" s="26"/>
      <c r="M3" s="25"/>
      <c r="N3" s="26"/>
      <c r="P3" s="25"/>
      <c r="Q3" s="26"/>
      <c r="S3" s="25"/>
      <c r="T3" s="26"/>
    </row>
    <row r="4" spans="2:21" ht="14.65" customHeight="1" thickBot="1" x14ac:dyDescent="0.5">
      <c r="B4" s="12"/>
      <c r="C4" s="13"/>
      <c r="E4" s="16"/>
      <c r="F4" s="21"/>
      <c r="G4" s="21"/>
      <c r="H4" s="17"/>
      <c r="J4" s="28" t="str">
        <f t="array" ref="J4">IFERROR(
_xlfn.IFS(
B11="Outcomes",
IF(B3="YTD",
COUNTIFS(
INDEX([1]Data!$1:$1048576,0,MATCH("Case Manager",[1]Data!$1:$1,0)),B7,
INDEX([1]Data!$1:$1048576,0,MATCH(J2,[1]Data!$1:$1,0)),"Yes"),
COUNTIFS(
INDEX([1]Data!$1:$1048576,0,MATCH("Case Manager",[1]Data!$1:$1,0)),B7,
INDEX([1]Data!$1:$1048576,0,MATCH(J2,[1]Data!$1:$1,0)),"Yes",
INDEX([1]Data!$1:$1048576,0,MATCH("Current Intake Date",[1]Data!$1:$1,0)),"&gt;="&amp;B3,
INDEX([1]Data!$1:$1048576,0,MATCH("Current Intake Date",[1]Data!$1:$1,0)),"&lt;"&amp;EDATE(B3,1))),
B11="Enrollment",
IF(B3="YTD",
COUNTIFS(
INDEX([1]Data!$1:$1048576,0,MATCH("Case Manager",[1]Data!$1:$1,0)),B7),
COUNTIFS(
INDEX([1]Data!$1:$1048576,0,MATCH("Case Manager",[1]Data!$1:$1,0)),B7,
INDEX([1]Data!$1:$1048576,0,MATCH("Current Intake Date",[1]Data!$1:$1,0)),"&gt;="&amp;B3,
INDEX([1]Data!$1:$1048576,0,MATCH("Current Intake Date",[1]Data!$1:$1,0)),"&lt;"&amp;EDATE(B3,1))),
B11="Demographics",
IF(B3="YTD",
COUNTIFS(
INDEX([1]Data!$1:$1048576,0,MATCH("Gender",[1]Data!$1:$1,0)),J2,
INDEX([1]Data!$1:$1048576,0,MATCH("Case Manager",[1]Data!$1:$1,0)),B7,
INDEX([1]Data!$1:$1048576,0,MATCH("Enrollment Satisfied",[1]Data!$1:$1,0)),"Yes"),
COUNTIFS(
INDEX([1]Data!$1:$1048576,0,MATCH("Gender",[1]Data!$1:$1,0)),J2,
INDEX([1]Data!$1:$1048576,0,MATCH("Case Manager",[1]Data!$1:$1,0)),B7,
INDEX([1]Data!$1:$1048576,0,MATCH("Current Intake Date",[1]Data!$1:$1,0)),"&gt;="&amp;B3,
INDEX([1]Data!$1:$1048576,0,MATCH("Current Intake Date",[1]Data!$1:$1,0)),"&lt;"&amp;EDATE(B3,1),
INDEX([1]Data!$1:$1048576,0,MATCH("Enrollment Satisfied",[1]Data!$1:$1,0)),"Yes"))),"")</f>
        <v/>
      </c>
      <c r="K4" s="24"/>
      <c r="M4" s="28" t="str">
        <f t="array" ref="M4">IFERROR(
_xlfn.IFS(
B11="Outcomes",
IF(B3="YTD",
COUNTIFS(
INDEX([1]Data!$1:$1048576,0,MATCH("Case Manager",[1]Data!$1:$1,0)),B7,
INDEX([1]Data!$1:$1048576,0,MATCH(M2,[1]Data!$1:$1,0)),"Yes"),
COUNTIFS(
INDEX([1]Data!$1:$1048576,0,MATCH("Case Manager",[1]Data!$1:$1,0)),B7,
INDEX([1]Data!$1:$1048576,0,MATCH(M2,[1]Data!$1:$1,0)),"Yes",
INDEX([1]Data!$1:$1048576,0,MATCH("Current Intake Date",[1]Data!$1:$1,0)),"&gt;="&amp;B3,
INDEX([1]Data!$1:$1048576,0,MATCH("Current Intake Date",[1]Data!$1:$1,0)),"&lt;"&amp;EDATE(B3,1))),
B11="Enrollment",
IF(B3="YTD",
COUNTIFS(
INDEX([1]Data!$1:$1048576,0,MATCH("Case Manager",[1]Data!$1:$1,0)),B7,
INDEX([1]Data!$1:$1048576,0,MATCH("Enrollment Satisfied",[1]Data!$1:$1,0)),"Yes"),
COUNTIFS(
INDEX([1]Data!$1:$1048576,0,MATCH("Case Manager",[1]Data!$1:$1,0)),B7,
INDEX([1]Data!$1:$1048576,0,MATCH("Enrollment Satisfied",[1]Data!$1:$1,0)),"Yes",
INDEX([1]Data!$1:$1048576,0,MATCH("Current Intake Date",[1]Data!$1:$1,0)),"&gt;="&amp;B3,
INDEX([1]Data!$1:$1048576,0,MATCH("Current Intake Date",[1]Data!$1:$1,0)),"&lt;"&amp;EDATE(B3,1))),
B11="Demographics",
IF(B3="YTD",
COUNTIFS(
INDEX([1]Data!$1:$1048576,0,MATCH("Gender",[1]Data!$1:$1,0)),M2,
INDEX([1]Data!$1:$1048576,0,MATCH("Case Manager",[1]Data!$1:$1,0)),B7,
INDEX([1]Data!$1:$1048576,0,MATCH("Enrollment Satisfied",[1]Data!$1:$1,0)),"Yes"),
COUNTIFS(
INDEX([1]Data!$1:$1048576,0,MATCH("Gender",[1]Data!$1:$1,0)),M2,
INDEX([1]Data!$1:$1048576,0,MATCH("Case Manager",[1]Data!$1:$1,0)),B7,
INDEX([1]Data!$1:$1048576,0,MATCH("Current Intake Date",[1]Data!$1:$1,0)),"&gt;="&amp;B3,
INDEX([1]Data!$1:$1048576,0,MATCH("Current Intake Date",[1]Data!$1:$1,0)),"&lt;"&amp;EDATE(B3,1),
INDEX([1]Data!$1:$1048576,0,MATCH("Enrollment Satisfied",[1]Data!$1:$1,0)),"Yes"))),"")</f>
        <v/>
      </c>
      <c r="N4" s="24"/>
      <c r="P4" s="28" t="str">
        <f t="array" ref="P4">IFERROR(
_xlfn.IFS(
B11="Outcomes",
IF(B3="YTD",
COUNTIFS(
INDEX([1]Data!$1:$1048576,0,MATCH("Case Manager",[1]Data!$1:$1,0)),B7,
INDEX([1]Data!$1:$1048576,0,MATCH(P2,[1]Data!$1:$1,0)),"Yes"),
COUNTIFS(
INDEX([1]Data!$1:$1048576,0,MATCH("Case Manager",[1]Data!$1:$1,0)),B7,
INDEX([1]Data!$1:$1048576,0,MATCH(P2,[1]Data!$1:$1,0)),"Yes",
INDEX([1]Data!$1:$1048576,0,MATCH("Current Intake Date",[1]Data!$1:$1,0)),"&gt;="&amp;B3,
INDEX([1]Data!$1:$1048576,0,MATCH("Current Intake Date",[1]Data!$1:$1,0)),"&lt;"&amp;EDATE(B3,1))),
B11="Enrollment",
IF(B3="YTD",
COUNTIFS(
INDEX([1]Data!$1:$1048576,0,MATCH("Case Manager",[1]Data!$1:$1,0)),B7,
INDEX([1]Data!$1:$1048576,0,MATCH("Enrollment Pending",[1]Data!$1:$1,0)),"Yes"),
COUNTIFS(
INDEX([1]Data!$1:$1048576,0,MATCH("Case Manager",[1]Data!$1:$1,0)),B7,
INDEX([1]Data!$1:$1048576,0,MATCH("Enrollment Pending",[1]Data!$1:$1,0)),"Yes",
INDEX([1]Data!$1:$1048576,0,MATCH("Current Intake Date",[1]Data!$1:$1,0)),"&gt;="&amp;B3,
INDEX([1]Data!$1:$1048576,0,MATCH("Current Intake Date",[1]Data!$1:$1,0)),"&lt;"&amp;EDATE(B3,1))),
B11="Demographics",
IF(B3="YTD",
COUNTIFS(
INDEX([1]Data!$1:$1048576,0,MATCH("Age",[1]Data!$1:$1,0)),"&lt;25",
INDEX([1]Data!$1:$1048576,0,MATCH("Case Manager",[1]Data!$1:$1,0)),B7,
INDEX([1]Data!$1:$1048576,0,MATCH("Enrollment Satisfied",[1]Data!$1:$1,0)),"Yes"),
COUNTIFS(
INDEX([1]Data!$1:$1048576,0,MATCH("Age",[1]Data!$1:$1,0)),"&lt;25",
INDEX([1]Data!$1:$1048576,0,MATCH("Case Manager",[1]Data!$1:$1,0)),B7,
INDEX([1]Data!$1:$1048576,0,MATCH("Current Intake Date",[1]Data!$1:$1,0)),"&gt;="&amp;B3,
INDEX([1]Data!$1:$1048576,0,MATCH("Current Intake Date",[1]Data!$1:$1,0)),"&lt;"&amp;EDATE(B3,1),
INDEX([1]Data!$1:$1048576,0,MATCH("Enrollment Satisfied",[1]Data!$1:$1,0)),"Yes"))),"")</f>
        <v/>
      </c>
      <c r="Q4" s="24"/>
      <c r="S4" s="28" t="str">
        <f t="array" ref="S4">IFERROR(
_xlfn.IFS(
B11="Outcomes",
IF(B3="YTD",
COUNTIFS(
INDEX([1]Data!$1:$1048576,0,MATCH("Case Manager",[1]Data!$1:$1,0)),B7,
INDEX([1]Data!$1:$1048576,0,MATCH("Last Retention Status",[1]Data!$1:$1,0)),"&lt;&gt;"),
COUNTIFS(
INDEX([1]Data!$1:$1048576,0,MATCH("Case Manager",[1]Data!$1:$1,0)),B7,
INDEX([1]Data!$1:$1048576,0,MATCH("Last Retention Status",[1]Data!$1:$1,0)),"&lt;&gt;",
INDEX([1]Data!$1:$1048576,0,MATCH("Current Intake Date",[1]Data!$1:$1,0)),"&gt;="&amp;B3,
INDEX([1]Data!$1:$1048576,0,MATCH("Current Intake Date",[1]Data!$1:$1,0)),"&lt;"&amp;EDATE(B3,1))),
B11="Enrollment",
IF(B3="YTD",
COUNTIFS(
INDEX([1]Data!$1:$1048576,0,MATCH("Case Manager",[1]Data!$1:$1,0)),B7,
INDEX([1]Data!$1:$1048576,0,MATCH("Current Program",[1]Data!$1:$1,0)),""),
COUNTIFS(
INDEX([1]Data!$1:$1048576,0,MATCH("Case Manager",[1]Data!$1:$1,0)),B7,
INDEX([1]Data!$1:$1048576,0,MATCH("Current Program",[1]Data!$1:$1,0)),"",
INDEX([1]Data!$1:$1048576,0,MATCH("Current Intake Date",[1]Data!$1:$1,0)),"&gt;="&amp;B3,
INDEX([1]Data!$1:$1048576,0,MATCH("Current Intake Date",[1]Data!$1:$1,0)),"&lt;"&amp;EDATE(B3,1))),
B11="Demographics",
IF(B3="YTD",
COUNTIFS(
INDEX([1]Data!$1:$1048576,0,MATCH("Age",[1]Data!$1:$1,0)),"&gt;=25",
INDEX([1]Data!$1:$1048576,0,MATCH("Case Manager",[1]Data!$1:$1,0)),B7,
INDEX([1]Data!$1:$1048576,0,MATCH("Enrollment Satisfied",[1]Data!$1:$1,0)),"Yes"),
COUNTIFS(
INDEX([1]Data!$1:$1048576,0,MATCH("Age",[1]Data!$1:$1,0)),"&gt;=25",
INDEX([1]Data!$1:$1048576,0,MATCH("Case Manager",[1]Data!$1:$1,0)),B7,
INDEX([1]Data!$1:$1048576,0,MATCH("Current Intake Date",[1]Data!$1:$1,0)),"&gt;="&amp;B3,
INDEX([1]Data!$1:$1048576,0,MATCH("Current Intake Date",[1]Data!$1:$1,0)),"&lt;"&amp;EDATE(B3,1),
INDEX([1]Data!$1:$1048576,0,MATCH("Enrollment Satisfied",[1]Data!$1:$1,0)),"Yes"))),"")</f>
        <v/>
      </c>
      <c r="T4" s="24"/>
    </row>
    <row r="5" spans="2:21" x14ac:dyDescent="0.45">
      <c r="E5" s="16"/>
      <c r="F5" s="21"/>
      <c r="G5" s="21"/>
      <c r="H5" s="17"/>
      <c r="J5" s="16"/>
      <c r="K5" s="29"/>
      <c r="M5" s="16"/>
      <c r="N5" s="29"/>
      <c r="P5" s="16"/>
      <c r="Q5" s="29"/>
      <c r="S5" s="16"/>
      <c r="T5" s="29"/>
    </row>
    <row r="6" spans="2:21" ht="14.65" customHeight="1" thickBot="1" x14ac:dyDescent="0.5">
      <c r="E6" s="16"/>
      <c r="F6" s="21"/>
      <c r="G6" s="21"/>
      <c r="H6" s="17"/>
      <c r="J6" s="25"/>
      <c r="K6" s="26"/>
      <c r="M6" s="25"/>
      <c r="N6" s="26"/>
      <c r="P6" s="25"/>
      <c r="Q6" s="26"/>
      <c r="S6" s="25"/>
      <c r="T6" s="26"/>
    </row>
    <row r="7" spans="2:21" ht="14.65" customHeight="1" thickBot="1" x14ac:dyDescent="0.5">
      <c r="B7" s="10" t="s">
        <v>1</v>
      </c>
      <c r="C7" s="11"/>
      <c r="E7" s="16"/>
      <c r="F7" s="21"/>
      <c r="G7" s="21"/>
      <c r="H7" s="17"/>
    </row>
    <row r="8" spans="2:21" ht="14.65" customHeight="1" thickBot="1" x14ac:dyDescent="0.5">
      <c r="B8" s="12"/>
      <c r="C8" s="13"/>
      <c r="E8" s="16"/>
      <c r="F8" s="21"/>
      <c r="G8" s="21"/>
      <c r="H8" s="17"/>
    </row>
    <row r="9" spans="2:21" ht="14.65" customHeight="1" thickBot="1" x14ac:dyDescent="0.5">
      <c r="E9" s="16"/>
      <c r="F9" s="21"/>
      <c r="G9" s="21"/>
      <c r="H9" s="17"/>
      <c r="J9" s="14" t="str">
        <f t="array" ref="J9">IFERROR(_xlfn.IFS(B11="Demographics","Extremely Low Income",
B11="Enrollment","Active",
B11="Outcomes","Retained 30 Days"),"")</f>
        <v>Retained 30 Days</v>
      </c>
      <c r="K9" s="11"/>
      <c r="M9" s="14" t="str">
        <f t="array" ref="M9">IFERROR(_xlfn.IFS(B11="Demographics","Incumbent Worker",
B11="Enrollment","CTC",
B11="Outcomes","Retained 90 Days"),"")</f>
        <v>Retained 90 Days</v>
      </c>
      <c r="N9" s="11"/>
      <c r="P9" s="14" t="str">
        <f t="array" ref="P9">IFERROR(_xlfn.IFS(B11="Demographics","Single w/ Children",
B11="Enrollment","MTDL",
B11="Outcomes","Initial Wage"),"")</f>
        <v>Initial Wage</v>
      </c>
      <c r="Q9" s="11"/>
      <c r="S9" s="14" t="str">
        <f t="array" ref="S9">IFERROR(_xlfn.IFS(B11="Demographics","TTW",
B11="Enrollment","OOO",
B11="Outcomes","Currently Employed"),"")</f>
        <v>Currently Employed</v>
      </c>
      <c r="T9" s="11"/>
    </row>
    <row r="10" spans="2:21" ht="14.65" customHeight="1" thickBot="1" x14ac:dyDescent="0.5">
      <c r="E10" s="16"/>
      <c r="F10" s="21"/>
      <c r="G10" s="21"/>
      <c r="H10" s="17"/>
      <c r="J10" s="12"/>
      <c r="K10" s="13"/>
      <c r="M10" s="12"/>
      <c r="N10" s="13"/>
      <c r="P10" s="12"/>
      <c r="Q10" s="13"/>
      <c r="S10" s="12"/>
      <c r="T10" s="13"/>
    </row>
    <row r="11" spans="2:21" ht="14.65" customHeight="1" thickBot="1" x14ac:dyDescent="0.5">
      <c r="B11" s="10" t="s">
        <v>2</v>
      </c>
      <c r="C11" s="11"/>
      <c r="E11" s="16"/>
      <c r="F11" s="21"/>
      <c r="G11" s="21"/>
      <c r="H11" s="17"/>
      <c r="J11" s="15" t="str">
        <f t="array" ref="J11">IFERROR(
_xlfn.IFS(
B11="Outcomes",
IF(B3="YTD",
COUNTIFS(
INDEX([1]Data!$1:$1048576,0,MATCH("Case Manager",[1]Data!$1:$1,0)),B7,
INDEX([1]Data!$1:$1048576,0,MATCH("Retention Milestone",[1]Data!$1:$1,0)),"&gt;=30"),
COUNTIFS(
INDEX([1]Data!$1:$1048576,0,MATCH("Case Manager",[1]Data!$1:$1,0)),B7,
INDEX([1]Data!$1:$1048576,0,MATCH("Retention Mileston",[1]Data!$1:$1,0)),"&gt;=30",
INDEX([1]Data!$1:$1048576,0,MATCH("Current Intake Date",[1]Data!$1:$1,0)),"&gt;="&amp;B3,
INDEX([1]Data!$1:$1048576,0,MATCH("Current Intake Date",[1]Data!$1:$1,0)),"&lt;"&amp;EDATE(B3,1))),
B11="Enrollment",
IF(B3="YTD",
COUNTIFS(
INDEX([1]Data!$1:$1048576,0,MATCH("Case Manager",[1]Data!$1:$1,0)),B7,
INDEX([1]Data!$1:$1048576,0,MATCH("Active",[1]Data!$1:$1,0)),"Yes"),
COUNTIFS(
INDEX([1]Data!$1:$1048576,0,MATCH("Case Manager",[1]Data!$1:$1,0)),B7,
INDEX([1]Data!$1:$1048576,0,MATCH("Active",[1]Data!$1:$1,0)),"Yes",
INDEX([1]Data!$1:$1048576,0,MATCH("Current Intake Date",[1]Data!$1:$1,0)),"&gt;="&amp;B3,
INDEX([1]Data!$1:$1048576,0,MATCH("Current Intake Date",[1]Data!$1:$1,0)),"&lt;"&amp;EDATE(B3,1))),
B11="Demographics",
IF(B3="YTD",
COUNTIFS(
INDEX([1]Data!$1:$1048576,0,MATCH("Income Category",[1]Data!$1:$1,0)),J9,
INDEX([1]Data!$1:$1048576,0,MATCH("Case Manager",[1]Data!$1:$1,0)),B7,
INDEX([1]Data!$1:$1048576,0,MATCH("Enrollment Satisfied",[1]Data!$1:$1,0)),"Yes"),
COUNTIFS(
INDEX([1]Data!$1:$1048576,0,MATCH("Income Category",[1]Data!$1:$1,0)),J9,
INDEX([1]Data!$1:$1048576,0,MATCH("Case Manager",[1]Data!$1:$1,0)),B7,
INDEX([1]Data!$1:$1048576,0,MATCH("Current Intake Date",[1]Data!$1:$1,0)),"&gt;="&amp;B3,
INDEX([1]Data!$1:$1048576,0,MATCH("Current Intake Date",[1]Data!$1:$1,0)),"&lt;"&amp;EDATE(B3,1),
INDEX([1]Data!$1:$1048576,0,MATCH("Enrollment Satisfied",[1]Data!$1:$1,0)),"Yes"))),"")</f>
        <v/>
      </c>
      <c r="K11" s="11"/>
      <c r="M11" s="15" t="str">
        <f t="array" ref="M11">IFERROR(
_xlfn.IFS(
B11="Outcomes",
IF(B3="YTD",
COUNTIFS(
INDEX([1]Data!$1:$1048576,0,MATCH("Case Manager",[1]Data!$1:$1,0)),B7,
INDEX([1]Data!$1:$1048576,0,MATCH("Retention Milestone",[1]Data!$1:$1,0)),"&gt;=90"),
COUNTIFS(
INDEX([1]Data!$1:$1048576,0,MATCH("Case Manager",[1]Data!$1:$1,0)),B7,
INDEX([1]Data!$1:$1048576,0,MATCH("Retention Mileston",[1]Data!$1:$1,0)),"&gt;=90",
INDEX([1]Data!$1:$1048576,0,MATCH("Current Intake Date",[1]Data!$1:$1,0)),"&gt;="&amp;B3,
INDEX([1]Data!$1:$1048576,0,MATCH("Current Intake Date",[1]Data!$1:$1,0)),"&lt;"&amp;EDATE(B3,1))),
B11="Enrollment",
IF(B3="YTD",
COUNTIFS(
INDEX([1]Data!$1:$1048576,0,MATCH("Case Manager",[1]Data!$1:$1,0)),B7,
INDEX([1]Data!$1:$1048576,0,MATCH("Current Program",[1]Data!$1:$1,0)),M9,
INDEX([1]Data!$1:$1048576,0,MATCH("Enrollment Satisfied",[1]Data!$1:$1,0)),"Yes"),
COUNTIFS(
INDEX([1]Data!$1:$1048576,0,MATCH("Case Manager",[1]Data!$1:$1,0)),B7,
INDEX([1]Data!$1:$1048576,0,MATCH("Current Program",[1]Data!$1:$1,0)),M9,
INDEX([1]Data!$1:$1048576,0,MATCH("Enrollment Satisfied",[1]Data!$1:$1,0)),"Yes",
INDEX([1]Data!$1:$1048576,0,MATCH("Current Intake Date",[1]Data!$1:$1,0)),"&gt;="&amp;B3,
INDEX([1]Data!$1:$1048576,0,MATCH("Current Intake Date",[1]Data!$1:$1,0)),"&lt;"&amp;EDATE(B3,1))),
B11="Demographics",
IF(B3="YTD",
COUNTIFS(
INDEX([1]Data!$1:$1048576,0,MATCH("Incumbent Worker",[1]Data!$1:$1,0)),"Yes",
INDEX([1]Data!$1:$1048576,0,MATCH("Case Manager",[1]Data!$1:$1,0)),B7,
INDEX([1]Data!$1:$1048576,0,MATCH("Enrollment Satisfied",[1]Data!$1:$1,0)),"Yes"),
COUNTIFS(
INDEX([1]Data!$1:$1048576,0,MATCH("Incumbent Worker",[1]Data!$1:$1,0)),"Yes",
INDEX([1]Data!$1:$1048576,0,MATCH("Case Manager",[1]Data!$1:$1,0)),B7,
INDEX([1]Data!$1:$1048576,0,MATCH("Current Intake Date",[1]Data!$1:$1,0)),"&gt;="&amp;B3,
INDEX([1]Data!$1:$1048576,0,MATCH("Current Intake Date",[1]Data!$1:$1,0)),"&lt;"&amp;EDATE(B3,1),
INDEX([1]Data!$1:$1048576,0,MATCH("Enrollment Satisfied",[1]Data!$1:$1,0)),"Yes"))),"")</f>
        <v/>
      </c>
      <c r="N11" s="11"/>
      <c r="P11" s="18" t="str">
        <f t="array" ref="P11">IFERROR(
_xlfn.IFS(
B11="Outcomes",
IF(B3="YTD",
AVERAGEIFS(
INDEX([1]Data!$1:$1048576,0,MATCH("Initial Wage",[1]Data!$1:$1,0)),
INDEX([1]Data!$1:$1048576,0,MATCH("Case Manager",[1]Data!$1:$1,0)),B7),
AVERAGEIFS(
INDEX([1]Data!$1:$1048576,0,MATCH("Initial Wage",[1]Data!$1:$1,0)),
INDEX([1]Data!$1:$1048576,0,MATCH("Case Manager",[1]Data!$1:$1,0)),B7,
INDEX([1]Data!$1:$1048576,0,MATCH("Current Intake Date",[1]Data!$1:$1,0)),"&gt;="&amp;B3,
INDEX([1]Data!$1:$1048576,0,MATCH("Current Intake Date",[1]Data!$1:$1,0)),"&lt;"&amp;EDATE(B3,1))),
B11="Enrollment",
IF(B3="YTD",
COUNTIFS(
INDEX([1]Data!$1:$1048576,0,MATCH("Case Manager",[1]Data!$1:$1,0)),B7,
INDEX([1]Data!$1:$1048576,0,MATCH("Current Program",[1]Data!$1:$1,0)),P9,
INDEX([1]Data!$1:$1048576,0,MATCH("Enrollment Satisfied",[1]Data!$1:$1,0)),"Yes"),
COUNTIFS(
INDEX([1]Data!$1:$1048576,0,MATCH("Case Manager",[1]Data!$1:$1,0)),B7,
INDEX([1]Data!$1:$1048576,0,MATCH("Current Program",[1]Data!$1:$1,0)),P9,
INDEX([1]Data!$1:$1048576,0,MATCH("Enrollment Satisfied",[1]Data!$1:$1,0)),"Yes",
INDEX([1]Data!$1:$1048576,0,MATCH("Current Intake Date",[1]Data!$1:$1,0)),"&gt;="&amp;B3,
INDEX([1]Data!$1:$1048576,0,MATCH("Current Intake Date",[1]Data!$1:$1,0)),"&lt;"&amp;EDATE(B3,1))),
B11="Demographics",
IF(B3="YTD",
COUNTIFS(
INDEX([1]Data!$1:$1048576,0,MATCH("Marital Status",[1]Data!$1:$1,0)),"&lt;&gt;*Married*",
INDEX([1]Data!$1:$1048576,0,MATCH("Children",[1]Data!$1:$1,0)),"&gt;0",
INDEX([1]Data!$1:$1048576,0,MATCH("Case Manager",[1]Data!$1:$1,0)),B7,
INDEX([1]Data!$1:$1048576,0,MATCH("Enrollment Satisfied",[1]Data!$1:$1,0)),"Yes"),
COUNTIFS(
INDEX([1]Data!$1:$1048576,0,MATCH("Marital Status",[1]Data!$1:$1,0)),"&lt;&gt;*Married*",
INDEX([1]Data!$1:$1048576,0,MATCH("Case Manager",[1]Data!$1:$1,0)),B7,
INDEX([1]Data!$1:$1048576,0,MATCH("Current Intake Date",[1]Data!$1:$1,0)),"&gt;="&amp;B3,
INDEX([1]Data!$1:$1048576,0,MATCH("Current Intake Date",[1]Data!$1:$1,0)),"&lt;"&amp;EDATE(B3,1),
INDEX([1]Data!$1:$1048576,0,MATCH("Enrollment Satisfied",[1]Data!$1:$1,0)),"Yes"))),"")</f>
        <v/>
      </c>
      <c r="Q11" s="11"/>
      <c r="S11" s="15" t="str">
        <f t="array" ref="S11">IFERROR(
_xlfn.IFS(
B11="Outcomes",
IF(B3="YTD",
COUNTIFS(
INDEX([1]Data!$1:$1048576,0,MATCH("Case Manager",[1]Data!$1:$1,0)),B7,
INDEX([1]Data!$1:$1048576,0,MATCH(S9,[1]Data!$1:$1,0)),"Yes"),
COUNTIFS(
INDEX([1]Data!$1:$1048576,0,MATCH("Case Manager",[1]Data!$1:$1,0)),B7,
INDEX([1]Data!$1:$1048576,0,MATCH(S9,[1]Data!$1:$1,0)),"Yes",
INDEX([1]Data!$1:$1048576,0,MATCH("Current Intake Date",[1]Data!$1:$1,0)),"&gt;="&amp;B3,
INDEX([1]Data!$1:$1048576,0,MATCH("Current Intake Date",[1]Data!$1:$1,0)),"&lt;"&amp;EDATE(B3,1))),
B11="Enrollment",
IF(B3="YTD",
COUNTIFS(
INDEX([1]Data!$1:$1048576,0,MATCH("Case Manager",[1]Data!$1:$1,0)),B7,
INDEX([1]Data!$1:$1048576,0,MATCH("Current Program",[1]Data!$1:$1,0)),S9,
INDEX([1]Data!$1:$1048576,0,MATCH("Enrollment Satisfied",[1]Data!$1:$1,0)),"Yes"),
COUNTIFS(
INDEX([1]Data!$1:$1048576,0,MATCH("Case Manager",[1]Data!$1:$1,0)),B7,
INDEX([1]Data!$1:$1048576,0,MATCH("Current Program",[1]Data!$1:$1,0)),S9,
INDEX([1]Data!$1:$1048576,0,MATCH("Enrollment Satisfied",[1]Data!$1:$1,0)),"Yes",
INDEX([1]Data!$1:$1048576,0,MATCH("Current Intake Date",[1]Data!$1:$1,0)),"&gt;="&amp;B3,
INDEX([1]Data!$1:$1048576,0,MATCH("Current Intake Date",[1]Data!$1:$1,0)),"&lt;"&amp;EDATE(B3,1))),
B11="Demographics",
IF(B3="YTD",
COUNTIFS(
INDEX([1]Data!$1:$1048576,0,MATCH("Ttw",[1]Data!$1:$1,0)),"Current TTW Holder",
INDEX([1]Data!$1:$1048576,0,MATCH("Case Manager",[1]Data!$1:$1,0)),B7,
INDEX([1]Data!$1:$1048576,0,MATCH("Enrollment Satisfied",[1]Data!$1:$1,0)),"Yes"),
COUNTIFS(
INDEX([1]Data!$1:$1048576,0,MATCH("Ttw",[1]Data!$1:$1,0)),"Current TTW Holder",
INDEX([1]Data!$1:$1048576,0,MATCH("Case Manager",[1]Data!$1:$1,0)),B7,
INDEX([1]Data!$1:$1048576,0,MATCH("Current Intake Date",[1]Data!$1:$1,0)),"&gt;="&amp;B3,
INDEX([1]Data!$1:$1048576,0,MATCH("Current Intake Date",[1]Data!$1:$1,0)),"&lt;"&amp;EDATE(B3,1),
INDEX([1]Data!$1:$1048576,0,MATCH("Enrollment Satisfied",[1]Data!$1:$1,0)),"Yes"))),"")</f>
        <v/>
      </c>
      <c r="T11" s="11"/>
    </row>
    <row r="12" spans="2:21" ht="14.65" customHeight="1" thickBot="1" x14ac:dyDescent="0.5">
      <c r="B12" s="12"/>
      <c r="C12" s="13"/>
      <c r="E12" s="16"/>
      <c r="F12" s="21"/>
      <c r="G12" s="21"/>
      <c r="H12" s="17"/>
      <c r="J12" s="16"/>
      <c r="K12" s="17"/>
      <c r="M12" s="16"/>
      <c r="N12" s="17"/>
      <c r="P12" s="16"/>
      <c r="Q12" s="17"/>
      <c r="S12" s="16"/>
      <c r="T12" s="17"/>
    </row>
    <row r="13" spans="2:21" ht="14.65" customHeight="1" thickBot="1" x14ac:dyDescent="0.5">
      <c r="E13" s="12"/>
      <c r="F13" s="22"/>
      <c r="G13" s="22"/>
      <c r="H13" s="13"/>
      <c r="J13" s="12"/>
      <c r="K13" s="13"/>
      <c r="M13" s="12"/>
      <c r="N13" s="13"/>
      <c r="P13" s="12"/>
      <c r="Q13" s="13"/>
      <c r="S13" s="12"/>
      <c r="T13" s="13"/>
    </row>
    <row r="16" spans="2:21" s="4" customFormat="1" ht="36.85" customHeight="1" x14ac:dyDescent="0.45">
      <c r="B16" s="2" t="s">
        <v>3</v>
      </c>
      <c r="C16" s="2" t="s">
        <v>4</v>
      </c>
      <c r="D16" s="2" t="s">
        <v>5</v>
      </c>
      <c r="E16" s="3" t="s">
        <v>6</v>
      </c>
      <c r="F16" s="3" t="s">
        <v>7</v>
      </c>
      <c r="G16" s="3"/>
      <c r="I16" s="3" t="s">
        <v>8</v>
      </c>
      <c r="J16" s="3" t="s">
        <v>9</v>
      </c>
      <c r="K16" s="3" t="s">
        <v>10</v>
      </c>
      <c r="L16" s="3"/>
      <c r="M16" s="3"/>
      <c r="N16" s="3"/>
      <c r="P16" s="3" t="s">
        <v>11</v>
      </c>
      <c r="Q16" s="3" t="s">
        <v>12</v>
      </c>
      <c r="R16" s="3" t="s">
        <v>13</v>
      </c>
      <c r="S16" s="3" t="s">
        <v>14</v>
      </c>
      <c r="T16" s="3" t="s">
        <v>15</v>
      </c>
      <c r="U16" s="3" t="s">
        <v>16</v>
      </c>
    </row>
    <row r="17" spans="2:21" x14ac:dyDescent="0.45">
      <c r="B17" t="s">
        <v>1</v>
      </c>
      <c r="C17" t="e">
        <f>IF($B$3="YTD",
COUNTIFS(
INDEX([1]Data!$1:$1048576,0,MATCH("Case Manager",[1]Data!$1:$1,0)),$B17),
COUNTIFS(
INDEX([1]Data!$1:$1048576,0,MATCH("Case Manager",[1]Data!$1:$1,0)),$B17,
INDEX([1]Data!$1:$1048576,0,MATCH("Current Intake Date",[1]Data!$1:$1,0)),"&gt;="&amp;$B$3,
INDEX([1]Data!$1:$1048576,0,MATCH("Current Intake Date",[1]Data!$1:$1,0)),"&lt;"&amp;EDATE($B$3,1)))</f>
        <v>#VALUE!</v>
      </c>
      <c r="D17" t="e">
        <f>IF($B$3="YTD",
COUNTIFS(
INDEX([1]Data!$1:$1048576,0,MATCH("Case Manager",[1]Data!$1:$1,0)),$B17,
INDEX([1]Data!$1:$1048576,0,MATCH("Enrollment Satisfied",[1]Data!$1:$1,0)),"Yes"),
COUNTIFS(
INDEX([1]Data!$1:$1048576,0,MATCH("Case Manager",[1]Data!$1:$1,0)),$B17,
INDEX([1]Data!$1:$1048576,0,MATCH("Enrollment Satisfied",[1]Data!$1:$1,0)),"Yes",
INDEX([1]Data!$1:$1048576,0,MATCH("Current Intake Date",[1]Data!$1:$1,0)),"&gt;="&amp;$B$3,
INDEX([1]Data!$1:$1048576,0,MATCH("Current Intake Date",[1]Data!$1:$1,0)),"&lt;"&amp;EDATE($B$3,1)))</f>
        <v>#VALUE!</v>
      </c>
      <c r="E17" t="e">
        <f>IF($B$3="YTD",
COUNTIFS(
INDEX([1]Data!$1:$1048576,0,MATCH("Case Manager",[1]Data!$1:$1,0)),$B17,
INDEX([1]Data!$1:$1048576,0,MATCH("Current Program",[1]Data!$1:$1,0)),""),
COUNTIFS(
INDEX([1]Data!$1:$1048576,0,MATCH("Case Manager",[1]Data!$1:$1,0)),$B17,
INDEX([1]Data!$1:$1048576,0,MATCH("Current Program",[1]Data!$1:$1,0)),"",
INDEX([1]Data!$1:$1048576,0,MATCH("Current Intake Date",[1]Data!$1:$1,0)),"&gt;="&amp;$B$3,
INDEX([1]Data!$1:$1048576,0,MATCH("Current Intake Date",[1]Data!$1:$1,0)),"&lt;"&amp;EDATE($B$3,1)))</f>
        <v>#VALUE!</v>
      </c>
      <c r="F17" s="5" t="e">
        <f>IF($B$3="YTD",
COUNTIFS(
INDEX([1]Data!$1:$1048576,0,MATCH("Case Manager",[1]Data!$1:$1,0)),$B17,
INDEX([1]Data!$1:$1048576,0,MATCH("Enrollment Pending",[1]Data!$1:$1,0)),"Yes"),
COUNTIFS(
INDEX([1]Data!$1:$1048576,0,MATCH("Case Manager",[1]Data!$1:$1,0)),$B17,
INDEX([1]Data!$1:$1048576,0,MATCH("Enrollment Pending",[1]Data!$1:$1,0)),"Yes",
INDEX([1]Data!$1:$1048576,0,MATCH("Current Intake Date",[1]Data!$1:$1,0)),"&gt;="&amp;$B$3,
INDEX([1]Data!$1:$1048576,0,MATCH("Current Intake Date",[1]Data!$1:$1,0)),"&lt;"&amp;EDATE($B$3,1)))</f>
        <v>#VALUE!</v>
      </c>
      <c r="G17" s="5"/>
      <c r="I17" s="5" t="e">
        <f>(IF($B$3="YTD",
COUNTIFS(
INDEX([1]Data!$1:$1048576,0,MATCH("Age",[1]Data!$1:$1,0)),"&lt;25",
INDEX([1]Data!$1:$1048576,0,MATCH("Case Manager",[1]Data!$1:$1,0)),$B17,
INDEX([1]Data!$1:$1048576,0,MATCH("Enrollment Satisfied",[1]Data!$1:$1,0)),"Yes"),
COUNTIFS(
INDEX([1]Data!$1:$1048576,0,MATCH("Age",[1]Data!$1:$1,0)),"&lt;25",
INDEX([1]Data!$1:$1048576,0,MATCH("Case Manager",[1]Data!$1:$1,0)),$B17,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Manager",[1]Data!$1:$1,0)),$B17,
INDEX([1]Data!$1:$1048576,0,MATCH("Enrollment Satisfied",[1]Data!$1:$1,0)),"Yes"),
COUNTIFS(
INDEX([1]Data!$1:$1048576,0,MATCH("Age",[1]Data!$1:$1,0)),"&gt;=25",
INDEX([1]Data!$1:$1048576,0,MATCH("Case Manager",[1]Data!$1:$1,0)),$B17,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17" s="5">
        <f t="shared" ref="J17:J22" si="0">IF($B$3="YTD",60,5)</f>
        <v>60</v>
      </c>
      <c r="K17" s="6" t="e">
        <f t="shared" ref="K17:K22" si="1">I17/J17</f>
        <v>#VALUE!</v>
      </c>
      <c r="L17" s="5"/>
      <c r="M17" s="5"/>
      <c r="N17" s="5"/>
      <c r="P17" s="6" t="e">
        <f t="shared" ref="P17:P22" si="2">D17/C17</f>
        <v>#VALUE!</v>
      </c>
      <c r="Q17" s="6" t="e">
        <f>(IF($B$3="YTD",
COUNTIFS(
INDEX([1]Data!$1:$1048576,0,MATCH("Case Manager",[1]Data!$1:$1,0)),$B17,
INDEX([1]Data!$1:$1048576,0,MATCH("Program Completion",[1]Data!$1:$1,0)),"Yes"),
COUNTIFS(
INDEX([1]Data!$1:$1048576,0,MATCH("Case Manager",[1]Data!$1:$1,0)),$B17,
INDEX([1]Data!$1:$1048576,0,MATCH("Program Completion",[1]Data!$1:$1,0)),"Yes",
INDEX([1]Data!$1:$1048576,0,MATCH("Current Intake Date",[1]Data!$1:$1,0)),"&gt;="&amp;$B$3,
INDEX([1]Data!$1:$1048576,0,MATCH("Current Intake Date",[1]Data!$1:$1,0)),"&lt;"&amp;EDATE($B$3,1)))/$D17)</f>
        <v>#VALUE!</v>
      </c>
      <c r="R17" s="6" t="e">
        <f>(IF($B$3="YTD",
COUNTIFS(
INDEX([1]Data!$1:$1048576,0,MATCH("Case Manager",[1]Data!$1:$1,0)),$B17,
INDEX([1]Data!$1:$1048576,0,MATCH("Gained Certification",[1]Data!$1:$1,0)),"Yes"),
COUNTIFS(
INDEX([1]Data!$1:$1048576,0,MATCH("Case Manager",[1]Data!$1:$1,0)),$B17,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Manager",[1]Data!$1:$1,0)),$B17,
INDEX([1]Data!$1:$1048576,0,MATCH("Program Completion",[1]Data!$1:$1,0)),"Yes"),
COUNTIFS(
INDEX([1]Data!$1:$1048576,0,MATCH("Case Manager",[1]Data!$1:$1,0)),$B17,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17" s="6" t="e">
        <f>(IF($B$3="YTD",
COUNTIFS(
INDEX([1]Data!$1:$1048576,0,MATCH("Case Manager",[1]Data!$1:$1,0)),$B17,
INDEX([1]Data!$1:$1048576,0,MATCH("Gained Employment",[1]Data!$1:$1,0)),"Yes"),
COUNTIFS(
INDEX([1]Data!$1:$1048576,0,MATCH("Case Manager",[1]Data!$1:$1,0)),$B17,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Manager",[1]Data!$1:$1,0)),$B17,
INDEX([1]Data!$1:$1048576,0,MATCH("Program Completion",[1]Data!$1:$1,0)),"Yes"),
COUNTIFS(
INDEX([1]Data!$1:$1048576,0,MATCH("Case Manager",[1]Data!$1:$1,0)),$B17,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17" s="6" t="e">
        <f>(IF($B$3="YTD",
COUNTIFS(
INDEX([1]Data!$1:$1048576,0,MATCH("Case Manager",[1]Data!$1:$1,0)),$B17,
INDEX([1]Data!$1:$1048576,0,MATCH("Retention Milestone",[1]Data!$1:$1,0)),"&gt;=30"),
COUNTIFS(
INDEX([1]Data!$1:$1048576,0,MATCH("Case Manager",[1]Data!$1:$1,0)),$B17,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Manager",[1]Data!$1:$1,0)),$B17,
INDEX([1]Data!$1:$1048576,0,MATCH("Gained Employment",[1]Data!$1:$1,0)),"Yes"),
COUNTIFS(
INDEX([1]Data!$1:$1048576,0,MATCH("Case Manager",[1]Data!$1:$1,0)),$B17,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17" s="6" t="e">
        <f>(IF($B$3="YTD",
COUNTIFS(
INDEX([1]Data!$1:$1048576,0,MATCH("Case Manager",[1]Data!$1:$1,0)),$B17,
INDEX([1]Data!$1:$1048576,0,MATCH("Retention Milestone",[1]Data!$1:$1,0)),"&gt;=30"),
COUNTIFS(
INDEX([1]Data!$1:$1048576,0,MATCH("Case Manager",[1]Data!$1:$1,0)),$B17,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Manager",[1]Data!$1:$1,0)),$B17,
INDEX([1]Data!$1:$1048576,0,MATCH("Gained Employment",[1]Data!$1:$1,0)),"Yes"),
COUNTIFS(
INDEX([1]Data!$1:$1048576,0,MATCH("Case Manager",[1]Data!$1:$1,0)),$B17,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18" spans="2:21" x14ac:dyDescent="0.45">
      <c r="B18" t="s">
        <v>17</v>
      </c>
      <c r="C18" t="e">
        <f>IF($B$3="YTD",
COUNTIFS(
INDEX([1]Data!$1:$1048576,0,MATCH("Case Manager",[1]Data!$1:$1,0)),$B18),
COUNTIFS(
INDEX([1]Data!$1:$1048576,0,MATCH("Case Manager",[1]Data!$1:$1,0)),$B18,
INDEX([1]Data!$1:$1048576,0,MATCH("Current Intake Date",[1]Data!$1:$1,0)),"&gt;="&amp;$B$3,
INDEX([1]Data!$1:$1048576,0,MATCH("Current Intake Date",[1]Data!$1:$1,0)),"&lt;"&amp;EDATE($B$3,1)))</f>
        <v>#VALUE!</v>
      </c>
      <c r="D18" t="e">
        <f>IF($B$3="YTD",
COUNTIFS(
INDEX([1]Data!$1:$1048576,0,MATCH("Case Manager",[1]Data!$1:$1,0)),$B18,
INDEX([1]Data!$1:$1048576,0,MATCH("Enrollment Satisfied",[1]Data!$1:$1,0)),"Yes"),
COUNTIFS(
INDEX([1]Data!$1:$1048576,0,MATCH("Case Manager",[1]Data!$1:$1,0)),$B18,
INDEX([1]Data!$1:$1048576,0,MATCH("Enrollment Satisfied",[1]Data!$1:$1,0)),"Yes",
INDEX([1]Data!$1:$1048576,0,MATCH("Current Intake Date",[1]Data!$1:$1,0)),"&gt;="&amp;$B$3,
INDEX([1]Data!$1:$1048576,0,MATCH("Current Intake Date",[1]Data!$1:$1,0)),"&lt;"&amp;EDATE($B$3,1)))</f>
        <v>#VALUE!</v>
      </c>
      <c r="E18" t="e">
        <f>IF($B$3="YTD",
COUNTIFS(
INDEX([1]Data!$1:$1048576,0,MATCH("Case Manager",[1]Data!$1:$1,0)),$B18,
INDEX([1]Data!$1:$1048576,0,MATCH("Current Program",[1]Data!$1:$1,0)),""),
COUNTIFS(
INDEX([1]Data!$1:$1048576,0,MATCH("Case Manager",[1]Data!$1:$1,0)),$B18,
INDEX([1]Data!$1:$1048576,0,MATCH("Current Program",[1]Data!$1:$1,0)),"",
INDEX([1]Data!$1:$1048576,0,MATCH("Current Intake Date",[1]Data!$1:$1,0)),"&gt;="&amp;$B$3,
INDEX([1]Data!$1:$1048576,0,MATCH("Current Intake Date",[1]Data!$1:$1,0)),"&lt;"&amp;EDATE($B$3,1)))</f>
        <v>#VALUE!</v>
      </c>
      <c r="F18" s="5" t="e">
        <f>IF($B$3="YTD",
COUNTIFS(
INDEX([1]Data!$1:$1048576,0,MATCH("Case Manager",[1]Data!$1:$1,0)),$B18,
INDEX([1]Data!$1:$1048576,0,MATCH("Enrollment Pending",[1]Data!$1:$1,0)),"Yes"),
COUNTIFS(
INDEX([1]Data!$1:$1048576,0,MATCH("Case Manager",[1]Data!$1:$1,0)),$B18,
INDEX([1]Data!$1:$1048576,0,MATCH("Enrollment Pending",[1]Data!$1:$1,0)),"Yes",
INDEX([1]Data!$1:$1048576,0,MATCH("Current Intake Date",[1]Data!$1:$1,0)),"&gt;="&amp;$B$3,
INDEX([1]Data!$1:$1048576,0,MATCH("Current Intake Date",[1]Data!$1:$1,0)),"&lt;"&amp;EDATE($B$3,1)))</f>
        <v>#VALUE!</v>
      </c>
      <c r="G18" s="5"/>
      <c r="I18" s="5" t="e">
        <f>(IF($B$3="YTD",
COUNTIFS(
INDEX([1]Data!$1:$1048576,0,MATCH("Age",[1]Data!$1:$1,0)),"&lt;25",
INDEX([1]Data!$1:$1048576,0,MATCH("Case Manager",[1]Data!$1:$1,0)),$B18,
INDEX([1]Data!$1:$1048576,0,MATCH("Enrollment Satisfied",[1]Data!$1:$1,0)),"Yes"),
COUNTIFS(
INDEX([1]Data!$1:$1048576,0,MATCH("Age",[1]Data!$1:$1,0)),"&lt;25",
INDEX([1]Data!$1:$1048576,0,MATCH("Case Manager",[1]Data!$1:$1,0)),$B18,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Manager",[1]Data!$1:$1,0)),$B18,
INDEX([1]Data!$1:$1048576,0,MATCH("Enrollment Satisfied",[1]Data!$1:$1,0)),"Yes"),
COUNTIFS(
INDEX([1]Data!$1:$1048576,0,MATCH("Age",[1]Data!$1:$1,0)),"&gt;=25",
INDEX([1]Data!$1:$1048576,0,MATCH("Case Manager",[1]Data!$1:$1,0)),$B18,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18" s="5">
        <f t="shared" si="0"/>
        <v>60</v>
      </c>
      <c r="K18" s="6" t="e">
        <f t="shared" si="1"/>
        <v>#VALUE!</v>
      </c>
      <c r="L18" s="5"/>
      <c r="M18" s="5"/>
      <c r="N18" s="5"/>
      <c r="P18" s="6" t="e">
        <f t="shared" si="2"/>
        <v>#VALUE!</v>
      </c>
      <c r="Q18" s="6" t="e">
        <f>(IF($B$3="YTD",
COUNTIFS(
INDEX([1]Data!$1:$1048576,0,MATCH("Case Manager",[1]Data!$1:$1,0)),$B18,
INDEX([1]Data!$1:$1048576,0,MATCH("Program Completion",[1]Data!$1:$1,0)),"Yes"),
COUNTIFS(
INDEX([1]Data!$1:$1048576,0,MATCH("Case Manager",[1]Data!$1:$1,0)),$B18,
INDEX([1]Data!$1:$1048576,0,MATCH("Program Completion",[1]Data!$1:$1,0)),"Yes",
INDEX([1]Data!$1:$1048576,0,MATCH("Current Intake Date",[1]Data!$1:$1,0)),"&gt;="&amp;$B$3,
INDEX([1]Data!$1:$1048576,0,MATCH("Current Intake Date",[1]Data!$1:$1,0)),"&lt;"&amp;EDATE($B$3,1)))/$D18)</f>
        <v>#VALUE!</v>
      </c>
      <c r="R18" s="6" t="e">
        <f>(IF($B$3="YTD",
COUNTIFS(
INDEX([1]Data!$1:$1048576,0,MATCH("Case Manager",[1]Data!$1:$1,0)),$B18,
INDEX([1]Data!$1:$1048576,0,MATCH("Gained Certification",[1]Data!$1:$1,0)),"Yes"),
COUNTIFS(
INDEX([1]Data!$1:$1048576,0,MATCH("Case Manager",[1]Data!$1:$1,0)),$B18,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Manager",[1]Data!$1:$1,0)),$B18,
INDEX([1]Data!$1:$1048576,0,MATCH("Program Completion",[1]Data!$1:$1,0)),"Yes"),
COUNTIFS(
INDEX([1]Data!$1:$1048576,0,MATCH("Case Manager",[1]Data!$1:$1,0)),$B18,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18" s="6" t="e">
        <f>(IF($B$3="YTD",
COUNTIFS(
INDEX([1]Data!$1:$1048576,0,MATCH("Case Manager",[1]Data!$1:$1,0)),$B18,
INDEX([1]Data!$1:$1048576,0,MATCH("Gained Employment",[1]Data!$1:$1,0)),"Yes"),
COUNTIFS(
INDEX([1]Data!$1:$1048576,0,MATCH("Case Manager",[1]Data!$1:$1,0)),$B18,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Manager",[1]Data!$1:$1,0)),$B18,
INDEX([1]Data!$1:$1048576,0,MATCH("Program Completion",[1]Data!$1:$1,0)),"Yes"),
COUNTIFS(
INDEX([1]Data!$1:$1048576,0,MATCH("Case Manager",[1]Data!$1:$1,0)),$B18,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18" s="6" t="e">
        <f>(IF($B$3="YTD",
COUNTIFS(
INDEX([1]Data!$1:$1048576,0,MATCH("Case Manager",[1]Data!$1:$1,0)),$B18,
INDEX([1]Data!$1:$1048576,0,MATCH("Retention Milestone",[1]Data!$1:$1,0)),"&gt;=30"),
COUNTIFS(
INDEX([1]Data!$1:$1048576,0,MATCH("Case Manager",[1]Data!$1:$1,0)),$B18,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Manager",[1]Data!$1:$1,0)),$B18,
INDEX([1]Data!$1:$1048576,0,MATCH("Gained Employment",[1]Data!$1:$1,0)),"Yes"),
COUNTIFS(
INDEX([1]Data!$1:$1048576,0,MATCH("Case Manager",[1]Data!$1:$1,0)),$B18,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18" s="6" t="e">
        <f>(IF($B$3="YTD",
COUNTIFS(
INDEX([1]Data!$1:$1048576,0,MATCH("Case Manager",[1]Data!$1:$1,0)),$B18,
INDEX([1]Data!$1:$1048576,0,MATCH("Retention Milestone",[1]Data!$1:$1,0)),"&gt;=30"),
COUNTIFS(
INDEX([1]Data!$1:$1048576,0,MATCH("Case Manager",[1]Data!$1:$1,0)),$B18,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Manager",[1]Data!$1:$1,0)),$B18,
INDEX([1]Data!$1:$1048576,0,MATCH("Gained Employment",[1]Data!$1:$1,0)),"Yes"),
COUNTIFS(
INDEX([1]Data!$1:$1048576,0,MATCH("Case Manager",[1]Data!$1:$1,0)),$B18,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19" spans="2:21" x14ac:dyDescent="0.45">
      <c r="B19" t="s">
        <v>18</v>
      </c>
      <c r="C19" t="e">
        <f>IF($B$3="YTD",
COUNTIFS(
INDEX([1]Data!$1:$1048576,0,MATCH("Case Manager",[1]Data!$1:$1,0)),$B19),
COUNTIFS(
INDEX([1]Data!$1:$1048576,0,MATCH("Case Manager",[1]Data!$1:$1,0)),$B19,
INDEX([1]Data!$1:$1048576,0,MATCH("Current Intake Date",[1]Data!$1:$1,0)),"&gt;="&amp;$B$3,
INDEX([1]Data!$1:$1048576,0,MATCH("Current Intake Date",[1]Data!$1:$1,0)),"&lt;"&amp;EDATE($B$3,1)))</f>
        <v>#VALUE!</v>
      </c>
      <c r="D19" t="e">
        <f>IF($B$3="YTD",
COUNTIFS(
INDEX([1]Data!$1:$1048576,0,MATCH("Case Manager",[1]Data!$1:$1,0)),$B19,
INDEX([1]Data!$1:$1048576,0,MATCH("Enrollment Satisfied",[1]Data!$1:$1,0)),"Yes"),
COUNTIFS(
INDEX([1]Data!$1:$1048576,0,MATCH("Case Manager",[1]Data!$1:$1,0)),$B19,
INDEX([1]Data!$1:$1048576,0,MATCH("Enrollment Satisfied",[1]Data!$1:$1,0)),"Yes",
INDEX([1]Data!$1:$1048576,0,MATCH("Current Intake Date",[1]Data!$1:$1,0)),"&gt;="&amp;$B$3,
INDEX([1]Data!$1:$1048576,0,MATCH("Current Intake Date",[1]Data!$1:$1,0)),"&lt;"&amp;EDATE($B$3,1)))</f>
        <v>#VALUE!</v>
      </c>
      <c r="E19" t="e">
        <f>IF($B$3="YTD",
COUNTIFS(
INDEX([1]Data!$1:$1048576,0,MATCH("Case Manager",[1]Data!$1:$1,0)),$B19,
INDEX([1]Data!$1:$1048576,0,MATCH("Current Program",[1]Data!$1:$1,0)),""),
COUNTIFS(
INDEX([1]Data!$1:$1048576,0,MATCH("Case Manager",[1]Data!$1:$1,0)),$B19,
INDEX([1]Data!$1:$1048576,0,MATCH("Current Program",[1]Data!$1:$1,0)),"",
INDEX([1]Data!$1:$1048576,0,MATCH("Current Intake Date",[1]Data!$1:$1,0)),"&gt;="&amp;$B$3,
INDEX([1]Data!$1:$1048576,0,MATCH("Current Intake Date",[1]Data!$1:$1,0)),"&lt;"&amp;EDATE($B$3,1)))</f>
        <v>#VALUE!</v>
      </c>
      <c r="F19" s="5" t="e">
        <f>IF($B$3="YTD",
COUNTIFS(
INDEX([1]Data!$1:$1048576,0,MATCH("Case Manager",[1]Data!$1:$1,0)),$B19,
INDEX([1]Data!$1:$1048576,0,MATCH("Enrollment Pending",[1]Data!$1:$1,0)),"Yes"),
COUNTIFS(
INDEX([1]Data!$1:$1048576,0,MATCH("Case Manager",[1]Data!$1:$1,0)),$B19,
INDEX([1]Data!$1:$1048576,0,MATCH("Enrollment Pending",[1]Data!$1:$1,0)),"Yes",
INDEX([1]Data!$1:$1048576,0,MATCH("Current Intake Date",[1]Data!$1:$1,0)),"&gt;="&amp;$B$3,
INDEX([1]Data!$1:$1048576,0,MATCH("Current Intake Date",[1]Data!$1:$1,0)),"&lt;"&amp;EDATE($B$3,1)))</f>
        <v>#VALUE!</v>
      </c>
      <c r="G19" s="5"/>
      <c r="I19" s="5" t="e">
        <f>(IF($B$3="YTD",
COUNTIFS(
INDEX([1]Data!$1:$1048576,0,MATCH("Age",[1]Data!$1:$1,0)),"&lt;25",
INDEX([1]Data!$1:$1048576,0,MATCH("Case Manager",[1]Data!$1:$1,0)),$B19,
INDEX([1]Data!$1:$1048576,0,MATCH("Enrollment Satisfied",[1]Data!$1:$1,0)),"Yes"),
COUNTIFS(
INDEX([1]Data!$1:$1048576,0,MATCH("Age",[1]Data!$1:$1,0)),"&lt;25",
INDEX([1]Data!$1:$1048576,0,MATCH("Case Manager",[1]Data!$1:$1,0)),$B19,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Manager",[1]Data!$1:$1,0)),$B19,
INDEX([1]Data!$1:$1048576,0,MATCH("Enrollment Satisfied",[1]Data!$1:$1,0)),"Yes"),
COUNTIFS(
INDEX([1]Data!$1:$1048576,0,MATCH("Age",[1]Data!$1:$1,0)),"&gt;=25",
INDEX([1]Data!$1:$1048576,0,MATCH("Case Manager",[1]Data!$1:$1,0)),$B19,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19" s="5">
        <f t="shared" si="0"/>
        <v>60</v>
      </c>
      <c r="K19" s="6" t="e">
        <f t="shared" si="1"/>
        <v>#VALUE!</v>
      </c>
      <c r="L19" s="5"/>
      <c r="M19" s="5"/>
      <c r="N19" s="5"/>
      <c r="P19" s="6" t="e">
        <f t="shared" si="2"/>
        <v>#VALUE!</v>
      </c>
      <c r="Q19" s="6" t="e">
        <f>(IF($B$3="YTD",
COUNTIFS(
INDEX([1]Data!$1:$1048576,0,MATCH("Case Manager",[1]Data!$1:$1,0)),$B19,
INDEX([1]Data!$1:$1048576,0,MATCH("Program Completion",[1]Data!$1:$1,0)),"Yes"),
COUNTIFS(
INDEX([1]Data!$1:$1048576,0,MATCH("Case Manager",[1]Data!$1:$1,0)),$B19,
INDEX([1]Data!$1:$1048576,0,MATCH("Program Completion",[1]Data!$1:$1,0)),"Yes",
INDEX([1]Data!$1:$1048576,0,MATCH("Current Intake Date",[1]Data!$1:$1,0)),"&gt;="&amp;$B$3,
INDEX([1]Data!$1:$1048576,0,MATCH("Current Intake Date",[1]Data!$1:$1,0)),"&lt;"&amp;EDATE($B$3,1)))/$D19)</f>
        <v>#VALUE!</v>
      </c>
      <c r="R19" s="6" t="e">
        <f>(IF($B$3="YTD",
COUNTIFS(
INDEX([1]Data!$1:$1048576,0,MATCH("Case Manager",[1]Data!$1:$1,0)),$B19,
INDEX([1]Data!$1:$1048576,0,MATCH("Gained Certification",[1]Data!$1:$1,0)),"Yes"),
COUNTIFS(
INDEX([1]Data!$1:$1048576,0,MATCH("Case Manager",[1]Data!$1:$1,0)),$B19,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Manager",[1]Data!$1:$1,0)),$B19,
INDEX([1]Data!$1:$1048576,0,MATCH("Program Completion",[1]Data!$1:$1,0)),"Yes"),
COUNTIFS(
INDEX([1]Data!$1:$1048576,0,MATCH("Case Manager",[1]Data!$1:$1,0)),$B19,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19" s="6" t="e">
        <f>(IF($B$3="YTD",
COUNTIFS(
INDEX([1]Data!$1:$1048576,0,MATCH("Case Manager",[1]Data!$1:$1,0)),$B19,
INDEX([1]Data!$1:$1048576,0,MATCH("Gained Employment",[1]Data!$1:$1,0)),"Yes"),
COUNTIFS(
INDEX([1]Data!$1:$1048576,0,MATCH("Case Manager",[1]Data!$1:$1,0)),$B19,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Manager",[1]Data!$1:$1,0)),$B19,
INDEX([1]Data!$1:$1048576,0,MATCH("Program Completion",[1]Data!$1:$1,0)),"Yes"),
COUNTIFS(
INDEX([1]Data!$1:$1048576,0,MATCH("Case Manager",[1]Data!$1:$1,0)),$B19,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19" s="6" t="e">
        <f>(IF($B$3="YTD",
COUNTIFS(
INDEX([1]Data!$1:$1048576,0,MATCH("Case Manager",[1]Data!$1:$1,0)),$B19,
INDEX([1]Data!$1:$1048576,0,MATCH("Retention Milestone",[1]Data!$1:$1,0)),"&gt;=30"),
COUNTIFS(
INDEX([1]Data!$1:$1048576,0,MATCH("Case Manager",[1]Data!$1:$1,0)),$B19,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Manager",[1]Data!$1:$1,0)),$B19,
INDEX([1]Data!$1:$1048576,0,MATCH("Gained Employment",[1]Data!$1:$1,0)),"Yes"),
COUNTIFS(
INDEX([1]Data!$1:$1048576,0,MATCH("Case Manager",[1]Data!$1:$1,0)),$B19,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19" s="6" t="e">
        <f>(IF($B$3="YTD",
COUNTIFS(
INDEX([1]Data!$1:$1048576,0,MATCH("Case Manager",[1]Data!$1:$1,0)),$B19,
INDEX([1]Data!$1:$1048576,0,MATCH("Retention Milestone",[1]Data!$1:$1,0)),"&gt;=30"),
COUNTIFS(
INDEX([1]Data!$1:$1048576,0,MATCH("Case Manager",[1]Data!$1:$1,0)),$B19,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Manager",[1]Data!$1:$1,0)),$B19,
INDEX([1]Data!$1:$1048576,0,MATCH("Gained Employment",[1]Data!$1:$1,0)),"Yes"),
COUNTIFS(
INDEX([1]Data!$1:$1048576,0,MATCH("Case Manager",[1]Data!$1:$1,0)),$B19,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20" spans="2:21" x14ac:dyDescent="0.45">
      <c r="B20" t="s">
        <v>19</v>
      </c>
      <c r="C20" t="e">
        <f>IF($B$3="YTD",
COUNTIFS(
INDEX([1]Data!$1:$1048576,0,MATCH("Case Manager",[1]Data!$1:$1,0)),$B20),
COUNTIFS(
INDEX([1]Data!$1:$1048576,0,MATCH("Case Manager",[1]Data!$1:$1,0)),$B20,
INDEX([1]Data!$1:$1048576,0,MATCH("Current Intake Date",[1]Data!$1:$1,0)),"&gt;="&amp;$B$3,
INDEX([1]Data!$1:$1048576,0,MATCH("Current Intake Date",[1]Data!$1:$1,0)),"&lt;"&amp;EDATE($B$3,1)))</f>
        <v>#VALUE!</v>
      </c>
      <c r="D20" t="e">
        <f>IF($B$3="YTD",
COUNTIFS(
INDEX([1]Data!$1:$1048576,0,MATCH("Case Manager",[1]Data!$1:$1,0)),$B20,
INDEX([1]Data!$1:$1048576,0,MATCH("Enrollment Satisfied",[1]Data!$1:$1,0)),"Yes"),
COUNTIFS(
INDEX([1]Data!$1:$1048576,0,MATCH("Case Manager",[1]Data!$1:$1,0)),$B20,
INDEX([1]Data!$1:$1048576,0,MATCH("Enrollment Satisfied",[1]Data!$1:$1,0)),"Yes",
INDEX([1]Data!$1:$1048576,0,MATCH("Current Intake Date",[1]Data!$1:$1,0)),"&gt;="&amp;$B$3,
INDEX([1]Data!$1:$1048576,0,MATCH("Current Intake Date",[1]Data!$1:$1,0)),"&lt;"&amp;EDATE($B$3,1)))</f>
        <v>#VALUE!</v>
      </c>
      <c r="E20" t="e">
        <f>IF($B$3="YTD",
COUNTIFS(
INDEX([1]Data!$1:$1048576,0,MATCH("Case Manager",[1]Data!$1:$1,0)),$B20,
INDEX([1]Data!$1:$1048576,0,MATCH("Current Program",[1]Data!$1:$1,0)),""),
COUNTIFS(
INDEX([1]Data!$1:$1048576,0,MATCH("Case Manager",[1]Data!$1:$1,0)),$B20,
INDEX([1]Data!$1:$1048576,0,MATCH("Current Program",[1]Data!$1:$1,0)),"",
INDEX([1]Data!$1:$1048576,0,MATCH("Current Intake Date",[1]Data!$1:$1,0)),"&gt;="&amp;$B$3,
INDEX([1]Data!$1:$1048576,0,MATCH("Current Intake Date",[1]Data!$1:$1,0)),"&lt;"&amp;EDATE($B$3,1)))</f>
        <v>#VALUE!</v>
      </c>
      <c r="F20" s="5" t="e">
        <f>IF($B$3="YTD",
COUNTIFS(
INDEX([1]Data!$1:$1048576,0,MATCH("Case Manager",[1]Data!$1:$1,0)),$B20,
INDEX([1]Data!$1:$1048576,0,MATCH("Enrollment Pending",[1]Data!$1:$1,0)),"Yes"),
COUNTIFS(
INDEX([1]Data!$1:$1048576,0,MATCH("Case Manager",[1]Data!$1:$1,0)),$B20,
INDEX([1]Data!$1:$1048576,0,MATCH("Enrollment Pending",[1]Data!$1:$1,0)),"Yes",
INDEX([1]Data!$1:$1048576,0,MATCH("Current Intake Date",[1]Data!$1:$1,0)),"&gt;="&amp;$B$3,
INDEX([1]Data!$1:$1048576,0,MATCH("Current Intake Date",[1]Data!$1:$1,0)),"&lt;"&amp;EDATE($B$3,1)))</f>
        <v>#VALUE!</v>
      </c>
      <c r="G20" s="5"/>
      <c r="I20" s="5" t="e">
        <f>(IF($B$3="YTD",
COUNTIFS(
INDEX([1]Data!$1:$1048576,0,MATCH("Age",[1]Data!$1:$1,0)),"&lt;25",
INDEX([1]Data!$1:$1048576,0,MATCH("Case Manager",[1]Data!$1:$1,0)),$B20,
INDEX([1]Data!$1:$1048576,0,MATCH("Enrollment Satisfied",[1]Data!$1:$1,0)),"Yes"),
COUNTIFS(
INDEX([1]Data!$1:$1048576,0,MATCH("Age",[1]Data!$1:$1,0)),"&lt;25",
INDEX([1]Data!$1:$1048576,0,MATCH("Case Manager",[1]Data!$1:$1,0)),$B20,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Manager",[1]Data!$1:$1,0)),$B20,
INDEX([1]Data!$1:$1048576,0,MATCH("Enrollment Satisfied",[1]Data!$1:$1,0)),"Yes"),
COUNTIFS(
INDEX([1]Data!$1:$1048576,0,MATCH("Age",[1]Data!$1:$1,0)),"&gt;=25",
INDEX([1]Data!$1:$1048576,0,MATCH("Case Manager",[1]Data!$1:$1,0)),$B20,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20" s="5">
        <f t="shared" si="0"/>
        <v>60</v>
      </c>
      <c r="K20" s="6" t="e">
        <f t="shared" si="1"/>
        <v>#VALUE!</v>
      </c>
      <c r="L20" s="5"/>
      <c r="M20" s="5"/>
      <c r="N20" s="5"/>
      <c r="P20" s="6" t="e">
        <f t="shared" si="2"/>
        <v>#VALUE!</v>
      </c>
      <c r="Q20" s="6" t="e">
        <f>(IF($B$3="YTD",
COUNTIFS(
INDEX([1]Data!$1:$1048576,0,MATCH("Case Manager",[1]Data!$1:$1,0)),$B20,
INDEX([1]Data!$1:$1048576,0,MATCH("Program Completion",[1]Data!$1:$1,0)),"Yes"),
COUNTIFS(
INDEX([1]Data!$1:$1048576,0,MATCH("Case Manager",[1]Data!$1:$1,0)),$B20,
INDEX([1]Data!$1:$1048576,0,MATCH("Program Completion",[1]Data!$1:$1,0)),"Yes",
INDEX([1]Data!$1:$1048576,0,MATCH("Current Intake Date",[1]Data!$1:$1,0)),"&gt;="&amp;$B$3,
INDEX([1]Data!$1:$1048576,0,MATCH("Current Intake Date",[1]Data!$1:$1,0)),"&lt;"&amp;EDATE($B$3,1)))/$D20)</f>
        <v>#VALUE!</v>
      </c>
      <c r="R20" s="6" t="e">
        <f>(IF($B$3="YTD",
COUNTIFS(
INDEX([1]Data!$1:$1048576,0,MATCH("Case Manager",[1]Data!$1:$1,0)),$B20,
INDEX([1]Data!$1:$1048576,0,MATCH("Gained Certification",[1]Data!$1:$1,0)),"Yes"),
COUNTIFS(
INDEX([1]Data!$1:$1048576,0,MATCH("Case Manager",[1]Data!$1:$1,0)),$B20,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Manager",[1]Data!$1:$1,0)),$B20,
INDEX([1]Data!$1:$1048576,0,MATCH("Program Completion",[1]Data!$1:$1,0)),"Yes"),
COUNTIFS(
INDEX([1]Data!$1:$1048576,0,MATCH("Case Manager",[1]Data!$1:$1,0)),$B20,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20" s="6" t="e">
        <f>(IF($B$3="YTD",
COUNTIFS(
INDEX([1]Data!$1:$1048576,0,MATCH("Case Manager",[1]Data!$1:$1,0)),$B20,
INDEX([1]Data!$1:$1048576,0,MATCH("Gained Employment",[1]Data!$1:$1,0)),"Yes"),
COUNTIFS(
INDEX([1]Data!$1:$1048576,0,MATCH("Case Manager",[1]Data!$1:$1,0)),$B20,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Manager",[1]Data!$1:$1,0)),$B20,
INDEX([1]Data!$1:$1048576,0,MATCH("Program Completion",[1]Data!$1:$1,0)),"Yes"),
COUNTIFS(
INDEX([1]Data!$1:$1048576,0,MATCH("Case Manager",[1]Data!$1:$1,0)),$B20,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20" s="6" t="e">
        <f>(IF($B$3="YTD",
COUNTIFS(
INDEX([1]Data!$1:$1048576,0,MATCH("Case Manager",[1]Data!$1:$1,0)),$B20,
INDEX([1]Data!$1:$1048576,0,MATCH("Retention Milestone",[1]Data!$1:$1,0)),"&gt;=30"),
COUNTIFS(
INDEX([1]Data!$1:$1048576,0,MATCH("Case Manager",[1]Data!$1:$1,0)),$B20,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Manager",[1]Data!$1:$1,0)),$B20,
INDEX([1]Data!$1:$1048576,0,MATCH("Gained Employment",[1]Data!$1:$1,0)),"Yes"),
COUNTIFS(
INDEX([1]Data!$1:$1048576,0,MATCH("Case Manager",[1]Data!$1:$1,0)),$B20,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20" s="6" t="e">
        <f>(IF($B$3="YTD",
COUNTIFS(
INDEX([1]Data!$1:$1048576,0,MATCH("Case Manager",[1]Data!$1:$1,0)),$B20,
INDEX([1]Data!$1:$1048576,0,MATCH("Retention Milestone",[1]Data!$1:$1,0)),"&gt;=30"),
COUNTIFS(
INDEX([1]Data!$1:$1048576,0,MATCH("Case Manager",[1]Data!$1:$1,0)),$B20,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Manager",[1]Data!$1:$1,0)),$B20,
INDEX([1]Data!$1:$1048576,0,MATCH("Gained Employment",[1]Data!$1:$1,0)),"Yes"),
COUNTIFS(
INDEX([1]Data!$1:$1048576,0,MATCH("Case Manager",[1]Data!$1:$1,0)),$B20,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21" spans="2:21" x14ac:dyDescent="0.45">
      <c r="B21" t="s">
        <v>20</v>
      </c>
      <c r="C21" t="e">
        <f>IF($B$3="YTD",
COUNTIFS(
INDEX([1]Data!$1:$1048576,0,MATCH("Case Manager",[1]Data!$1:$1,0)),$B21),
COUNTIFS(
INDEX([1]Data!$1:$1048576,0,MATCH("Case Manager",[1]Data!$1:$1,0)),$B21,
INDEX([1]Data!$1:$1048576,0,MATCH("Current Intake Date",[1]Data!$1:$1,0)),"&gt;="&amp;$B$3,
INDEX([1]Data!$1:$1048576,0,MATCH("Current Intake Date",[1]Data!$1:$1,0)),"&lt;"&amp;EDATE($B$3,1)))</f>
        <v>#VALUE!</v>
      </c>
      <c r="D21" t="e">
        <f>IF($B$3="YTD",
COUNTIFS(
INDEX([1]Data!$1:$1048576,0,MATCH("Case Manager",[1]Data!$1:$1,0)),$B21,
INDEX([1]Data!$1:$1048576,0,MATCH("Enrollment Satisfied",[1]Data!$1:$1,0)),"Yes"),
COUNTIFS(
INDEX([1]Data!$1:$1048576,0,MATCH("Case Manager",[1]Data!$1:$1,0)),$B21,
INDEX([1]Data!$1:$1048576,0,MATCH("Enrollment Satisfied",[1]Data!$1:$1,0)),"Yes",
INDEX([1]Data!$1:$1048576,0,MATCH("Current Intake Date",[1]Data!$1:$1,0)),"&gt;="&amp;$B$3,
INDEX([1]Data!$1:$1048576,0,MATCH("Current Intake Date",[1]Data!$1:$1,0)),"&lt;"&amp;EDATE($B$3,1)))</f>
        <v>#VALUE!</v>
      </c>
      <c r="E21" t="e">
        <f>IF($B$3="YTD",
COUNTIFS(
INDEX([1]Data!$1:$1048576,0,MATCH("Case Manager",[1]Data!$1:$1,0)),$B21,
INDEX([1]Data!$1:$1048576,0,MATCH("Current Program",[1]Data!$1:$1,0)),""),
COUNTIFS(
INDEX([1]Data!$1:$1048576,0,MATCH("Case Manager",[1]Data!$1:$1,0)),$B21,
INDEX([1]Data!$1:$1048576,0,MATCH("Current Program",[1]Data!$1:$1,0)),"",
INDEX([1]Data!$1:$1048576,0,MATCH("Current Intake Date",[1]Data!$1:$1,0)),"&gt;="&amp;$B$3,
INDEX([1]Data!$1:$1048576,0,MATCH("Current Intake Date",[1]Data!$1:$1,0)),"&lt;"&amp;EDATE($B$3,1)))</f>
        <v>#VALUE!</v>
      </c>
      <c r="F21" s="5" t="e">
        <f>IF($B$3="YTD",
COUNTIFS(
INDEX([1]Data!$1:$1048576,0,MATCH("Case Manager",[1]Data!$1:$1,0)),$B21,
INDEX([1]Data!$1:$1048576,0,MATCH("Enrollment Pending",[1]Data!$1:$1,0)),"Yes"),
COUNTIFS(
INDEX([1]Data!$1:$1048576,0,MATCH("Case Manager",[1]Data!$1:$1,0)),$B21,
INDEX([1]Data!$1:$1048576,0,MATCH("Enrollment Pending",[1]Data!$1:$1,0)),"Yes",
INDEX([1]Data!$1:$1048576,0,MATCH("Current Intake Date",[1]Data!$1:$1,0)),"&gt;="&amp;$B$3,
INDEX([1]Data!$1:$1048576,0,MATCH("Current Intake Date",[1]Data!$1:$1,0)),"&lt;"&amp;EDATE($B$3,1)))</f>
        <v>#VALUE!</v>
      </c>
      <c r="G21" s="5"/>
      <c r="I21" s="5" t="e">
        <f>(IF($B$3="YTD",
COUNTIFS(
INDEX([1]Data!$1:$1048576,0,MATCH("Age",[1]Data!$1:$1,0)),"&lt;25",
INDEX([1]Data!$1:$1048576,0,MATCH("Case Manager",[1]Data!$1:$1,0)),$B21,
INDEX([1]Data!$1:$1048576,0,MATCH("Enrollment Satisfied",[1]Data!$1:$1,0)),"Yes"),
COUNTIFS(
INDEX([1]Data!$1:$1048576,0,MATCH("Age",[1]Data!$1:$1,0)),"&lt;25",
INDEX([1]Data!$1:$1048576,0,MATCH("Case Manager",[1]Data!$1:$1,0)),$B21,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Manager",[1]Data!$1:$1,0)),$B21,
INDEX([1]Data!$1:$1048576,0,MATCH("Enrollment Satisfied",[1]Data!$1:$1,0)),"Yes"),
COUNTIFS(
INDEX([1]Data!$1:$1048576,0,MATCH("Age",[1]Data!$1:$1,0)),"&gt;=25",
INDEX([1]Data!$1:$1048576,0,MATCH("Case Manager",[1]Data!$1:$1,0)),$B21,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21" s="5">
        <f t="shared" si="0"/>
        <v>60</v>
      </c>
      <c r="K21" s="6" t="e">
        <f t="shared" si="1"/>
        <v>#VALUE!</v>
      </c>
      <c r="L21" s="5"/>
      <c r="M21" s="5"/>
      <c r="N21" s="5"/>
      <c r="P21" s="6" t="e">
        <f t="shared" si="2"/>
        <v>#VALUE!</v>
      </c>
      <c r="Q21" s="6" t="e">
        <f>(IF($B$3="YTD",
COUNTIFS(
INDEX([1]Data!$1:$1048576,0,MATCH("Case Manager",[1]Data!$1:$1,0)),$B21,
INDEX([1]Data!$1:$1048576,0,MATCH("Program Completion",[1]Data!$1:$1,0)),"Yes"),
COUNTIFS(
INDEX([1]Data!$1:$1048576,0,MATCH("Case Manager",[1]Data!$1:$1,0)),$B21,
INDEX([1]Data!$1:$1048576,0,MATCH("Program Completion",[1]Data!$1:$1,0)),"Yes",
INDEX([1]Data!$1:$1048576,0,MATCH("Current Intake Date",[1]Data!$1:$1,0)),"&gt;="&amp;$B$3,
INDEX([1]Data!$1:$1048576,0,MATCH("Current Intake Date",[1]Data!$1:$1,0)),"&lt;"&amp;EDATE($B$3,1)))/$D21)</f>
        <v>#VALUE!</v>
      </c>
      <c r="R21" s="6" t="e">
        <f>(IF($B$3="YTD",
COUNTIFS(
INDEX([1]Data!$1:$1048576,0,MATCH("Case Manager",[1]Data!$1:$1,0)),$B21,
INDEX([1]Data!$1:$1048576,0,MATCH("Gained Certification",[1]Data!$1:$1,0)),"Yes"),
COUNTIFS(
INDEX([1]Data!$1:$1048576,0,MATCH("Case Manager",[1]Data!$1:$1,0)),$B21,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Manager",[1]Data!$1:$1,0)),$B21,
INDEX([1]Data!$1:$1048576,0,MATCH("Program Completion",[1]Data!$1:$1,0)),"Yes"),
COUNTIFS(
INDEX([1]Data!$1:$1048576,0,MATCH("Case Manager",[1]Data!$1:$1,0)),$B21,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21" s="6" t="e">
        <f>(IF($B$3="YTD",
COUNTIFS(
INDEX([1]Data!$1:$1048576,0,MATCH("Case Manager",[1]Data!$1:$1,0)),$B21,
INDEX([1]Data!$1:$1048576,0,MATCH("Gained Employment",[1]Data!$1:$1,0)),"Yes"),
COUNTIFS(
INDEX([1]Data!$1:$1048576,0,MATCH("Case Manager",[1]Data!$1:$1,0)),$B21,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Manager",[1]Data!$1:$1,0)),$B21,
INDEX([1]Data!$1:$1048576,0,MATCH("Program Completion",[1]Data!$1:$1,0)),"Yes"),
COUNTIFS(
INDEX([1]Data!$1:$1048576,0,MATCH("Case Manager",[1]Data!$1:$1,0)),$B21,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21" s="6" t="e">
        <f>(IF($B$3="YTD",
COUNTIFS(
INDEX([1]Data!$1:$1048576,0,MATCH("Case Manager",[1]Data!$1:$1,0)),$B21,
INDEX([1]Data!$1:$1048576,0,MATCH("Retention Milestone",[1]Data!$1:$1,0)),"&gt;=30"),
COUNTIFS(
INDEX([1]Data!$1:$1048576,0,MATCH("Case Manager",[1]Data!$1:$1,0)),$B21,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Manager",[1]Data!$1:$1,0)),$B21,
INDEX([1]Data!$1:$1048576,0,MATCH("Gained Employment",[1]Data!$1:$1,0)),"Yes"),
COUNTIFS(
INDEX([1]Data!$1:$1048576,0,MATCH("Case Manager",[1]Data!$1:$1,0)),$B21,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21" s="6" t="e">
        <f>(IF($B$3="YTD",
COUNTIFS(
INDEX([1]Data!$1:$1048576,0,MATCH("Case Manager",[1]Data!$1:$1,0)),$B21,
INDEX([1]Data!$1:$1048576,0,MATCH("Retention Milestone",[1]Data!$1:$1,0)),"&gt;=30"),
COUNTIFS(
INDEX([1]Data!$1:$1048576,0,MATCH("Case Manager",[1]Data!$1:$1,0)),$B21,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Manager",[1]Data!$1:$1,0)),$B21,
INDEX([1]Data!$1:$1048576,0,MATCH("Gained Employment",[1]Data!$1:$1,0)),"Yes"),
COUNTIFS(
INDEX([1]Data!$1:$1048576,0,MATCH("Case Manager",[1]Data!$1:$1,0)),$B21,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22" spans="2:21" x14ac:dyDescent="0.45">
      <c r="B22" t="s">
        <v>21</v>
      </c>
      <c r="C22" t="e">
        <f>IF($B$3="YTD",
COUNTIFS(
INDEX([1]Data!$1:$1048576,0,MATCH("Case Manager",[1]Data!$1:$1,0)),$B22),
COUNTIFS(
INDEX([1]Data!$1:$1048576,0,MATCH("Case Manager",[1]Data!$1:$1,0)),$B22,
INDEX([1]Data!$1:$1048576,0,MATCH("Current Intake Date",[1]Data!$1:$1,0)),"&gt;="&amp;$B$3,
INDEX([1]Data!$1:$1048576,0,MATCH("Current Intake Date",[1]Data!$1:$1,0)),"&lt;"&amp;EDATE($B$3,1)))</f>
        <v>#VALUE!</v>
      </c>
      <c r="D22" t="e">
        <f>IF($B$3="YTD",
COUNTIFS(
INDEX([1]Data!$1:$1048576,0,MATCH("Case Manager",[1]Data!$1:$1,0)),$B22,
INDEX([1]Data!$1:$1048576,0,MATCH("Enrollment Satisfied",[1]Data!$1:$1,0)),"Yes"),
COUNTIFS(
INDEX([1]Data!$1:$1048576,0,MATCH("Case Manager",[1]Data!$1:$1,0)),$B22,
INDEX([1]Data!$1:$1048576,0,MATCH("Enrollment Satisfied",[1]Data!$1:$1,0)),"Yes",
INDEX([1]Data!$1:$1048576,0,MATCH("Current Intake Date",[1]Data!$1:$1,0)),"&gt;="&amp;$B$3,
INDEX([1]Data!$1:$1048576,0,MATCH("Current Intake Date",[1]Data!$1:$1,0)),"&lt;"&amp;EDATE($B$3,1)))</f>
        <v>#VALUE!</v>
      </c>
      <c r="E22" t="e">
        <f>IF($B$3="YTD",
COUNTIFS(
INDEX([1]Data!$1:$1048576,0,MATCH("Case Manager",[1]Data!$1:$1,0)),$B22,
INDEX([1]Data!$1:$1048576,0,MATCH("Current Program",[1]Data!$1:$1,0)),""),
COUNTIFS(
INDEX([1]Data!$1:$1048576,0,MATCH("Case Manager",[1]Data!$1:$1,0)),$B22,
INDEX([1]Data!$1:$1048576,0,MATCH("Current Program",[1]Data!$1:$1,0)),"",
INDEX([1]Data!$1:$1048576,0,MATCH("Current Intake Date",[1]Data!$1:$1,0)),"&gt;="&amp;$B$3,
INDEX([1]Data!$1:$1048576,0,MATCH("Current Intake Date",[1]Data!$1:$1,0)),"&lt;"&amp;EDATE($B$3,1)))</f>
        <v>#VALUE!</v>
      </c>
      <c r="F22" s="5" t="e">
        <f>IF($B$3="YTD",
COUNTIFS(
INDEX([1]Data!$1:$1048576,0,MATCH("Case Manager",[1]Data!$1:$1,0)),$B22,
INDEX([1]Data!$1:$1048576,0,MATCH("Enrollment Pending",[1]Data!$1:$1,0)),"Yes"),
COUNTIFS(
INDEX([1]Data!$1:$1048576,0,MATCH("Case Manager",[1]Data!$1:$1,0)),$B22,
INDEX([1]Data!$1:$1048576,0,MATCH("Enrollment Pending",[1]Data!$1:$1,0)),"Yes",
INDEX([1]Data!$1:$1048576,0,MATCH("Current Intake Date",[1]Data!$1:$1,0)),"&gt;="&amp;$B$3,
INDEX([1]Data!$1:$1048576,0,MATCH("Current Intake Date",[1]Data!$1:$1,0)),"&lt;"&amp;EDATE($B$3,1)))</f>
        <v>#VALUE!</v>
      </c>
      <c r="G22" s="5"/>
      <c r="I22" s="5" t="e">
        <f>(IF($B$3="YTD",
COUNTIFS(
INDEX([1]Data!$1:$1048576,0,MATCH("Age",[1]Data!$1:$1,0)),"&lt;25",
INDEX([1]Data!$1:$1048576,0,MATCH("Case Manager",[1]Data!$1:$1,0)),$B22,
INDEX([1]Data!$1:$1048576,0,MATCH("Enrollment Satisfied",[1]Data!$1:$1,0)),"Yes"),
COUNTIFS(
INDEX([1]Data!$1:$1048576,0,MATCH("Age",[1]Data!$1:$1,0)),"&lt;25",
INDEX([1]Data!$1:$1048576,0,MATCH("Case Manager",[1]Data!$1:$1,0)),$B22,
INDEX([1]Data!$1:$1048576,0,MATCH("Current Intake Date",[1]Data!$1:$1,0)),"&gt;="&amp;$B$3,
INDEX([1]Data!$1:$1048576,0,MATCH("Current Intake Date",[1]Data!$1:$1,0)),"&lt;"&amp;EDATE($B$3,1),
INDEX([1]Data!$1:$1048576,0,MATCH("Enrollment Satisfied",[1]Data!$1:$1,0)),"Yes"))*1.6)+(IF($B$3="YTD",
COUNTIFS(
INDEX([1]Data!$1:$1048576,0,MATCH("Age",[1]Data!$1:$1,0)),"&gt;=25",
INDEX([1]Data!$1:$1048576,0,MATCH("Case Manager",[1]Data!$1:$1,0)),$B22,
INDEX([1]Data!$1:$1048576,0,MATCH("Enrollment Satisfied",[1]Data!$1:$1,0)),"Yes"),
COUNTIFS(
INDEX([1]Data!$1:$1048576,0,MATCH("Age",[1]Data!$1:$1,0)),"&gt;=25",
INDEX([1]Data!$1:$1048576,0,MATCH("Case Manager",[1]Data!$1:$1,0)),$B22,
INDEX([1]Data!$1:$1048576,0,MATCH("Current Intake Date",[1]Data!$1:$1,0)),"&gt;="&amp;$B$3,
INDEX([1]Data!$1:$1048576,0,MATCH("Current Intake Date",[1]Data!$1:$1,0)),"&lt;"&amp;EDATE($B$3,1),
INDEX([1]Data!$1:$1048576,0,MATCH("Enrollment Satisfied",[1]Data!$1:$1,0)),"Yes")))</f>
        <v>#VALUE!</v>
      </c>
      <c r="J22" s="5">
        <f t="shared" si="0"/>
        <v>60</v>
      </c>
      <c r="K22" s="6" t="e">
        <f t="shared" si="1"/>
        <v>#VALUE!</v>
      </c>
      <c r="L22" s="5"/>
      <c r="M22" s="5"/>
      <c r="N22" s="5"/>
      <c r="P22" s="6" t="e">
        <f t="shared" si="2"/>
        <v>#VALUE!</v>
      </c>
      <c r="Q22" s="6" t="e">
        <f>(IF($B$3="YTD",
COUNTIFS(
INDEX([1]Data!$1:$1048576,0,MATCH("Case Manager",[1]Data!$1:$1,0)),$B22,
INDEX([1]Data!$1:$1048576,0,MATCH("Program Completion",[1]Data!$1:$1,0)),"Yes"),
COUNTIFS(
INDEX([1]Data!$1:$1048576,0,MATCH("Case Manager",[1]Data!$1:$1,0)),$B22,
INDEX([1]Data!$1:$1048576,0,MATCH("Program Completion",[1]Data!$1:$1,0)),"Yes",
INDEX([1]Data!$1:$1048576,0,MATCH("Current Intake Date",[1]Data!$1:$1,0)),"&gt;="&amp;$B$3,
INDEX([1]Data!$1:$1048576,0,MATCH("Current Intake Date",[1]Data!$1:$1,0)),"&lt;"&amp;EDATE($B$3,1)))/$D22)</f>
        <v>#VALUE!</v>
      </c>
      <c r="R22" s="6" t="e">
        <f>(IF($B$3="YTD",
COUNTIFS(
INDEX([1]Data!$1:$1048576,0,MATCH("Case Manager",[1]Data!$1:$1,0)),$B22,
INDEX([1]Data!$1:$1048576,0,MATCH("Gained Certification",[1]Data!$1:$1,0)),"Yes"),
COUNTIFS(
INDEX([1]Data!$1:$1048576,0,MATCH("Case Manager",[1]Data!$1:$1,0)),$B22,
INDEX([1]Data!$1:$1048576,0,MATCH("Gained Certification",[1]Data!$1:$1,0)),"Yes",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Manager",[1]Data!$1:$1,0)),$B22,
INDEX([1]Data!$1:$1048576,0,MATCH("Program Completion",[1]Data!$1:$1,0)),"Yes"),
COUNTIFS(
INDEX([1]Data!$1:$1048576,0,MATCH("Case Manager",[1]Data!$1:$1,0)),$B22,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S22" s="6" t="e">
        <f>(IF($B$3="YTD",
COUNTIFS(
INDEX([1]Data!$1:$1048576,0,MATCH("Case Manager",[1]Data!$1:$1,0)),$B22,
INDEX([1]Data!$1:$1048576,0,MATCH("Gained Employment",[1]Data!$1:$1,0)),"Yes"),
COUNTIFS(
INDEX([1]Data!$1:$1048576,0,MATCH("Case Manager",[1]Data!$1:$1,0)),$B22,
INDEX([1]Data!$1:$1048576,0,MATCH("Gained Employment",[1]Data!$1:$1,0)),"Yes",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Manager",[1]Data!$1:$1,0)),$B22,
INDEX([1]Data!$1:$1048576,0,MATCH("Program Completion",[1]Data!$1:$1,0)),"Yes"),
COUNTIFS(
INDEX([1]Data!$1:$1048576,0,MATCH("Case Manager",[1]Data!$1:$1,0)),$B22,
INDEX([1]Data!$1:$1048576,0,MATCH("Program Completion",[1]Data!$1:$1,0)),"Yes",
INDEX([1]Data!$1:$1048576,0,MATCH("Current Intake Date",[1]Data!$1:$1,0)),"&gt;="&amp;$B$3,
INDEX([1]Data!$1:$1048576,0,MATCH("Current Intake Date",[1]Data!$1:$1,0)),"&lt;"&amp;EDATE($B$3,1)))))</f>
        <v>#VALUE!</v>
      </c>
      <c r="T22" s="6" t="e">
        <f>(IF($B$3="YTD",
COUNTIFS(
INDEX([1]Data!$1:$1048576,0,MATCH("Case Manager",[1]Data!$1:$1,0)),$B22,
INDEX([1]Data!$1:$1048576,0,MATCH("Retention Milestone",[1]Data!$1:$1,0)),"&gt;=30"),
COUNTIFS(
INDEX([1]Data!$1:$1048576,0,MATCH("Case Manager",[1]Data!$1:$1,0)),$B22,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Manager",[1]Data!$1:$1,0)),$B22,
INDEX([1]Data!$1:$1048576,0,MATCH("Gained Employment",[1]Data!$1:$1,0)),"Yes"),
COUNTIFS(
INDEX([1]Data!$1:$1048576,0,MATCH("Case Manager",[1]Data!$1:$1,0)),$B22,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  <c r="U22" s="6" t="e">
        <f>(IF($B$3="YTD",
COUNTIFS(
INDEX([1]Data!$1:$1048576,0,MATCH("Case Manager",[1]Data!$1:$1,0)),$B22,
INDEX([1]Data!$1:$1048576,0,MATCH("Retention Milestone",[1]Data!$1:$1,0)),"&gt;=30"),
COUNTIFS(
INDEX([1]Data!$1:$1048576,0,MATCH("Case Manager",[1]Data!$1:$1,0)),$B22,
INDEX([1]Data!$1:$1048576,0,MATCH("Retention Milestone",[1]Data!$1:$1,0)),"&gt;=30",
INDEX([1]Data!$1:$1048576,0,MATCH("Current Intake Date",[1]Data!$1:$1,0)),"&gt;="&amp;$B$3,
INDEX([1]Data!$1:$1048576,0,MATCH("Current Intake Date",[1]Data!$1:$1,0)),"&lt;"&amp;EDATE($B$3,1)))/(IF($B$3="YTD",
COUNTIFS(
INDEX([1]Data!$1:$1048576,0,MATCH("Case Manager",[1]Data!$1:$1,0)),$B22,
INDEX([1]Data!$1:$1048576,0,MATCH("Gained Employment",[1]Data!$1:$1,0)),"Yes"),
COUNTIFS(
INDEX([1]Data!$1:$1048576,0,MATCH("Case Manager",[1]Data!$1:$1,0)),$B22,
INDEX([1]Data!$1:$1048576,0,MATCH("Gained Employment",[1]Data!$1:$1,0)),"Yes",
INDEX([1]Data!$1:$1048576,0,MATCH("Current Intake Date",[1]Data!$1:$1,0)),"&gt;="&amp;$B$3,
INDEX([1]Data!$1:$1048576,0,MATCH("Current Intake Date",[1]Data!$1:$1,0)),"&lt;"&amp;EDATE($B$3,1)))))</f>
        <v>#VALUE!</v>
      </c>
    </row>
    <row r="23" spans="2:21" x14ac:dyDescent="0.45">
      <c r="E23" s="5"/>
      <c r="F23" s="5"/>
      <c r="G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</row>
    <row r="24" spans="2:21" x14ac:dyDescent="0.45">
      <c r="E24" s="5"/>
      <c r="F24" s="5"/>
      <c r="G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</row>
    <row r="25" spans="2:21" x14ac:dyDescent="0.45">
      <c r="E25" s="5"/>
      <c r="F25" s="5"/>
      <c r="G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</row>
    <row r="26" spans="2:21" x14ac:dyDescent="0.45">
      <c r="E26" s="5"/>
      <c r="F26" s="5"/>
      <c r="G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</row>
    <row r="27" spans="2:21" x14ac:dyDescent="0.45">
      <c r="E27" s="5"/>
      <c r="F27" s="5"/>
      <c r="G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</row>
    <row r="28" spans="2:21" x14ac:dyDescent="0.45">
      <c r="E28" s="5"/>
      <c r="F28" s="5"/>
      <c r="G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</row>
    <row r="29" spans="2:21" x14ac:dyDescent="0.45">
      <c r="E29" s="5"/>
      <c r="F29" s="5"/>
      <c r="G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</row>
    <row r="30" spans="2:21" x14ac:dyDescent="0.45">
      <c r="E30" s="5"/>
      <c r="F30" s="5"/>
      <c r="G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</row>
    <row r="31" spans="2:21" x14ac:dyDescent="0.45">
      <c r="E31" s="5"/>
      <c r="F31" s="5"/>
      <c r="G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</row>
    <row r="32" spans="2:21" x14ac:dyDescent="0.45">
      <c r="E32" s="5"/>
      <c r="F32" s="5"/>
      <c r="G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</row>
    <row r="33" spans="5:21" x14ac:dyDescent="0.45">
      <c r="E33" s="5"/>
      <c r="F33" s="5"/>
      <c r="G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</row>
  </sheetData>
  <mergeCells count="20">
    <mergeCell ref="B11:C12"/>
    <mergeCell ref="J11:K13"/>
    <mergeCell ref="M11:N13"/>
    <mergeCell ref="P11:Q13"/>
    <mergeCell ref="S11:T13"/>
    <mergeCell ref="E2:H13"/>
    <mergeCell ref="J2:K3"/>
    <mergeCell ref="M2:N3"/>
    <mergeCell ref="P2:Q3"/>
    <mergeCell ref="S2:T3"/>
    <mergeCell ref="B3:C4"/>
    <mergeCell ref="J4:K6"/>
    <mergeCell ref="M4:N6"/>
    <mergeCell ref="P4:Q6"/>
    <mergeCell ref="S4:T6"/>
    <mergeCell ref="B7:C8"/>
    <mergeCell ref="J9:K10"/>
    <mergeCell ref="M9:N10"/>
    <mergeCell ref="P9:Q10"/>
    <mergeCell ref="S9:T10"/>
  </mergeCells>
  <dataValidations count="3">
    <dataValidation type="list" allowBlank="1" showInputMessage="1" showErrorMessage="1" sqref="B11:C12" xr:uid="{E310DD13-4AD3-48EA-953F-5E5C19831DDF}">
      <formula1>"Categories, Demographics, Enrollment, Outcomes"</formula1>
    </dataValidation>
    <dataValidation type="list" allowBlank="1" showInputMessage="1" showErrorMessage="1" sqref="B7:C8" xr:uid="{19FEF30E-4732-4ACD-AAD3-02A26E766812}">
      <formula1>"Coach, CH, ML, MS, RB, RV, SH"</formula1>
    </dataValidation>
    <dataValidation type="list" allowBlank="1" showInputMessage="1" showErrorMessage="1" sqref="B3:C4" xr:uid="{D1E30819-5170-4746-BE67-EDB3F508DE3F}">
      <formula1>"Timeframe, YTD, 7/1/21, 8/1/21, 9/1/21, 10/1/21, 11/1/21, 12/1/21, 1/1/22, 2/1/22, 3/1/22, 4/1/22, 5/1/22, 6/1/22"</formula1>
    </dataValidation>
  </dataValidation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Report</vt:lpstr>
      <vt:lpstr>Job Coach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Randall</dc:creator>
  <cp:lastModifiedBy>Frederic Randall</cp:lastModifiedBy>
  <dcterms:created xsi:type="dcterms:W3CDTF">2022-08-17T14:40:33Z</dcterms:created>
  <dcterms:modified xsi:type="dcterms:W3CDTF">2023-01-20T17:23:28Z</dcterms:modified>
</cp:coreProperties>
</file>