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Provided Ranking" sheetId="1" state="visible" r:id="rId1"/>
    <sheet name="First Four" sheetId="2" state="visible" r:id="rId2"/>
    <sheet name="Round of 64" sheetId="3" state="visible" r:id="rId3"/>
    <sheet name="Round of 32" sheetId="4" state="visible" r:id="rId4"/>
    <sheet name="Sweet 16" sheetId="5" state="visible" r:id="rId5"/>
    <sheet name="Elite 8" sheetId="6" state="visible" r:id="rId6"/>
    <sheet name="Final 4" sheetId="7" state="visible" r:id="rId7"/>
    <sheet name="Championship" sheetId="8" state="visible" r:id="rId8"/>
    <sheet name="Totals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<sst xmlns="http://schemas.openxmlformats.org/spreadsheetml/2006/main" uniqueCount="602">
  <si>
    <t>Offensive</t>
  </si>
  <si>
    <t>Defensive</t>
  </si>
  <si>
    <t>Adjusted Efficiency Margin</t>
  </si>
  <si>
    <t>Rank</t>
  </si>
  <si>
    <t>Team</t>
  </si>
  <si>
    <t>eFG%</t>
  </si>
  <si>
    <t>TO%</t>
  </si>
  <si>
    <t>OR%</t>
  </si>
  <si>
    <t>FT Rate</t>
  </si>
  <si>
    <t>eFG%2</t>
  </si>
  <si>
    <t>TO%3</t>
  </si>
  <si>
    <t>DR%</t>
  </si>
  <si>
    <t>FT Rate4</t>
  </si>
  <si>
    <t>AdjOE</t>
  </si>
  <si>
    <t>AdjDE</t>
  </si>
  <si>
    <t>Margin</t>
  </si>
  <si>
    <t>SOS</t>
  </si>
  <si>
    <t>Gonzaga</t>
  </si>
  <si>
    <t>56.7%</t>
  </si>
  <si>
    <t>14.2%</t>
  </si>
  <si>
    <t>28.0%</t>
  </si>
  <si>
    <t>0.390</t>
  </si>
  <si>
    <t>41.1%</t>
  </si>
  <si>
    <t>14.9%</t>
  </si>
  <si>
    <t>75.9%</t>
  </si>
  <si>
    <t>0.269</t>
  </si>
  <si>
    <t>118.4</t>
  </si>
  <si>
    <t>86.3</t>
  </si>
  <si>
    <t xml:space="preserve">9.0 </t>
  </si>
  <si>
    <t>N Carolina</t>
  </si>
  <si>
    <t>51.7%</t>
  </si>
  <si>
    <t>13.4%</t>
  </si>
  <si>
    <t>40.2%</t>
  </si>
  <si>
    <t>0.343</t>
  </si>
  <si>
    <t>48.1%</t>
  </si>
  <si>
    <t>16.4%</t>
  </si>
  <si>
    <t>76.7%</t>
  </si>
  <si>
    <t>0.316</t>
  </si>
  <si>
    <t xml:space="preserve">12.7 </t>
  </si>
  <si>
    <t>Villanova</t>
  </si>
  <si>
    <t>57.5%</t>
  </si>
  <si>
    <t>29.5%</t>
  </si>
  <si>
    <t>0.350</t>
  </si>
  <si>
    <t>17.7%</t>
  </si>
  <si>
    <t>75.3%</t>
  </si>
  <si>
    <t>0.221</t>
  </si>
  <si>
    <t>122.4</t>
  </si>
  <si>
    <t>92.5</t>
  </si>
  <si>
    <t xml:space="preserve">10.5 </t>
  </si>
  <si>
    <t>Kansas</t>
  </si>
  <si>
    <t>56.1%</t>
  </si>
  <si>
    <t>15.1%</t>
  </si>
  <si>
    <t>33.2%</t>
  </si>
  <si>
    <t>0.360</t>
  </si>
  <si>
    <t>16.1%</t>
  </si>
  <si>
    <t>72.4%</t>
  </si>
  <si>
    <t>0.300</t>
  </si>
  <si>
    <t>122.0</t>
  </si>
  <si>
    <t>94.5</t>
  </si>
  <si>
    <t xml:space="preserve">12.5 </t>
  </si>
  <si>
    <t>Kentucky</t>
  </si>
  <si>
    <t>52.9%</t>
  </si>
  <si>
    <t>31.7%</t>
  </si>
  <si>
    <t>0.409</t>
  </si>
  <si>
    <t>47.5%</t>
  </si>
  <si>
    <t>16.9%</t>
  </si>
  <si>
    <t>75.4%</t>
  </si>
  <si>
    <t>0.335</t>
  </si>
  <si>
    <t>119.1</t>
  </si>
  <si>
    <t>91.4</t>
  </si>
  <si>
    <t xml:space="preserve">11.3 </t>
  </si>
  <si>
    <t>W Virginia</t>
  </si>
  <si>
    <t>51.3%</t>
  </si>
  <si>
    <t>14.1%</t>
  </si>
  <si>
    <t>37.1%</t>
  </si>
  <si>
    <t>0.389</t>
  </si>
  <si>
    <t>48.8%</t>
  </si>
  <si>
    <t>24.0%</t>
  </si>
  <si>
    <t>70.8%</t>
  </si>
  <si>
    <t>0.425</t>
  </si>
  <si>
    <t xml:space="preserve">11.8 </t>
  </si>
  <si>
    <t>Duke</t>
  </si>
  <si>
    <t>54.8%</t>
  </si>
  <si>
    <t>30.3%</t>
  </si>
  <si>
    <t>0.393</t>
  </si>
  <si>
    <t>15.0%</t>
  </si>
  <si>
    <t>72.6%</t>
  </si>
  <si>
    <t>0.312</t>
  </si>
  <si>
    <t>121.0</t>
  </si>
  <si>
    <t>96.9</t>
  </si>
  <si>
    <t xml:space="preserve">12.4 </t>
  </si>
  <si>
    <t>Florida</t>
  </si>
  <si>
    <t>51.6%</t>
  </si>
  <si>
    <t>14.6%</t>
  </si>
  <si>
    <t>30.1%</t>
  </si>
  <si>
    <t>0.402</t>
  </si>
  <si>
    <t>45.8%</t>
  </si>
  <si>
    <t>18.2%</t>
  </si>
  <si>
    <t>72.9%</t>
  </si>
  <si>
    <t>0.341</t>
  </si>
  <si>
    <t>116.9</t>
  </si>
  <si>
    <t>89.4</t>
  </si>
  <si>
    <t xml:space="preserve">11.5 </t>
  </si>
  <si>
    <t>Louisville</t>
  </si>
  <si>
    <t>51.4%</t>
  </si>
  <si>
    <t>13.3%</t>
  </si>
  <si>
    <t>35.9%</t>
  </si>
  <si>
    <t>0.340</t>
  </si>
  <si>
    <t>45.7%</t>
  </si>
  <si>
    <t>17.1%</t>
  </si>
  <si>
    <t>74.3%</t>
  </si>
  <si>
    <t>0.388</t>
  </si>
  <si>
    <t>117.2</t>
  </si>
  <si>
    <t>91.7</t>
  </si>
  <si>
    <t>Oregon</t>
  </si>
  <si>
    <t>55.5%</t>
  </si>
  <si>
    <t>14.8%</t>
  </si>
  <si>
    <t>30.6%</t>
  </si>
  <si>
    <t>0.344</t>
  </si>
  <si>
    <t>46.4%</t>
  </si>
  <si>
    <t>16.8%</t>
  </si>
  <si>
    <t>73.6%</t>
  </si>
  <si>
    <t>0.263</t>
  </si>
  <si>
    <t>118.2</t>
  </si>
  <si>
    <t>93.2</t>
  </si>
  <si>
    <t xml:space="preserve">9.4 </t>
  </si>
  <si>
    <t>Virginia</t>
  </si>
  <si>
    <t>52.4%</t>
  </si>
  <si>
    <t>13.6%</t>
  </si>
  <si>
    <t>25.9%</t>
  </si>
  <si>
    <t>0.260</t>
  </si>
  <si>
    <t>46.1%</t>
  </si>
  <si>
    <t>18.4%</t>
  </si>
  <si>
    <t>78.0%</t>
  </si>
  <si>
    <t>0.338</t>
  </si>
  <si>
    <t>112.2</t>
  </si>
  <si>
    <t>87.9</t>
  </si>
  <si>
    <t xml:space="preserve">12.0 </t>
  </si>
  <si>
    <t>UCLA</t>
  </si>
  <si>
    <t>59.8%</t>
  </si>
  <si>
    <t>27.7%</t>
  </si>
  <si>
    <t>0.268</t>
  </si>
  <si>
    <t>48.7%</t>
  </si>
  <si>
    <t>13.8%</t>
  </si>
  <si>
    <t>73.8%</t>
  </si>
  <si>
    <t>0.254</t>
  </si>
  <si>
    <t>124.0</t>
  </si>
  <si>
    <t>100.4</t>
  </si>
  <si>
    <t>Wichita St</t>
  </si>
  <si>
    <t>54.1%</t>
  </si>
  <si>
    <t>32.1%</t>
  </si>
  <si>
    <t>0.403</t>
  </si>
  <si>
    <t>43.8%</t>
  </si>
  <si>
    <t>17.2%</t>
  </si>
  <si>
    <t>80.1%</t>
  </si>
  <si>
    <t>0.352</t>
  </si>
  <si>
    <t>118.7</t>
  </si>
  <si>
    <t>92.6</t>
  </si>
  <si>
    <t xml:space="preserve">5.0 </t>
  </si>
  <si>
    <t>Purdue</t>
  </si>
  <si>
    <t>55.7%</t>
  </si>
  <si>
    <t>29.1%</t>
  </si>
  <si>
    <t>0.333</t>
  </si>
  <si>
    <t>47.7%</t>
  </si>
  <si>
    <t>14.7%</t>
  </si>
  <si>
    <t>77.6%</t>
  </si>
  <si>
    <t>0.229</t>
  </si>
  <si>
    <t>93.8</t>
  </si>
  <si>
    <t xml:space="preserve">10.0 </t>
  </si>
  <si>
    <t>Wisconsin</t>
  </si>
  <si>
    <t>52.1%</t>
  </si>
  <si>
    <t>14.3%</t>
  </si>
  <si>
    <t>33.9%</t>
  </si>
  <si>
    <t>0.329</t>
  </si>
  <si>
    <t>47.6%</t>
  </si>
  <si>
    <t>17.3%</t>
  </si>
  <si>
    <t>76.9%</t>
  </si>
  <si>
    <t>0.281</t>
  </si>
  <si>
    <t>115.1</t>
  </si>
  <si>
    <t>92.1</t>
  </si>
  <si>
    <t xml:space="preserve">10.7 </t>
  </si>
  <si>
    <t>Iowa State</t>
  </si>
  <si>
    <t>55.0%</t>
  </si>
  <si>
    <t>12.5%</t>
  </si>
  <si>
    <t>23.6%</t>
  </si>
  <si>
    <t>0.276</t>
  </si>
  <si>
    <t>49.0%</t>
  </si>
  <si>
    <t>69.9%</t>
  </si>
  <si>
    <t>0.256</t>
  </si>
  <si>
    <t xml:space="preserve">12.3 </t>
  </si>
  <si>
    <t>Baylor</t>
  </si>
  <si>
    <t>52.5%</t>
  </si>
  <si>
    <t>38.2%</t>
  </si>
  <si>
    <t>0.339</t>
  </si>
  <si>
    <t>72.8%</t>
  </si>
  <si>
    <t>0.301</t>
  </si>
  <si>
    <t>117.1</t>
  </si>
  <si>
    <t>92.9</t>
  </si>
  <si>
    <t xml:space="preserve">11.4 </t>
  </si>
  <si>
    <t>Arizona</t>
  </si>
  <si>
    <t>53.7%</t>
  </si>
  <si>
    <t>14.5%</t>
  </si>
  <si>
    <t>0.405</t>
  </si>
  <si>
    <t>15.2%</t>
  </si>
  <si>
    <t>76.3%</t>
  </si>
  <si>
    <t>0.286</t>
  </si>
  <si>
    <t>95.1</t>
  </si>
  <si>
    <t xml:space="preserve">8.8 </t>
  </si>
  <si>
    <t>S Methodist</t>
  </si>
  <si>
    <t>54.7%</t>
  </si>
  <si>
    <t>36.6%</t>
  </si>
  <si>
    <t>46.0%</t>
  </si>
  <si>
    <t>16.0%</t>
  </si>
  <si>
    <t>75.6%</t>
  </si>
  <si>
    <t>0.246</t>
  </si>
  <si>
    <t xml:space="preserve">6.4 </t>
  </si>
  <si>
    <t>Cincinnati</t>
  </si>
  <si>
    <t>52.0%</t>
  </si>
  <si>
    <t>12.9%</t>
  </si>
  <si>
    <t>34.4%</t>
  </si>
  <si>
    <t>0.325</t>
  </si>
  <si>
    <t>45.2%</t>
  </si>
  <si>
    <t>17.5%</t>
  </si>
  <si>
    <t>74.0%</t>
  </si>
  <si>
    <t>0.291</t>
  </si>
  <si>
    <t>115.0</t>
  </si>
  <si>
    <t>92.8</t>
  </si>
  <si>
    <t xml:space="preserve">7.2 </t>
  </si>
  <si>
    <t>Michigan</t>
  </si>
  <si>
    <t>57.0%</t>
  </si>
  <si>
    <t>12.8%</t>
  </si>
  <si>
    <t>22.4%</t>
  </si>
  <si>
    <t>51.9%</t>
  </si>
  <si>
    <t>71.7%</t>
  </si>
  <si>
    <t>0.272</t>
  </si>
  <si>
    <t>122.3</t>
  </si>
  <si>
    <t>99.3</t>
  </si>
  <si>
    <t xml:space="preserve">10.6 </t>
  </si>
  <si>
    <t>Florida St</t>
  </si>
  <si>
    <t>14.0%</t>
  </si>
  <si>
    <t>33.3%</t>
  </si>
  <si>
    <t>0.384</t>
  </si>
  <si>
    <t>47.9%</t>
  </si>
  <si>
    <t>17.0%</t>
  </si>
  <si>
    <t>0.373</t>
  </si>
  <si>
    <t>115.5</t>
  </si>
  <si>
    <t>95.4</t>
  </si>
  <si>
    <t xml:space="preserve">9.8 </t>
  </si>
  <si>
    <t>St Marys</t>
  </si>
  <si>
    <t>57.8%</t>
  </si>
  <si>
    <t>31.3%</t>
  </si>
  <si>
    <t>0.278</t>
  </si>
  <si>
    <t>45.3%</t>
  </si>
  <si>
    <t>80.0%</t>
  </si>
  <si>
    <t>0.266</t>
  </si>
  <si>
    <t xml:space="preserve">5.6 </t>
  </si>
  <si>
    <t>Butler</t>
  </si>
  <si>
    <t>54.6%</t>
  </si>
  <si>
    <t>25.5%</t>
  </si>
  <si>
    <t>0.371</t>
  </si>
  <si>
    <t>50.8%</t>
  </si>
  <si>
    <t>17.4%</t>
  </si>
  <si>
    <t>75.2%</t>
  </si>
  <si>
    <t>0.370</t>
  </si>
  <si>
    <t>117.7</t>
  </si>
  <si>
    <t>97.0</t>
  </si>
  <si>
    <t xml:space="preserve">10.2 </t>
  </si>
  <si>
    <t>Oklahoma St</t>
  </si>
  <si>
    <t>54.0%</t>
  </si>
  <si>
    <t>15.4%</t>
  </si>
  <si>
    <t>35.8%</t>
  </si>
  <si>
    <t>0.374</t>
  </si>
  <si>
    <t>53.2%</t>
  </si>
  <si>
    <t>17.6%</t>
  </si>
  <si>
    <t>70.9%</t>
  </si>
  <si>
    <t>0.454</t>
  </si>
  <si>
    <t>126.0</t>
  </si>
  <si>
    <t>103.5</t>
  </si>
  <si>
    <t>Notre Dame</t>
  </si>
  <si>
    <t>53.6%</t>
  </si>
  <si>
    <t>12.3%</t>
  </si>
  <si>
    <t>24.4%</t>
  </si>
  <si>
    <t>49.1%</t>
  </si>
  <si>
    <t>0.267</t>
  </si>
  <si>
    <t>118.1</t>
  </si>
  <si>
    <t>98.4</t>
  </si>
  <si>
    <t>Creighton</t>
  </si>
  <si>
    <t>57.6%</t>
  </si>
  <si>
    <t>21.8%</t>
  </si>
  <si>
    <t>0.279</t>
  </si>
  <si>
    <t>49.9%</t>
  </si>
  <si>
    <t>72.5%</t>
  </si>
  <si>
    <t>0.292</t>
  </si>
  <si>
    <t>115.3</t>
  </si>
  <si>
    <t>96.5</t>
  </si>
  <si>
    <t>S Carolina</t>
  </si>
  <si>
    <t>47.3%</t>
  </si>
  <si>
    <t>15.6%</t>
  </si>
  <si>
    <t>45.5%</t>
  </si>
  <si>
    <t>21.1%</t>
  </si>
  <si>
    <t>70.5%</t>
  </si>
  <si>
    <t>0.445</t>
  </si>
  <si>
    <t xml:space="preserve">9.1 </t>
  </si>
  <si>
    <t>Xavier</t>
  </si>
  <si>
    <t>15.7%</t>
  </si>
  <si>
    <t>32.6%</t>
  </si>
  <si>
    <t>0.410</t>
  </si>
  <si>
    <t>0.334</t>
  </si>
  <si>
    <t>115.8</t>
  </si>
  <si>
    <t>99.1</t>
  </si>
  <si>
    <t>Marquette</t>
  </si>
  <si>
    <t>15.5%</t>
  </si>
  <si>
    <t>24.7%</t>
  </si>
  <si>
    <t>0.310</t>
  </si>
  <si>
    <t>52.2%</t>
  </si>
  <si>
    <t>0.356</t>
  </si>
  <si>
    <t>120.8</t>
  </si>
  <si>
    <t>104.2</t>
  </si>
  <si>
    <t xml:space="preserve">8.9 </t>
  </si>
  <si>
    <t>Indiana</t>
  </si>
  <si>
    <t>55.2%</t>
  </si>
  <si>
    <t>18.3%</t>
  </si>
  <si>
    <t>34.7%</t>
  </si>
  <si>
    <t>13.7%</t>
  </si>
  <si>
    <t>74.5%</t>
  </si>
  <si>
    <t>0.368</t>
  </si>
  <si>
    <t>116.1</t>
  </si>
  <si>
    <t>101.6</t>
  </si>
  <si>
    <t xml:space="preserve">9.2 </t>
  </si>
  <si>
    <t>Syracuse</t>
  </si>
  <si>
    <t>53.5%</t>
  </si>
  <si>
    <t>30.0%</t>
  </si>
  <si>
    <t>0.351</t>
  </si>
  <si>
    <t>50.4%</t>
  </si>
  <si>
    <t>16.5%</t>
  </si>
  <si>
    <t>66.8%</t>
  </si>
  <si>
    <t>115.6</t>
  </si>
  <si>
    <t>102.3</t>
  </si>
  <si>
    <t xml:space="preserve">8.2 </t>
  </si>
  <si>
    <t>Kansas St</t>
  </si>
  <si>
    <t>52.7%</t>
  </si>
  <si>
    <t>0.412</t>
  </si>
  <si>
    <t>49.6%</t>
  </si>
  <si>
    <t>19.1%</t>
  </si>
  <si>
    <t>69.5%</t>
  </si>
  <si>
    <t>113.0</t>
  </si>
  <si>
    <t>95.6</t>
  </si>
  <si>
    <t>Miami (FL)</t>
  </si>
  <si>
    <t>51.0%</t>
  </si>
  <si>
    <t>16.6%</t>
  </si>
  <si>
    <t>30.8%</t>
  </si>
  <si>
    <t>15.9%</t>
  </si>
  <si>
    <t>0.287</t>
  </si>
  <si>
    <t xml:space="preserve">9.7 </t>
  </si>
  <si>
    <t>Rhode Island</t>
  </si>
  <si>
    <t>50.7%</t>
  </si>
  <si>
    <t>0.392</t>
  </si>
  <si>
    <t>45.1%</t>
  </si>
  <si>
    <t>73.7%</t>
  </si>
  <si>
    <t>0.451</t>
  </si>
  <si>
    <t>111.5</t>
  </si>
  <si>
    <t>95.2</t>
  </si>
  <si>
    <t xml:space="preserve">5.8 </t>
  </si>
  <si>
    <t>Michigan St</t>
  </si>
  <si>
    <t>17.9%</t>
  </si>
  <si>
    <t>28.5%</t>
  </si>
  <si>
    <t>46.7%</t>
  </si>
  <si>
    <t>13.9%</t>
  </si>
  <si>
    <t>0.347</t>
  </si>
  <si>
    <t>111.4</t>
  </si>
  <si>
    <t>95.9</t>
  </si>
  <si>
    <t>TX Christian</t>
  </si>
  <si>
    <t>32.2%</t>
  </si>
  <si>
    <t>0.322</t>
  </si>
  <si>
    <t>16.3%</t>
  </si>
  <si>
    <t>73.1%</t>
  </si>
  <si>
    <t>0.309</t>
  </si>
  <si>
    <t>Wake Forest</t>
  </si>
  <si>
    <t>28.8%</t>
  </si>
  <si>
    <t>0.407</t>
  </si>
  <si>
    <t>74.8%</t>
  </si>
  <si>
    <t>0.380</t>
  </si>
  <si>
    <t>120.9</t>
  </si>
  <si>
    <t>104.6</t>
  </si>
  <si>
    <t>Minnesota</t>
  </si>
  <si>
    <t>27.0%</t>
  </si>
  <si>
    <t>0.396</t>
  </si>
  <si>
    <t>109.7</t>
  </si>
  <si>
    <t>93.7</t>
  </si>
  <si>
    <t xml:space="preserve">7.8 </t>
  </si>
  <si>
    <t>Dayton</t>
  </si>
  <si>
    <t>22.9%</t>
  </si>
  <si>
    <t>0.434</t>
  </si>
  <si>
    <t>75.7%</t>
  </si>
  <si>
    <t>111.9</t>
  </si>
  <si>
    <t>96.3</t>
  </si>
  <si>
    <t xml:space="preserve">4.7 </t>
  </si>
  <si>
    <t>Clemson</t>
  </si>
  <si>
    <t>51.1%</t>
  </si>
  <si>
    <t>29.9%</t>
  </si>
  <si>
    <t>70.7%</t>
  </si>
  <si>
    <t>0.242</t>
  </si>
  <si>
    <t>114.9</t>
  </si>
  <si>
    <t>100.5</t>
  </si>
  <si>
    <t>Vanderbilt</t>
  </si>
  <si>
    <t>0.348</t>
  </si>
  <si>
    <t>0.307</t>
  </si>
  <si>
    <t>112.4</t>
  </si>
  <si>
    <t>Arkansas</t>
  </si>
  <si>
    <t>0.381</t>
  </si>
  <si>
    <t>47.8%</t>
  </si>
  <si>
    <t>68.1%</t>
  </si>
  <si>
    <t>99.8</t>
  </si>
  <si>
    <t>Texas Tech</t>
  </si>
  <si>
    <t>53.0%</t>
  </si>
  <si>
    <t>28.9%</t>
  </si>
  <si>
    <t>18.1%</t>
  </si>
  <si>
    <t>75.5%</t>
  </si>
  <si>
    <t>112.6</t>
  </si>
  <si>
    <t>97.4</t>
  </si>
  <si>
    <t xml:space="preserve">8.3 </t>
  </si>
  <si>
    <t>Northwestern</t>
  </si>
  <si>
    <t>49.7%</t>
  </si>
  <si>
    <t>27.5%</t>
  </si>
  <si>
    <t>0.304</t>
  </si>
  <si>
    <t>15.3%</t>
  </si>
  <si>
    <t>71.3%</t>
  </si>
  <si>
    <t>0.361</t>
  </si>
  <si>
    <t>111.3</t>
  </si>
  <si>
    <t>95.5</t>
  </si>
  <si>
    <t xml:space="preserve">8.1 </t>
  </si>
  <si>
    <t>VCU</t>
  </si>
  <si>
    <t>29.4%</t>
  </si>
  <si>
    <t>0.364</t>
  </si>
  <si>
    <t>18.5%</t>
  </si>
  <si>
    <t>110.1</t>
  </si>
  <si>
    <t>96.0</t>
  </si>
  <si>
    <t xml:space="preserve">4.6 </t>
  </si>
  <si>
    <t>VA Tech</t>
  </si>
  <si>
    <t>56.9%</t>
  </si>
  <si>
    <t>71.0%</t>
  </si>
  <si>
    <t>0.273</t>
  </si>
  <si>
    <t xml:space="preserve">8.6 </t>
  </si>
  <si>
    <t>Maryland</t>
  </si>
  <si>
    <t>0.385</t>
  </si>
  <si>
    <t>69.8%</t>
  </si>
  <si>
    <t>0.327</t>
  </si>
  <si>
    <t>113.1</t>
  </si>
  <si>
    <t>98.8</t>
  </si>
  <si>
    <t xml:space="preserve">7.1 </t>
  </si>
  <si>
    <t>Seton Hall</t>
  </si>
  <si>
    <t>34.3%</t>
  </si>
  <si>
    <t>0.376</t>
  </si>
  <si>
    <t>77.0%</t>
  </si>
  <si>
    <t>0.362</t>
  </si>
  <si>
    <t>109.5</t>
  </si>
  <si>
    <t>95.8</t>
  </si>
  <si>
    <t>Utah</t>
  </si>
  <si>
    <t>56.3%</t>
  </si>
  <si>
    <t>29.0%</t>
  </si>
  <si>
    <t>0.332</t>
  </si>
  <si>
    <t>77.1%</t>
  </si>
  <si>
    <t>113.5</t>
  </si>
  <si>
    <t xml:space="preserve">4.9 </t>
  </si>
  <si>
    <t>California</t>
  </si>
  <si>
    <t>0.377</t>
  </si>
  <si>
    <t>79.5%</t>
  </si>
  <si>
    <t>0.342</t>
  </si>
  <si>
    <t>104.9</t>
  </si>
  <si>
    <t>92.7</t>
  </si>
  <si>
    <t xml:space="preserve">6.3 </t>
  </si>
  <si>
    <t>Houston</t>
  </si>
  <si>
    <t>12.7%</t>
  </si>
  <si>
    <t>30.9%</t>
  </si>
  <si>
    <t>47.2%</t>
  </si>
  <si>
    <t>17.8%</t>
  </si>
  <si>
    <t>71.6%</t>
  </si>
  <si>
    <t>0.369</t>
  </si>
  <si>
    <t>99.9</t>
  </si>
  <si>
    <t xml:space="preserve">4.3 </t>
  </si>
  <si>
    <t>Nevada</t>
  </si>
  <si>
    <t>0.413</t>
  </si>
  <si>
    <t>48.3%</t>
  </si>
  <si>
    <t>0.282</t>
  </si>
  <si>
    <t>114.7</t>
  </si>
  <si>
    <t>101.3</t>
  </si>
  <si>
    <t xml:space="preserve">2.7 </t>
  </si>
  <si>
    <t>USC</t>
  </si>
  <si>
    <t>29.6%</t>
  </si>
  <si>
    <t>50.1%</t>
  </si>
  <si>
    <t>70.3%</t>
  </si>
  <si>
    <t>0.240</t>
  </si>
  <si>
    <t>114.2</t>
  </si>
  <si>
    <t>100.7</t>
  </si>
  <si>
    <t>Georgetown</t>
  </si>
  <si>
    <t>26.8%</t>
  </si>
  <si>
    <t>0.426</t>
  </si>
  <si>
    <t>47.4%</t>
  </si>
  <si>
    <t>108.4</t>
  </si>
  <si>
    <t>97.7</t>
  </si>
  <si>
    <t>Princeton</t>
  </si>
  <si>
    <t>13.5%</t>
  </si>
  <si>
    <t>22.5%</t>
  </si>
  <si>
    <t>0.244</t>
  </si>
  <si>
    <t>18.0%</t>
  </si>
  <si>
    <t>77.5%</t>
  </si>
  <si>
    <t>0.320</t>
  </si>
  <si>
    <t>109.1</t>
  </si>
  <si>
    <t>96.4</t>
  </si>
  <si>
    <t xml:space="preserve">1.8 </t>
  </si>
  <si>
    <t>Middle Tenn</t>
  </si>
  <si>
    <t>28.4%</t>
  </si>
  <si>
    <t>78.2%</t>
  </si>
  <si>
    <t>0.382</t>
  </si>
  <si>
    <t xml:space="preserve">1.3 </t>
  </si>
  <si>
    <t>Alabama</t>
  </si>
  <si>
    <t>0.391</t>
  </si>
  <si>
    <t>0.399</t>
  </si>
  <si>
    <t>105.3</t>
  </si>
  <si>
    <t>92.2</t>
  </si>
  <si>
    <t xml:space="preserve">6.5 </t>
  </si>
  <si>
    <t>Providence</t>
  </si>
  <si>
    <t>16.2%</t>
  </si>
  <si>
    <t>25.0%</t>
  </si>
  <si>
    <t>73.4%</t>
  </si>
  <si>
    <t>0.305</t>
  </si>
  <si>
    <t>108.5</t>
  </si>
  <si>
    <t>96.1</t>
  </si>
  <si>
    <t xml:space="preserve">7.6 </t>
  </si>
  <si>
    <t>Texas</t>
  </si>
  <si>
    <t>26.4%</t>
  </si>
  <si>
    <t>0.345</t>
  </si>
  <si>
    <t>15.8%</t>
  </si>
  <si>
    <t>Oklahoma</t>
  </si>
  <si>
    <t>28.6%</t>
  </si>
  <si>
    <t>50.0%</t>
  </si>
  <si>
    <t>107.4</t>
  </si>
  <si>
    <t>Texas A&amp;M</t>
  </si>
  <si>
    <t>51.2%</t>
  </si>
  <si>
    <t>36.1%</t>
  </si>
  <si>
    <t>71.9%</t>
  </si>
  <si>
    <t>108.8</t>
  </si>
  <si>
    <t>97.3</t>
  </si>
  <si>
    <t xml:space="preserve">7.0 </t>
  </si>
  <si>
    <t>NC-Wilmgton</t>
  </si>
  <si>
    <t>11.9%</t>
  </si>
  <si>
    <t>31.0%</t>
  </si>
  <si>
    <t>0.308</t>
  </si>
  <si>
    <t>74.4%</t>
  </si>
  <si>
    <t xml:space="preserve">1.7 </t>
  </si>
  <si>
    <t>Ohio State</t>
  </si>
  <si>
    <t>16.7%</t>
  </si>
  <si>
    <t>48.9%</t>
  </si>
  <si>
    <t>0.294</t>
  </si>
  <si>
    <t xml:space="preserve">6.7 </t>
  </si>
  <si>
    <t>Georgia</t>
  </si>
  <si>
    <t>26.9%</t>
  </si>
  <si>
    <t>108.7</t>
  </si>
  <si>
    <t xml:space="preserve">7.9 </t>
  </si>
  <si>
    <t>Pittsburgh</t>
  </si>
  <si>
    <t>26.7%</t>
  </si>
  <si>
    <t>0.394</t>
  </si>
  <si>
    <t>12.4%</t>
  </si>
  <si>
    <t>72.0%</t>
  </si>
  <si>
    <t>103.7</t>
  </si>
  <si>
    <t>Illinois St</t>
  </si>
  <si>
    <t>0.299</t>
  </si>
  <si>
    <t>44.0%</t>
  </si>
  <si>
    <t>0.326</t>
  </si>
  <si>
    <t>107.6</t>
  </si>
  <si>
    <t>93.6</t>
  </si>
  <si>
    <t xml:space="preserve">2.1 </t>
  </si>
  <si>
    <t>Iowa</t>
  </si>
  <si>
    <t>30.4%</t>
  </si>
  <si>
    <t>0.349</t>
  </si>
  <si>
    <t>69.3%</t>
  </si>
  <si>
    <t>0.275</t>
  </si>
  <si>
    <t>102.6</t>
  </si>
  <si>
    <t xml:space="preserve">6.6 </t>
  </si>
  <si>
    <t>First Four</t>
  </si>
  <si>
    <t>Seed</t>
  </si>
  <si>
    <t>Stats won: eff field goal %, turnover %, opp eff field goal %, opp FT Rate</t>
  </si>
  <si>
    <t>Stats won: FT Rate, opp turnover %, defensive rebounding %</t>
  </si>
  <si>
    <t>Stats won: FT Rate, opp eff field goal %, opp turnover %, opp FT Rate</t>
  </si>
  <si>
    <t>Stats won: eff field goal %, turnover %, offensive rebounding %, opp FT Rate</t>
  </si>
  <si>
    <t>West Region</t>
  </si>
  <si>
    <t>Midwest Region</t>
  </si>
  <si>
    <t>East Region</t>
  </si>
  <si>
    <t>South Region</t>
  </si>
  <si>
    <t xml:space="preserve"> Stats won: offensive rebounding %, opp eff shooting %, opp turnover %</t>
  </si>
  <si>
    <t>Semi-Final #1 (Midwest vs. South)</t>
  </si>
  <si>
    <t>Semi-Final #2 (East vs. West)</t>
  </si>
  <si>
    <t>Winner</t>
  </si>
  <si>
    <t>5/5 Wins</t>
  </si>
  <si>
    <t>6/4 Wins</t>
  </si>
  <si>
    <t>7/3 Wins</t>
  </si>
  <si>
    <t>8/2 Wins</t>
  </si>
  <si>
    <t>9/1 Wins</t>
  </si>
  <si>
    <t>10/0 Wins</t>
  </si>
  <si>
    <t>Total Wins</t>
  </si>
  <si>
    <t>Total</t>
  </si>
  <si>
    <t>Win %</t>
  </si>
</sst>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5" numFmtId="0"/>
    <xf borderId="0" fillId="0" fontId="5" numFmtId="0"/>
  </cellStyleXfs>
  <cellXfs count="8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borderId="1" fillId="0" fontId="0" numFmtId="0" pivotButton="0" quotePrefix="0" xfId="0"/>
    <xf borderId="0" fillId="0" fontId="0" numFmtId="0" pivotButton="0" quotePrefix="0" xfId="0"/>
    <xf borderId="2" fillId="0" fontId="0" numFmtId="164" pivotButton="0" quotePrefix="0" xfId="0"/>
    <xf borderId="3" fillId="0" fontId="0" numFmtId="164" pivotButton="0" quotePrefix="0" xfId="0"/>
    <xf borderId="2" fillId="0" fontId="0" numFmtId="0" pivotButton="0" quotePrefix="0" xfId="0"/>
    <xf borderId="2" fillId="0" fontId="0" numFmtId="165" pivotButton="0" quotePrefix="0" xfId="0"/>
    <xf borderId="2" fillId="0" fontId="2" numFmtId="0" pivotButton="0" quotePrefix="0" xfId="0"/>
    <xf borderId="2" fillId="0" fontId="2" numFmtId="164" pivotButton="0" quotePrefix="0" xfId="0"/>
    <xf borderId="2" fillId="0" fontId="2" numFmtId="165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5" fillId="0" fontId="0" numFmtId="0" pivotButton="0" quotePrefix="0" xfId="0"/>
    <xf borderId="6" fillId="0" fontId="0" numFmtId="0" pivotButton="0" quotePrefix="0" xfId="0"/>
    <xf borderId="0" fillId="3" fontId="3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0" fontId="4" numFmtId="0" pivotButton="0" quotePrefix="0" xfId="0"/>
    <xf borderId="1" fillId="0" fontId="0" numFmtId="165" pivotButton="0" quotePrefix="0" xfId="0"/>
    <xf borderId="1" fillId="0" fontId="0" numFmtId="164" pivotButton="0" quotePrefix="0" xfId="0"/>
    <xf borderId="8" fillId="0" fontId="0" numFmtId="0" pivotButton="0" quotePrefix="0" xfId="0"/>
    <xf borderId="7" fillId="0" fontId="0" numFmtId="164" pivotButton="0" quotePrefix="0" xfId="0"/>
    <xf borderId="8" fillId="0" fontId="0" numFmtId="164" pivotButton="0" quotePrefix="0" xfId="0"/>
    <xf borderId="9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borderId="10" fillId="0" fontId="0" numFmtId="164" pivotButton="0" quotePrefix="0" xfId="0"/>
    <xf borderId="10" fillId="0" fontId="0" numFmtId="165" pivotButton="0" quotePrefix="0" xfId="0"/>
    <xf borderId="0" fillId="0" fontId="0" numFmtId="9" pivotButton="0" quotePrefix="0" xfId="1"/>
    <xf borderId="10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  <xf borderId="12" fillId="0" fontId="0" numFmtId="164" pivotButton="0" quotePrefix="0" xfId="0"/>
    <xf borderId="13" fillId="0" fontId="0" numFmtId="0" pivotButton="0" quotePrefix="0" xfId="0"/>
    <xf borderId="0" fillId="0" fontId="0" numFmtId="9" pivotButton="0" quotePrefix="0" xfId="0"/>
    <xf borderId="4" fillId="0" fontId="0" numFmtId="164" pivotButton="0" quotePrefix="0" xfId="0"/>
    <xf borderId="14" fillId="0" fontId="0" numFmtId="164" pivotButton="0" quotePrefix="0" xfId="0"/>
    <xf borderId="14" fillId="0" fontId="0" numFmtId="0" pivotButton="0" quotePrefix="0" xfId="0"/>
    <xf borderId="14" fillId="0" fontId="0" numFmtId="165" pivotButton="0" quotePrefix="0" xfId="0"/>
    <xf borderId="6" fillId="2" fontId="1" numFmtId="0" pivotButton="0" quotePrefix="0" xfId="0"/>
    <xf borderId="14" fillId="2" fontId="1" numFmtId="0" pivotButton="0" quotePrefix="0" xfId="0"/>
    <xf borderId="15" fillId="2" fontId="1" numFmtId="0" pivotButton="0" quotePrefix="0" xfId="0"/>
    <xf borderId="16" fillId="0" fontId="0" numFmtId="0" pivotButton="0" quotePrefix="0" xfId="0"/>
    <xf borderId="4" fillId="0" fontId="0" numFmtId="0" pivotButton="0" quotePrefix="0" xfId="0"/>
    <xf borderId="4" fillId="0" fontId="0" numFmtId="165" pivotButton="0" quotePrefix="0" xfId="0"/>
    <xf borderId="17" fillId="0" fontId="0" numFmtId="164" pivotButton="0" quotePrefix="0" xfId="0"/>
    <xf borderId="16" fillId="0" fontId="0" numFmtId="0" pivotButton="0" quotePrefix="0" xfId="0"/>
    <xf borderId="4" fillId="0" fontId="0" numFmtId="0" pivotButton="0" quotePrefix="0" xfId="0"/>
    <xf borderId="17" fillId="0" fontId="0" numFmtId="0" pivotButton="0" quotePrefix="0" xfId="0"/>
    <xf borderId="14" fillId="0" fontId="2" numFmtId="0" pivotButton="0" quotePrefix="0" xfId="0"/>
    <xf borderId="14" fillId="0" fontId="2" numFmtId="164" pivotButton="0" quotePrefix="0" xfId="0"/>
    <xf borderId="14" fillId="0" fontId="2" numFmtId="165" pivotButton="0" quotePrefix="0" xfId="0"/>
    <xf borderId="17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  <xf borderId="19" fillId="0" fontId="0" numFmtId="164" pivotButton="0" quotePrefix="0" xfId="0"/>
    <xf borderId="18" fillId="0" fontId="0" numFmtId="164" pivotButton="0" quotePrefix="0" xfId="0"/>
    <xf borderId="18" fillId="0" fontId="0" numFmtId="0" pivotButton="0" quotePrefix="0" xfId="0"/>
    <xf borderId="18" fillId="0" fontId="0" numFmtId="165" pivotButton="0" quotePrefix="0" xfId="0"/>
    <xf borderId="20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20" fillId="0" fontId="0" numFmtId="164" pivotButton="0" quotePrefix="0" xfId="0"/>
    <xf borderId="22" fillId="0" fontId="0" numFmtId="0" pivotButton="0" quotePrefix="0" xfId="0"/>
    <xf borderId="0" fillId="0" fontId="2" numFmtId="0" pivotButton="0" quotePrefix="0" xfId="0"/>
    <xf borderId="0" fillId="0" fontId="2" numFmtId="164" pivotButton="0" quotePrefix="0" xfId="0"/>
    <xf borderId="0" fillId="0" fontId="2" numFmtId="165" pivotButton="0" quotePrefix="0" xfId="0"/>
    <xf borderId="20" fillId="0" fontId="0" numFmtId="165" pivotButton="0" quotePrefix="0" xfId="0"/>
    <xf borderId="22" fillId="0" fontId="0" numFmtId="164" pivotButton="0" quotePrefix="0" xfId="0"/>
    <xf borderId="22" fillId="0" fontId="0" numFmtId="0" pivotButton="0" quotePrefix="0" xfId="0"/>
    <xf borderId="21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0" fontId="0" numFmtId="9" pivotButton="0" quotePrefix="0" xfId="1"/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15"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00" numFmtId="165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00" numFmtId="165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14" displayName="Table2" headerRowCount="1" id="1" name="Table2" ref="A2:N70" totalsRowShown="0">
  <autoFilter ref="A2:N70"/>
  <tableColumns count="14">
    <tableColumn dataDxfId="13" id="17" name="Rank"/>
    <tableColumn dataDxfId="12" id="1" name="Team"/>
    <tableColumn dataDxfId="11" id="2" name="eFG%"/>
    <tableColumn dataDxfId="10" id="3" name="TO%"/>
    <tableColumn dataDxfId="9" id="4" name="OR%"/>
    <tableColumn dataDxfId="8" id="5" name="FT Rate"/>
    <tableColumn dataDxfId="7" id="6" name="eFG%2"/>
    <tableColumn dataDxfId="6" id="7" name="TO%3"/>
    <tableColumn dataDxfId="5" id="8" name="DR%"/>
    <tableColumn dataDxfId="4" id="9" name="FT Rate4"/>
    <tableColumn dataDxfId="3" id="10" name="AdjOE"/>
    <tableColumn dataDxfId="2" id="11" name="AdjDE"/>
    <tableColumn dataDxfId="1" id="12" name="Margin"/>
    <tableColumn dataDxfId="0" id="13" name="SOS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R70"/>
  <sheetViews>
    <sheetView tabSelected="1" workbookViewId="0">
      <selection activeCell="B3" sqref="B3:N70"/>
    </sheetView>
  </sheetViews>
  <sheetFormatPr baseColWidth="8" defaultRowHeight="15" outlineLevelCol="0"/>
  <cols>
    <col bestFit="1" customWidth="1" max="2" min="2" style="30" width="22.85546875"/>
    <col customWidth="1" max="5" min="3" style="30" width="9.140625"/>
    <col customWidth="1" max="6" min="6" style="30" width="9.5703125"/>
    <col customWidth="1" max="9" min="7" style="30" width="9.140625"/>
    <col customWidth="1" max="10" min="10" style="30" width="10.5703125"/>
    <col customWidth="1" max="12" min="11" style="30" width="9.140625"/>
    <col customWidth="1" max="13" min="13" style="30" width="9.28515625"/>
    <col customWidth="1" max="16" min="14" style="30" width="9.140625"/>
    <col customWidth="1" max="19" min="17" style="30" width="11"/>
    <col customWidth="1" max="24" min="20" style="30" width="9.140625"/>
  </cols>
  <sheetData>
    <row r="1" spans="1:18">
      <c r="C1" s="82" t="s">
        <v>0</v>
      </c>
      <c r="G1" s="82" t="s">
        <v>1</v>
      </c>
      <c r="K1" s="82" t="s">
        <v>2</v>
      </c>
      <c r="N1" s="82" t="n"/>
      <c r="O1" s="82" t="n"/>
      <c r="P1" s="82" t="n"/>
      <c r="Q1" s="82" t="n"/>
      <c r="R1" s="82" t="n"/>
    </row>
    <row r="2" spans="1:1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71" t="n"/>
    </row>
    <row r="3" spans="1:18">
      <c r="A3" t="n">
        <v>1</v>
      </c>
      <c r="B3" t="s">
        <v>17</v>
      </c>
      <c r="C3" s="61" t="s">
        <v>18</v>
      </c>
      <c r="D3" s="61" t="s">
        <v>19</v>
      </c>
      <c r="E3" s="61" t="s">
        <v>20</v>
      </c>
      <c r="F3" s="32" t="s">
        <v>21</v>
      </c>
      <c r="G3" s="61" t="s">
        <v>22</v>
      </c>
      <c r="H3" s="61" t="s">
        <v>23</v>
      </c>
      <c r="I3" s="61" t="s">
        <v>24</v>
      </c>
      <c r="J3" s="32" t="s">
        <v>25</v>
      </c>
      <c r="K3" s="61" t="s">
        <v>26</v>
      </c>
      <c r="L3" s="61" t="s">
        <v>27</v>
      </c>
      <c r="M3" s="61" t="n">
        <v>32.1</v>
      </c>
      <c r="N3" s="61" t="s">
        <v>28</v>
      </c>
      <c r="O3" s="71" t="n"/>
    </row>
    <row r="4" spans="1:18">
      <c r="A4" t="n">
        <v>2</v>
      </c>
      <c r="B4" t="s">
        <v>29</v>
      </c>
      <c r="C4" s="61" t="s">
        <v>30</v>
      </c>
      <c r="D4" s="61" t="s">
        <v>31</v>
      </c>
      <c r="E4" s="61" t="s">
        <v>32</v>
      </c>
      <c r="F4" s="32" t="s">
        <v>33</v>
      </c>
      <c r="G4" s="61" t="s">
        <v>34</v>
      </c>
      <c r="H4" s="61" t="s">
        <v>35</v>
      </c>
      <c r="I4" s="61" t="s">
        <v>36</v>
      </c>
      <c r="J4" s="32" t="s">
        <v>37</v>
      </c>
      <c r="K4" s="61" t="n">
        <v>0</v>
      </c>
      <c r="L4" s="61" t="n">
        <v>0</v>
      </c>
      <c r="M4" s="61" t="n">
        <v>0</v>
      </c>
      <c r="N4" s="61" t="s">
        <v>38</v>
      </c>
      <c r="O4" s="71" t="n"/>
    </row>
    <row r="5" spans="1:18">
      <c r="A5" t="n">
        <v>3</v>
      </c>
      <c r="B5" t="s">
        <v>39</v>
      </c>
      <c r="C5" s="61" t="s">
        <v>40</v>
      </c>
      <c r="D5" s="61" t="s">
        <v>23</v>
      </c>
      <c r="E5" s="61" t="s">
        <v>41</v>
      </c>
      <c r="F5" s="32" t="s">
        <v>42</v>
      </c>
      <c r="G5" s="61" t="s">
        <v>34</v>
      </c>
      <c r="H5" s="61" t="s">
        <v>43</v>
      </c>
      <c r="I5" s="61" t="s">
        <v>44</v>
      </c>
      <c r="J5" s="32" t="s">
        <v>45</v>
      </c>
      <c r="K5" s="61" t="s">
        <v>46</v>
      </c>
      <c r="L5" s="61" t="s">
        <v>47</v>
      </c>
      <c r="M5" s="61" t="n">
        <v>29.9</v>
      </c>
      <c r="N5" s="61" t="s">
        <v>48</v>
      </c>
    </row>
    <row r="6" spans="1:18">
      <c r="A6" t="n">
        <v>4</v>
      </c>
      <c r="B6" s="61" t="s">
        <v>49</v>
      </c>
      <c r="C6" s="61" t="s">
        <v>50</v>
      </c>
      <c r="D6" s="61" t="s">
        <v>51</v>
      </c>
      <c r="E6" s="61" t="s">
        <v>52</v>
      </c>
      <c r="F6" s="32" t="s">
        <v>53</v>
      </c>
      <c r="G6" s="61" t="s">
        <v>34</v>
      </c>
      <c r="H6" s="61" t="s">
        <v>54</v>
      </c>
      <c r="I6" s="61" t="s">
        <v>55</v>
      </c>
      <c r="J6" s="32" t="s">
        <v>56</v>
      </c>
      <c r="K6" s="61" t="s">
        <v>57</v>
      </c>
      <c r="L6" s="61" t="s">
        <v>58</v>
      </c>
      <c r="M6" s="61" t="n">
        <v>27.5</v>
      </c>
      <c r="N6" s="61" t="s">
        <v>59</v>
      </c>
    </row>
    <row r="7" spans="1:18">
      <c r="A7" t="n">
        <v>5</v>
      </c>
      <c r="B7" t="s">
        <v>60</v>
      </c>
      <c r="C7" s="61" t="s">
        <v>61</v>
      </c>
      <c r="D7" s="61" t="s">
        <v>31</v>
      </c>
      <c r="E7" s="61" t="s">
        <v>62</v>
      </c>
      <c r="F7" s="32" t="s">
        <v>63</v>
      </c>
      <c r="G7" s="61" t="s">
        <v>64</v>
      </c>
      <c r="H7" s="61" t="s">
        <v>65</v>
      </c>
      <c r="I7" s="61" t="s">
        <v>66</v>
      </c>
      <c r="J7" s="32" t="s">
        <v>67</v>
      </c>
      <c r="K7" s="61" t="s">
        <v>68</v>
      </c>
      <c r="L7" s="61" t="s">
        <v>69</v>
      </c>
      <c r="M7" s="61" t="n">
        <v>27.7</v>
      </c>
      <c r="N7" s="61" t="s">
        <v>70</v>
      </c>
    </row>
    <row r="8" spans="1:18">
      <c r="A8" t="n">
        <v>6</v>
      </c>
      <c r="B8" t="s">
        <v>71</v>
      </c>
      <c r="C8" s="61" t="s">
        <v>72</v>
      </c>
      <c r="D8" s="61" t="s">
        <v>73</v>
      </c>
      <c r="E8" s="61" t="s">
        <v>74</v>
      </c>
      <c r="F8" s="32" t="s">
        <v>75</v>
      </c>
      <c r="G8" s="61" t="s">
        <v>76</v>
      </c>
      <c r="H8" s="61" t="s">
        <v>77</v>
      </c>
      <c r="I8" s="61" t="s">
        <v>78</v>
      </c>
      <c r="J8" s="32" t="s">
        <v>79</v>
      </c>
      <c r="K8" s="61" t="n">
        <v>0</v>
      </c>
      <c r="L8" s="61" t="n">
        <v>0</v>
      </c>
      <c r="M8" s="61" t="n">
        <v>0</v>
      </c>
      <c r="N8" s="61" t="s">
        <v>80</v>
      </c>
    </row>
    <row r="9" spans="1:18">
      <c r="A9" t="n">
        <v>7</v>
      </c>
      <c r="B9" t="s">
        <v>81</v>
      </c>
      <c r="C9" s="61" t="s">
        <v>82</v>
      </c>
      <c r="D9" s="61" t="s">
        <v>73</v>
      </c>
      <c r="E9" s="61" t="s">
        <v>83</v>
      </c>
      <c r="F9" s="32" t="s">
        <v>84</v>
      </c>
      <c r="G9" s="61" t="s">
        <v>64</v>
      </c>
      <c r="H9" s="61" t="s">
        <v>85</v>
      </c>
      <c r="I9" s="61" t="s">
        <v>86</v>
      </c>
      <c r="J9" s="32" t="s">
        <v>87</v>
      </c>
      <c r="K9" s="61" t="s">
        <v>88</v>
      </c>
      <c r="L9" s="61" t="s">
        <v>89</v>
      </c>
      <c r="M9" s="61" t="n">
        <v>24.1</v>
      </c>
      <c r="N9" s="61" t="s">
        <v>90</v>
      </c>
    </row>
    <row r="10" spans="1:18">
      <c r="A10" t="n">
        <v>8</v>
      </c>
      <c r="B10" t="s">
        <v>91</v>
      </c>
      <c r="C10" s="61" t="s">
        <v>92</v>
      </c>
      <c r="D10" s="61" t="s">
        <v>93</v>
      </c>
      <c r="E10" s="61" t="s">
        <v>94</v>
      </c>
      <c r="F10" s="32" t="s">
        <v>95</v>
      </c>
      <c r="G10" s="61" t="s">
        <v>96</v>
      </c>
      <c r="H10" s="61" t="s">
        <v>97</v>
      </c>
      <c r="I10" s="61" t="s">
        <v>98</v>
      </c>
      <c r="J10" s="32" t="s">
        <v>99</v>
      </c>
      <c r="K10" s="61" t="s">
        <v>100</v>
      </c>
      <c r="L10" s="61" t="s">
        <v>101</v>
      </c>
      <c r="M10" s="61" t="n">
        <v>27.5</v>
      </c>
      <c r="N10" s="61" t="s">
        <v>102</v>
      </c>
    </row>
    <row r="11" spans="1:18">
      <c r="A11" t="n">
        <v>9</v>
      </c>
      <c r="B11" t="s">
        <v>103</v>
      </c>
      <c r="C11" s="61" t="s">
        <v>104</v>
      </c>
      <c r="D11" s="61" t="s">
        <v>105</v>
      </c>
      <c r="E11" s="61" t="s">
        <v>106</v>
      </c>
      <c r="F11" s="32" t="s">
        <v>107</v>
      </c>
      <c r="G11" s="61" t="s">
        <v>108</v>
      </c>
      <c r="H11" s="61" t="s">
        <v>109</v>
      </c>
      <c r="I11" s="61" t="s">
        <v>110</v>
      </c>
      <c r="J11" s="32" t="s">
        <v>111</v>
      </c>
      <c r="K11" s="61" t="s">
        <v>112</v>
      </c>
      <c r="L11" s="61" t="s">
        <v>113</v>
      </c>
      <c r="M11" s="61" t="n">
        <v>25.5</v>
      </c>
      <c r="N11" s="61" t="s">
        <v>80</v>
      </c>
      <c r="O11" s="23" t="n"/>
    </row>
    <row r="12" s="30" spans="1:18">
      <c r="A12" t="n">
        <v>10</v>
      </c>
      <c r="B12" t="s">
        <v>114</v>
      </c>
      <c r="C12" s="61" t="s">
        <v>115</v>
      </c>
      <c r="D12" s="61" t="s">
        <v>116</v>
      </c>
      <c r="E12" s="61" t="s">
        <v>117</v>
      </c>
      <c r="F12" s="32" t="s">
        <v>118</v>
      </c>
      <c r="G12" s="61" t="s">
        <v>119</v>
      </c>
      <c r="H12" s="61" t="s">
        <v>120</v>
      </c>
      <c r="I12" s="61" t="s">
        <v>121</v>
      </c>
      <c r="J12" s="32" t="s">
        <v>122</v>
      </c>
      <c r="K12" s="61" t="s">
        <v>123</v>
      </c>
      <c r="L12" s="61" t="s">
        <v>124</v>
      </c>
      <c r="M12" s="61" t="n">
        <v>25</v>
      </c>
      <c r="N12" s="61" t="s">
        <v>125</v>
      </c>
    </row>
    <row r="13" spans="1:18">
      <c r="A13" t="n">
        <v>11</v>
      </c>
      <c r="B13" t="s">
        <v>126</v>
      </c>
      <c r="C13" s="61" t="s">
        <v>127</v>
      </c>
      <c r="D13" s="61" t="s">
        <v>128</v>
      </c>
      <c r="E13" s="61" t="s">
        <v>129</v>
      </c>
      <c r="F13" s="32" t="s">
        <v>130</v>
      </c>
      <c r="G13" s="61" t="s">
        <v>131</v>
      </c>
      <c r="H13" s="61" t="s">
        <v>132</v>
      </c>
      <c r="I13" s="61" t="s">
        <v>133</v>
      </c>
      <c r="J13" s="32" t="s">
        <v>134</v>
      </c>
      <c r="K13" s="61" t="s">
        <v>135</v>
      </c>
      <c r="L13" s="61" t="s">
        <v>136</v>
      </c>
      <c r="M13" s="61" t="n">
        <v>24.3</v>
      </c>
      <c r="N13" s="61" t="s">
        <v>137</v>
      </c>
      <c r="O13" s="23" t="n"/>
    </row>
    <row r="14" s="30" spans="1:18">
      <c r="A14" t="n">
        <v>12</v>
      </c>
      <c r="B14" t="s">
        <v>138</v>
      </c>
      <c r="C14" s="61" t="s">
        <v>139</v>
      </c>
      <c r="D14" s="61" t="s">
        <v>105</v>
      </c>
      <c r="E14" s="61" t="s">
        <v>140</v>
      </c>
      <c r="F14" s="32" t="s">
        <v>141</v>
      </c>
      <c r="G14" s="61" t="s">
        <v>142</v>
      </c>
      <c r="H14" s="61" t="s">
        <v>143</v>
      </c>
      <c r="I14" s="61" t="s">
        <v>144</v>
      </c>
      <c r="J14" s="32" t="s">
        <v>145</v>
      </c>
      <c r="K14" s="61" t="s">
        <v>146</v>
      </c>
      <c r="L14" s="61" t="s">
        <v>147</v>
      </c>
      <c r="M14" s="61" t="n">
        <v>23.6</v>
      </c>
      <c r="N14" s="61" t="s">
        <v>28</v>
      </c>
    </row>
    <row r="15" s="30" spans="1:18">
      <c r="A15" t="n">
        <v>13</v>
      </c>
      <c r="B15" t="s">
        <v>148</v>
      </c>
      <c r="C15" s="61" t="s">
        <v>149</v>
      </c>
      <c r="D15" s="61" t="s">
        <v>143</v>
      </c>
      <c r="E15" s="61" t="s">
        <v>150</v>
      </c>
      <c r="F15" s="32" t="s">
        <v>151</v>
      </c>
      <c r="G15" s="61" t="s">
        <v>152</v>
      </c>
      <c r="H15" s="61" t="s">
        <v>153</v>
      </c>
      <c r="I15" s="61" t="s">
        <v>154</v>
      </c>
      <c r="J15" s="32" t="s">
        <v>155</v>
      </c>
      <c r="K15" s="61" t="s">
        <v>156</v>
      </c>
      <c r="L15" s="61" t="s">
        <v>157</v>
      </c>
      <c r="M15" s="61" t="n">
        <v>26.1</v>
      </c>
      <c r="N15" s="61" t="s">
        <v>158</v>
      </c>
    </row>
    <row r="16" s="30" spans="1:18">
      <c r="A16" t="n">
        <v>14</v>
      </c>
      <c r="B16" t="s">
        <v>159</v>
      </c>
      <c r="C16" s="61" t="s">
        <v>160</v>
      </c>
      <c r="D16" s="61" t="s">
        <v>54</v>
      </c>
      <c r="E16" s="61" t="s">
        <v>161</v>
      </c>
      <c r="F16" s="32" t="s">
        <v>162</v>
      </c>
      <c r="G16" s="61" t="s">
        <v>163</v>
      </c>
      <c r="H16" s="61" t="s">
        <v>164</v>
      </c>
      <c r="I16" s="61" t="s">
        <v>165</v>
      </c>
      <c r="J16" s="32" t="s">
        <v>166</v>
      </c>
      <c r="K16" s="61" t="s">
        <v>100</v>
      </c>
      <c r="L16" s="61" t="s">
        <v>167</v>
      </c>
      <c r="M16" s="61" t="n">
        <v>23.1</v>
      </c>
      <c r="N16" s="61" t="s">
        <v>168</v>
      </c>
    </row>
    <row r="17" spans="1:18">
      <c r="A17" t="n">
        <v>15</v>
      </c>
      <c r="B17" t="s">
        <v>169</v>
      </c>
      <c r="C17" s="61" t="s">
        <v>170</v>
      </c>
      <c r="D17" s="61" t="s">
        <v>171</v>
      </c>
      <c r="E17" s="61" t="s">
        <v>172</v>
      </c>
      <c r="F17" s="32" t="s">
        <v>173</v>
      </c>
      <c r="G17" s="61" t="s">
        <v>174</v>
      </c>
      <c r="H17" s="61" t="s">
        <v>175</v>
      </c>
      <c r="I17" s="61" t="s">
        <v>176</v>
      </c>
      <c r="J17" s="32" t="s">
        <v>177</v>
      </c>
      <c r="K17" s="61" t="s">
        <v>178</v>
      </c>
      <c r="L17" s="61" t="s">
        <v>179</v>
      </c>
      <c r="M17" s="61" t="n">
        <v>23</v>
      </c>
      <c r="N17" s="61" t="s">
        <v>180</v>
      </c>
    </row>
    <row r="18" spans="1:18">
      <c r="A18" t="n">
        <v>16</v>
      </c>
      <c r="B18" t="s">
        <v>181</v>
      </c>
      <c r="C18" s="61" t="s">
        <v>182</v>
      </c>
      <c r="D18" s="61" t="s">
        <v>183</v>
      </c>
      <c r="E18" s="61" t="s">
        <v>184</v>
      </c>
      <c r="F18" s="32" t="s">
        <v>185</v>
      </c>
      <c r="G18" s="61" t="s">
        <v>186</v>
      </c>
      <c r="H18" s="61" t="s">
        <v>120</v>
      </c>
      <c r="I18" s="61" t="s">
        <v>187</v>
      </c>
      <c r="J18" s="32" t="s">
        <v>188</v>
      </c>
      <c r="K18" s="61" t="n">
        <v>0</v>
      </c>
      <c r="L18" s="61" t="n">
        <v>0</v>
      </c>
      <c r="M18" s="61" t="n">
        <v>0</v>
      </c>
      <c r="N18" s="61" t="s">
        <v>189</v>
      </c>
      <c r="O18" s="23" t="n"/>
    </row>
    <row r="19" spans="1:18">
      <c r="A19" t="n">
        <v>17</v>
      </c>
      <c r="B19" t="s">
        <v>190</v>
      </c>
      <c r="C19" s="61" t="s">
        <v>191</v>
      </c>
      <c r="D19" s="61" t="s">
        <v>153</v>
      </c>
      <c r="E19" s="61" t="s">
        <v>192</v>
      </c>
      <c r="F19" s="32" t="s">
        <v>193</v>
      </c>
      <c r="G19" s="61" t="s">
        <v>131</v>
      </c>
      <c r="H19" s="61" t="s">
        <v>116</v>
      </c>
      <c r="I19" s="61" t="s">
        <v>194</v>
      </c>
      <c r="J19" s="32" t="s">
        <v>195</v>
      </c>
      <c r="K19" s="61" t="s">
        <v>196</v>
      </c>
      <c r="L19" s="61" t="s">
        <v>197</v>
      </c>
      <c r="M19" s="61" t="n">
        <v>24.2</v>
      </c>
      <c r="N19" s="61" t="s">
        <v>198</v>
      </c>
    </row>
    <row r="20" spans="1:18">
      <c r="A20" t="n">
        <v>18</v>
      </c>
      <c r="B20" t="s">
        <v>199</v>
      </c>
      <c r="C20" s="61" t="s">
        <v>200</v>
      </c>
      <c r="D20" s="61" t="s">
        <v>201</v>
      </c>
      <c r="E20" s="61" t="s">
        <v>117</v>
      </c>
      <c r="F20" s="32" t="s">
        <v>202</v>
      </c>
      <c r="G20" s="61" t="s">
        <v>163</v>
      </c>
      <c r="H20" s="61" t="s">
        <v>203</v>
      </c>
      <c r="I20" s="61" t="s">
        <v>204</v>
      </c>
      <c r="J20" s="32" t="s">
        <v>205</v>
      </c>
      <c r="K20" s="61" t="s">
        <v>26</v>
      </c>
      <c r="L20" s="61" t="s">
        <v>206</v>
      </c>
      <c r="M20" s="61" t="n">
        <v>23.3</v>
      </c>
      <c r="N20" s="61" t="s">
        <v>207</v>
      </c>
    </row>
    <row r="21" s="30" spans="1:18">
      <c r="A21" t="n">
        <v>19</v>
      </c>
      <c r="B21" t="s">
        <v>208</v>
      </c>
      <c r="C21" s="61" t="s">
        <v>209</v>
      </c>
      <c r="D21" s="61" t="s">
        <v>19</v>
      </c>
      <c r="E21" s="61" t="s">
        <v>210</v>
      </c>
      <c r="F21" s="32" t="s">
        <v>53</v>
      </c>
      <c r="G21" s="61" t="s">
        <v>211</v>
      </c>
      <c r="H21" s="61" t="s">
        <v>212</v>
      </c>
      <c r="I21" s="61" t="s">
        <v>213</v>
      </c>
      <c r="J21" s="32" t="s">
        <v>214</v>
      </c>
      <c r="K21" s="61" t="n">
        <v>0</v>
      </c>
      <c r="L21" s="61" t="n">
        <v>0</v>
      </c>
      <c r="M21" s="61" t="n">
        <v>0</v>
      </c>
      <c r="N21" s="61" t="s">
        <v>215</v>
      </c>
    </row>
    <row r="22" spans="1:18">
      <c r="A22" t="n">
        <v>20</v>
      </c>
      <c r="B22" t="s">
        <v>216</v>
      </c>
      <c r="C22" s="61" t="s">
        <v>217</v>
      </c>
      <c r="D22" s="61" t="s">
        <v>218</v>
      </c>
      <c r="E22" s="61" t="s">
        <v>219</v>
      </c>
      <c r="F22" s="32" t="s">
        <v>220</v>
      </c>
      <c r="G22" s="61" t="s">
        <v>221</v>
      </c>
      <c r="H22" s="61" t="s">
        <v>222</v>
      </c>
      <c r="I22" s="61" t="s">
        <v>223</v>
      </c>
      <c r="J22" s="32" t="s">
        <v>224</v>
      </c>
      <c r="K22" s="61" t="s">
        <v>225</v>
      </c>
      <c r="L22" s="61" t="s">
        <v>226</v>
      </c>
      <c r="M22" s="61" t="n">
        <v>22.2</v>
      </c>
      <c r="N22" s="61" t="s">
        <v>227</v>
      </c>
    </row>
    <row r="23" spans="1:18">
      <c r="A23" t="n">
        <v>21</v>
      </c>
      <c r="B23" t="s">
        <v>228</v>
      </c>
      <c r="C23" s="61" t="s">
        <v>229</v>
      </c>
      <c r="D23" s="61" t="s">
        <v>230</v>
      </c>
      <c r="E23" s="61" t="s">
        <v>231</v>
      </c>
      <c r="F23" s="32" t="s">
        <v>195</v>
      </c>
      <c r="G23" s="61" t="s">
        <v>232</v>
      </c>
      <c r="H23" s="61" t="s">
        <v>109</v>
      </c>
      <c r="I23" s="61" t="s">
        <v>233</v>
      </c>
      <c r="J23" s="32" t="s">
        <v>234</v>
      </c>
      <c r="K23" s="61" t="s">
        <v>235</v>
      </c>
      <c r="L23" s="61" t="s">
        <v>236</v>
      </c>
      <c r="M23" s="61" t="n">
        <v>23</v>
      </c>
      <c r="N23" s="61" t="s">
        <v>237</v>
      </c>
      <c r="O23" s="23" t="n"/>
    </row>
    <row r="24" spans="1:18">
      <c r="A24" t="n">
        <v>22</v>
      </c>
      <c r="B24" t="s">
        <v>238</v>
      </c>
      <c r="C24" s="61" t="s">
        <v>200</v>
      </c>
      <c r="D24" s="61" t="s">
        <v>239</v>
      </c>
      <c r="E24" s="61" t="s">
        <v>240</v>
      </c>
      <c r="F24" s="32" t="s">
        <v>241</v>
      </c>
      <c r="G24" s="61" t="s">
        <v>242</v>
      </c>
      <c r="H24" s="61" t="s">
        <v>243</v>
      </c>
      <c r="I24" s="61" t="s">
        <v>194</v>
      </c>
      <c r="J24" s="32" t="s">
        <v>244</v>
      </c>
      <c r="K24" s="61" t="s">
        <v>245</v>
      </c>
      <c r="L24" s="61" t="s">
        <v>246</v>
      </c>
      <c r="M24" s="61" t="n">
        <v>20.1</v>
      </c>
      <c r="N24" s="61" t="s">
        <v>247</v>
      </c>
    </row>
    <row r="25" spans="1:18">
      <c r="A25" t="n">
        <v>23</v>
      </c>
      <c r="B25" t="s">
        <v>248</v>
      </c>
      <c r="C25" s="61" t="s">
        <v>249</v>
      </c>
      <c r="D25" s="61" t="s">
        <v>203</v>
      </c>
      <c r="E25" s="61" t="s">
        <v>250</v>
      </c>
      <c r="F25" s="32" t="s">
        <v>251</v>
      </c>
      <c r="G25" s="61" t="s">
        <v>252</v>
      </c>
      <c r="H25" s="61" t="s">
        <v>128</v>
      </c>
      <c r="I25" s="61" t="s">
        <v>253</v>
      </c>
      <c r="J25" s="32" t="s">
        <v>254</v>
      </c>
      <c r="K25" s="61" t="n">
        <v>0</v>
      </c>
      <c r="L25" s="61" t="n">
        <v>0</v>
      </c>
      <c r="M25" s="61" t="n">
        <v>0</v>
      </c>
      <c r="N25" s="61" t="s">
        <v>255</v>
      </c>
    </row>
    <row r="26" spans="1:18">
      <c r="A26" t="n">
        <v>24</v>
      </c>
      <c r="B26" t="s">
        <v>256</v>
      </c>
      <c r="C26" s="61" t="s">
        <v>257</v>
      </c>
      <c r="D26" s="61" t="s">
        <v>105</v>
      </c>
      <c r="E26" s="61" t="s">
        <v>258</v>
      </c>
      <c r="F26" s="32" t="s">
        <v>259</v>
      </c>
      <c r="G26" s="61" t="s">
        <v>260</v>
      </c>
      <c r="H26" s="61" t="s">
        <v>261</v>
      </c>
      <c r="I26" s="61" t="s">
        <v>262</v>
      </c>
      <c r="J26" s="32" t="s">
        <v>263</v>
      </c>
      <c r="K26" s="61" t="s">
        <v>264</v>
      </c>
      <c r="L26" s="61" t="s">
        <v>265</v>
      </c>
      <c r="M26" s="61" t="n">
        <v>20.7</v>
      </c>
      <c r="N26" s="61" t="s">
        <v>266</v>
      </c>
    </row>
    <row r="27" spans="1:18">
      <c r="A27" t="n">
        <v>25</v>
      </c>
      <c r="B27" t="s">
        <v>267</v>
      </c>
      <c r="C27" s="61" t="s">
        <v>268</v>
      </c>
      <c r="D27" s="61" t="s">
        <v>269</v>
      </c>
      <c r="E27" s="61" t="s">
        <v>270</v>
      </c>
      <c r="F27" s="32" t="s">
        <v>271</v>
      </c>
      <c r="G27" s="61" t="s">
        <v>272</v>
      </c>
      <c r="H27" s="61" t="s">
        <v>273</v>
      </c>
      <c r="I27" s="61" t="s">
        <v>274</v>
      </c>
      <c r="J27" s="32" t="s">
        <v>275</v>
      </c>
      <c r="K27" s="61" t="s">
        <v>276</v>
      </c>
      <c r="L27" s="61" t="s">
        <v>277</v>
      </c>
      <c r="M27" s="61" t="n">
        <v>22.5</v>
      </c>
      <c r="N27" s="61" t="s">
        <v>80</v>
      </c>
    </row>
    <row r="28" spans="1:18">
      <c r="A28" t="n">
        <v>26</v>
      </c>
      <c r="B28" t="s">
        <v>278</v>
      </c>
      <c r="C28" s="61" t="s">
        <v>279</v>
      </c>
      <c r="D28" s="61" t="s">
        <v>280</v>
      </c>
      <c r="E28" s="61" t="s">
        <v>281</v>
      </c>
      <c r="F28" s="32" t="s">
        <v>205</v>
      </c>
      <c r="G28" s="61" t="s">
        <v>282</v>
      </c>
      <c r="H28" s="61" t="s">
        <v>54</v>
      </c>
      <c r="I28" s="61" t="s">
        <v>274</v>
      </c>
      <c r="J28" s="32" t="s">
        <v>283</v>
      </c>
      <c r="K28" s="61" t="s">
        <v>284</v>
      </c>
      <c r="L28" s="61" t="s">
        <v>285</v>
      </c>
      <c r="M28" s="61" t="n">
        <v>19.7</v>
      </c>
      <c r="N28" s="61" t="s">
        <v>237</v>
      </c>
    </row>
    <row r="29" spans="1:18">
      <c r="A29" t="n">
        <v>27</v>
      </c>
      <c r="B29" t="s">
        <v>286</v>
      </c>
      <c r="C29" s="61" t="s">
        <v>287</v>
      </c>
      <c r="D29" s="61" t="s">
        <v>269</v>
      </c>
      <c r="E29" s="61" t="s">
        <v>288</v>
      </c>
      <c r="F29" s="32" t="s">
        <v>289</v>
      </c>
      <c r="G29" s="61" t="s">
        <v>290</v>
      </c>
      <c r="H29" s="61" t="s">
        <v>120</v>
      </c>
      <c r="I29" s="61" t="s">
        <v>291</v>
      </c>
      <c r="J29" s="32" t="s">
        <v>292</v>
      </c>
      <c r="K29" s="61" t="s">
        <v>293</v>
      </c>
      <c r="L29" s="61" t="s">
        <v>294</v>
      </c>
      <c r="M29" s="61" t="n">
        <v>18.8</v>
      </c>
      <c r="N29" s="61" t="s">
        <v>28</v>
      </c>
    </row>
    <row r="30" spans="1:18">
      <c r="A30" t="n">
        <v>28</v>
      </c>
      <c r="B30" t="s">
        <v>295</v>
      </c>
      <c r="C30" s="61" t="s">
        <v>296</v>
      </c>
      <c r="D30" s="61" t="s">
        <v>297</v>
      </c>
      <c r="E30" s="61" t="s">
        <v>150</v>
      </c>
      <c r="F30" s="32" t="s">
        <v>151</v>
      </c>
      <c r="G30" s="61" t="s">
        <v>298</v>
      </c>
      <c r="H30" s="61" t="s">
        <v>299</v>
      </c>
      <c r="I30" s="61" t="s">
        <v>300</v>
      </c>
      <c r="J30" s="32" t="s">
        <v>301</v>
      </c>
      <c r="K30" s="61" t="n">
        <v>0</v>
      </c>
      <c r="L30" s="61" t="n">
        <v>0</v>
      </c>
      <c r="M30" s="61" t="n">
        <v>0</v>
      </c>
      <c r="N30" s="61" t="s">
        <v>302</v>
      </c>
    </row>
    <row r="31" spans="1:18">
      <c r="A31" t="n">
        <v>29</v>
      </c>
      <c r="B31" t="s">
        <v>303</v>
      </c>
      <c r="C31" s="61" t="s">
        <v>232</v>
      </c>
      <c r="D31" s="61" t="s">
        <v>304</v>
      </c>
      <c r="E31" s="61" t="s">
        <v>305</v>
      </c>
      <c r="F31" s="32" t="s">
        <v>306</v>
      </c>
      <c r="G31" s="61" t="s">
        <v>92</v>
      </c>
      <c r="H31" s="61" t="s">
        <v>269</v>
      </c>
      <c r="I31" s="61" t="s">
        <v>36</v>
      </c>
      <c r="J31" s="32" t="s">
        <v>307</v>
      </c>
      <c r="K31" s="61" t="s">
        <v>308</v>
      </c>
      <c r="L31" s="61" t="s">
        <v>309</v>
      </c>
      <c r="M31" s="61" t="n">
        <v>16.7</v>
      </c>
      <c r="N31" s="61" t="s">
        <v>266</v>
      </c>
    </row>
    <row r="32" spans="1:18">
      <c r="A32" t="n">
        <v>30</v>
      </c>
      <c r="B32" t="s">
        <v>310</v>
      </c>
      <c r="C32" s="61" t="s">
        <v>287</v>
      </c>
      <c r="D32" s="61" t="s">
        <v>311</v>
      </c>
      <c r="E32" s="61" t="s">
        <v>312</v>
      </c>
      <c r="F32" s="32" t="s">
        <v>313</v>
      </c>
      <c r="G32" s="61" t="s">
        <v>314</v>
      </c>
      <c r="H32" s="61" t="s">
        <v>212</v>
      </c>
      <c r="I32" s="61" t="s">
        <v>233</v>
      </c>
      <c r="J32" s="32" t="s">
        <v>315</v>
      </c>
      <c r="K32" s="61" t="s">
        <v>316</v>
      </c>
      <c r="L32" s="61" t="s">
        <v>317</v>
      </c>
      <c r="M32" s="61" t="n">
        <v>16.6</v>
      </c>
      <c r="N32" s="61" t="s">
        <v>318</v>
      </c>
    </row>
    <row r="33" spans="1:18">
      <c r="A33" t="n">
        <v>31</v>
      </c>
      <c r="B33" t="s">
        <v>319</v>
      </c>
      <c r="C33" s="61" t="s">
        <v>320</v>
      </c>
      <c r="D33" s="61" t="s">
        <v>321</v>
      </c>
      <c r="E33" s="61" t="s">
        <v>322</v>
      </c>
      <c r="F33" s="32" t="s">
        <v>99</v>
      </c>
      <c r="G33" s="61" t="s">
        <v>142</v>
      </c>
      <c r="H33" s="61" t="s">
        <v>323</v>
      </c>
      <c r="I33" s="61" t="s">
        <v>324</v>
      </c>
      <c r="J33" s="32" t="s">
        <v>325</v>
      </c>
      <c r="K33" s="61" t="s">
        <v>326</v>
      </c>
      <c r="L33" s="61" t="s">
        <v>327</v>
      </c>
      <c r="M33" s="61" t="n">
        <v>14.5</v>
      </c>
      <c r="N33" s="61" t="s">
        <v>328</v>
      </c>
    </row>
    <row r="34" spans="1:18">
      <c r="A34" t="n">
        <v>32</v>
      </c>
      <c r="B34" t="s">
        <v>329</v>
      </c>
      <c r="C34" s="61" t="s">
        <v>330</v>
      </c>
      <c r="D34" s="61" t="s">
        <v>297</v>
      </c>
      <c r="E34" s="61" t="s">
        <v>331</v>
      </c>
      <c r="F34" s="32" t="s">
        <v>332</v>
      </c>
      <c r="G34" s="61" t="s">
        <v>333</v>
      </c>
      <c r="H34" s="61" t="s">
        <v>334</v>
      </c>
      <c r="I34" s="61" t="s">
        <v>335</v>
      </c>
      <c r="J34" s="32" t="s">
        <v>224</v>
      </c>
      <c r="K34" s="61" t="s">
        <v>336</v>
      </c>
      <c r="L34" s="61" t="s">
        <v>337</v>
      </c>
      <c r="M34" s="61" t="n">
        <v>13.3</v>
      </c>
      <c r="N34" s="61" t="s">
        <v>338</v>
      </c>
    </row>
    <row r="35" spans="1:18">
      <c r="A35" t="n">
        <v>33</v>
      </c>
      <c r="B35" t="s">
        <v>339</v>
      </c>
      <c r="C35" s="61" t="s">
        <v>340</v>
      </c>
      <c r="D35" s="61" t="s">
        <v>120</v>
      </c>
      <c r="E35" s="61" t="s">
        <v>140</v>
      </c>
      <c r="F35" s="32" t="s">
        <v>341</v>
      </c>
      <c r="G35" s="61" t="s">
        <v>342</v>
      </c>
      <c r="H35" s="61" t="s">
        <v>343</v>
      </c>
      <c r="I35" s="61" t="s">
        <v>344</v>
      </c>
      <c r="J35" s="32" t="s">
        <v>307</v>
      </c>
      <c r="K35" s="61" t="s">
        <v>345</v>
      </c>
      <c r="L35" s="61" t="s">
        <v>346</v>
      </c>
      <c r="M35" s="61" t="n">
        <v>17.4</v>
      </c>
      <c r="N35" s="61" t="s">
        <v>168</v>
      </c>
    </row>
    <row r="36" spans="1:18">
      <c r="A36" t="n">
        <v>34</v>
      </c>
      <c r="B36" t="s">
        <v>347</v>
      </c>
      <c r="C36" s="61" t="s">
        <v>348</v>
      </c>
      <c r="D36" s="61" t="s">
        <v>349</v>
      </c>
      <c r="E36" s="61" t="s">
        <v>350</v>
      </c>
      <c r="F36" s="32" t="s">
        <v>33</v>
      </c>
      <c r="G36" s="61" t="s">
        <v>174</v>
      </c>
      <c r="H36" s="61" t="s">
        <v>351</v>
      </c>
      <c r="I36" s="61" t="s">
        <v>44</v>
      </c>
      <c r="J36" s="32" t="s">
        <v>352</v>
      </c>
      <c r="K36" s="61" t="n">
        <v>0</v>
      </c>
      <c r="L36" s="61" t="n">
        <v>0</v>
      </c>
      <c r="M36" s="61" t="n">
        <v>0</v>
      </c>
      <c r="N36" s="61" t="s">
        <v>353</v>
      </c>
    </row>
    <row r="37" spans="1:18">
      <c r="A37" t="n">
        <v>35</v>
      </c>
      <c r="B37" t="s">
        <v>354</v>
      </c>
      <c r="C37" s="61" t="s">
        <v>355</v>
      </c>
      <c r="D37" s="61" t="s">
        <v>239</v>
      </c>
      <c r="E37" s="61" t="s">
        <v>150</v>
      </c>
      <c r="F37" s="32" t="s">
        <v>356</v>
      </c>
      <c r="G37" s="61" t="s">
        <v>357</v>
      </c>
      <c r="H37" s="61" t="s">
        <v>120</v>
      </c>
      <c r="I37" s="61" t="s">
        <v>358</v>
      </c>
      <c r="J37" s="32" t="s">
        <v>359</v>
      </c>
      <c r="K37" s="61" t="s">
        <v>360</v>
      </c>
      <c r="L37" s="61" t="s">
        <v>361</v>
      </c>
      <c r="M37" s="61" t="n">
        <v>16.3</v>
      </c>
      <c r="N37" s="61" t="s">
        <v>362</v>
      </c>
    </row>
    <row r="38" spans="1:18">
      <c r="A38" t="n">
        <v>36</v>
      </c>
      <c r="B38" t="s">
        <v>363</v>
      </c>
      <c r="C38" s="61" t="s">
        <v>268</v>
      </c>
      <c r="D38" s="61" t="s">
        <v>364</v>
      </c>
      <c r="E38" s="61" t="s">
        <v>365</v>
      </c>
      <c r="F38" s="32" t="s">
        <v>67</v>
      </c>
      <c r="G38" s="61" t="s">
        <v>366</v>
      </c>
      <c r="H38" s="61" t="s">
        <v>367</v>
      </c>
      <c r="I38" s="61" t="s">
        <v>262</v>
      </c>
      <c r="J38" s="32" t="s">
        <v>368</v>
      </c>
      <c r="K38" s="61" t="s">
        <v>369</v>
      </c>
      <c r="L38" s="61" t="s">
        <v>370</v>
      </c>
      <c r="M38" s="61" t="n">
        <v>15.5</v>
      </c>
      <c r="N38" s="61" t="s">
        <v>353</v>
      </c>
    </row>
    <row r="39" spans="1:18">
      <c r="A39" t="n">
        <v>37</v>
      </c>
      <c r="B39" t="s">
        <v>371</v>
      </c>
      <c r="C39" s="61" t="s">
        <v>340</v>
      </c>
      <c r="D39" s="61" t="s">
        <v>54</v>
      </c>
      <c r="E39" s="61" t="s">
        <v>372</v>
      </c>
      <c r="F39" s="32" t="s">
        <v>373</v>
      </c>
      <c r="G39" s="61" t="s">
        <v>333</v>
      </c>
      <c r="H39" s="61" t="s">
        <v>374</v>
      </c>
      <c r="I39" s="61" t="s">
        <v>375</v>
      </c>
      <c r="J39" s="32" t="s">
        <v>376</v>
      </c>
      <c r="K39" s="61" t="n">
        <v>0</v>
      </c>
      <c r="L39" s="61" t="n">
        <v>0</v>
      </c>
      <c r="M39" s="61" t="n">
        <v>0</v>
      </c>
      <c r="N39" s="61" t="s">
        <v>328</v>
      </c>
    </row>
    <row r="40" spans="1:18">
      <c r="A40" t="n">
        <v>38</v>
      </c>
      <c r="B40" t="s">
        <v>377</v>
      </c>
      <c r="C40" s="61" t="s">
        <v>149</v>
      </c>
      <c r="D40" s="61" t="s">
        <v>171</v>
      </c>
      <c r="E40" s="61" t="s">
        <v>378</v>
      </c>
      <c r="F40" s="32" t="s">
        <v>379</v>
      </c>
      <c r="G40" s="61" t="s">
        <v>340</v>
      </c>
      <c r="H40" s="61" t="s">
        <v>171</v>
      </c>
      <c r="I40" s="61" t="s">
        <v>380</v>
      </c>
      <c r="J40" s="32" t="s">
        <v>381</v>
      </c>
      <c r="K40" s="61" t="s">
        <v>382</v>
      </c>
      <c r="L40" s="61" t="s">
        <v>383</v>
      </c>
      <c r="M40" s="61" t="n">
        <v>16.3</v>
      </c>
      <c r="N40" s="61" t="s">
        <v>125</v>
      </c>
    </row>
    <row r="41" spans="1:18">
      <c r="A41" t="n">
        <v>39</v>
      </c>
      <c r="B41" t="s">
        <v>384</v>
      </c>
      <c r="C41" s="61" t="s">
        <v>142</v>
      </c>
      <c r="D41" s="61" t="s">
        <v>367</v>
      </c>
      <c r="E41" s="61" t="s">
        <v>385</v>
      </c>
      <c r="F41" s="32" t="s">
        <v>386</v>
      </c>
      <c r="G41" s="61" t="s">
        <v>357</v>
      </c>
      <c r="H41" s="61" t="s">
        <v>51</v>
      </c>
      <c r="I41" s="61" t="s">
        <v>358</v>
      </c>
      <c r="J41" s="32" t="s">
        <v>292</v>
      </c>
      <c r="K41" s="61" t="s">
        <v>387</v>
      </c>
      <c r="L41" s="61" t="s">
        <v>388</v>
      </c>
      <c r="M41" s="61" t="n">
        <v>16</v>
      </c>
      <c r="N41" s="61" t="s">
        <v>389</v>
      </c>
    </row>
    <row r="42" spans="1:18">
      <c r="A42" t="n">
        <v>40</v>
      </c>
      <c r="B42" t="s">
        <v>390</v>
      </c>
      <c r="C42" s="61" t="s">
        <v>279</v>
      </c>
      <c r="D42" s="61" t="s">
        <v>85</v>
      </c>
      <c r="E42" s="61" t="s">
        <v>391</v>
      </c>
      <c r="F42" s="32" t="s">
        <v>392</v>
      </c>
      <c r="G42" s="61" t="s">
        <v>163</v>
      </c>
      <c r="H42" s="61" t="s">
        <v>132</v>
      </c>
      <c r="I42" s="61" t="s">
        <v>393</v>
      </c>
      <c r="J42" s="32" t="s">
        <v>155</v>
      </c>
      <c r="K42" s="61" t="s">
        <v>394</v>
      </c>
      <c r="L42" s="61" t="s">
        <v>395</v>
      </c>
      <c r="M42" s="61" t="n">
        <v>15.6</v>
      </c>
      <c r="N42" s="61" t="s">
        <v>396</v>
      </c>
    </row>
    <row r="43" spans="1:18">
      <c r="A43" t="n">
        <v>41</v>
      </c>
      <c r="B43" t="s">
        <v>397</v>
      </c>
      <c r="C43" s="61" t="s">
        <v>398</v>
      </c>
      <c r="D43" s="61" t="s">
        <v>128</v>
      </c>
      <c r="E43" s="61" t="s">
        <v>399</v>
      </c>
      <c r="F43" s="32" t="s">
        <v>33</v>
      </c>
      <c r="G43" s="61" t="s">
        <v>232</v>
      </c>
      <c r="H43" s="61" t="s">
        <v>261</v>
      </c>
      <c r="I43" s="61" t="s">
        <v>400</v>
      </c>
      <c r="J43" s="32" t="s">
        <v>401</v>
      </c>
      <c r="K43" s="61" t="s">
        <v>402</v>
      </c>
      <c r="L43" s="61" t="s">
        <v>403</v>
      </c>
      <c r="M43" s="61" t="n">
        <v>14.4</v>
      </c>
      <c r="N43" s="61" t="s">
        <v>125</v>
      </c>
    </row>
    <row r="44" spans="1:18">
      <c r="A44" t="n">
        <v>42</v>
      </c>
      <c r="B44" t="s">
        <v>404</v>
      </c>
      <c r="C44" s="61" t="s">
        <v>170</v>
      </c>
      <c r="D44" s="61" t="s">
        <v>374</v>
      </c>
      <c r="E44" s="61" t="s">
        <v>391</v>
      </c>
      <c r="F44" s="32" t="s">
        <v>405</v>
      </c>
      <c r="G44" s="61" t="s">
        <v>34</v>
      </c>
      <c r="H44" s="61" t="s">
        <v>73</v>
      </c>
      <c r="I44" s="61" t="s">
        <v>324</v>
      </c>
      <c r="J44" s="32" t="s">
        <v>406</v>
      </c>
      <c r="K44" s="61" t="s">
        <v>407</v>
      </c>
      <c r="L44" s="61" t="s">
        <v>370</v>
      </c>
      <c r="M44" s="61" t="n">
        <v>16.5</v>
      </c>
      <c r="N44" s="61" t="s">
        <v>328</v>
      </c>
    </row>
    <row r="45" spans="1:18">
      <c r="A45" t="n">
        <v>43</v>
      </c>
      <c r="B45" t="s">
        <v>408</v>
      </c>
      <c r="C45" s="61" t="s">
        <v>104</v>
      </c>
      <c r="D45" s="61" t="s">
        <v>171</v>
      </c>
      <c r="E45" s="61" t="s">
        <v>399</v>
      </c>
      <c r="F45" s="32" t="s">
        <v>409</v>
      </c>
      <c r="G45" s="61" t="s">
        <v>410</v>
      </c>
      <c r="H45" s="61" t="s">
        <v>304</v>
      </c>
      <c r="I45" s="61" t="s">
        <v>411</v>
      </c>
      <c r="J45" s="32" t="s">
        <v>21</v>
      </c>
      <c r="K45" s="61" t="s">
        <v>326</v>
      </c>
      <c r="L45" s="61" t="s">
        <v>412</v>
      </c>
      <c r="M45" s="61" t="n">
        <v>16.3</v>
      </c>
      <c r="N45" s="61" t="s">
        <v>389</v>
      </c>
    </row>
    <row r="46" spans="1:18">
      <c r="A46" t="n">
        <v>44</v>
      </c>
      <c r="B46" t="s">
        <v>413</v>
      </c>
      <c r="C46" s="61" t="s">
        <v>414</v>
      </c>
      <c r="D46" s="61" t="s">
        <v>201</v>
      </c>
      <c r="E46" s="61" t="s">
        <v>415</v>
      </c>
      <c r="F46" s="32" t="s">
        <v>315</v>
      </c>
      <c r="G46" s="61" t="s">
        <v>260</v>
      </c>
      <c r="H46" s="61" t="s">
        <v>416</v>
      </c>
      <c r="I46" s="61" t="s">
        <v>417</v>
      </c>
      <c r="J46" s="32" t="s">
        <v>315</v>
      </c>
      <c r="K46" s="61" t="s">
        <v>418</v>
      </c>
      <c r="L46" s="61" t="s">
        <v>419</v>
      </c>
      <c r="M46" s="61" t="n">
        <v>15.2</v>
      </c>
      <c r="N46" s="61" t="s">
        <v>420</v>
      </c>
    </row>
    <row r="47" spans="1:18">
      <c r="A47" t="n">
        <v>45</v>
      </c>
      <c r="B47" t="s">
        <v>421</v>
      </c>
      <c r="C47" s="61" t="s">
        <v>422</v>
      </c>
      <c r="D47" s="61" t="s">
        <v>143</v>
      </c>
      <c r="E47" s="61" t="s">
        <v>423</v>
      </c>
      <c r="F47" s="32" t="s">
        <v>424</v>
      </c>
      <c r="G47" s="61" t="s">
        <v>131</v>
      </c>
      <c r="H47" s="61" t="s">
        <v>425</v>
      </c>
      <c r="I47" s="61" t="s">
        <v>426</v>
      </c>
      <c r="J47" s="32" t="s">
        <v>427</v>
      </c>
      <c r="K47" s="61" t="s">
        <v>428</v>
      </c>
      <c r="L47" s="61" t="s">
        <v>429</v>
      </c>
      <c r="M47" s="61" t="n">
        <v>15.8</v>
      </c>
      <c r="N47" s="61" t="s">
        <v>430</v>
      </c>
    </row>
    <row r="48" spans="1:18">
      <c r="A48" t="n">
        <v>46</v>
      </c>
      <c r="B48" t="s">
        <v>431</v>
      </c>
      <c r="C48" s="61" t="s">
        <v>348</v>
      </c>
      <c r="D48" s="61" t="s">
        <v>425</v>
      </c>
      <c r="E48" s="61" t="s">
        <v>432</v>
      </c>
      <c r="F48" s="32" t="s">
        <v>433</v>
      </c>
      <c r="G48" s="61" t="s">
        <v>64</v>
      </c>
      <c r="H48" s="61" t="s">
        <v>434</v>
      </c>
      <c r="I48" s="61" t="s">
        <v>44</v>
      </c>
      <c r="J48" s="32" t="s">
        <v>63</v>
      </c>
      <c r="K48" s="61" t="s">
        <v>435</v>
      </c>
      <c r="L48" s="61" t="s">
        <v>436</v>
      </c>
      <c r="M48" s="61" t="n">
        <v>14.1</v>
      </c>
      <c r="N48" s="61" t="s">
        <v>437</v>
      </c>
    </row>
    <row r="49" spans="1:18">
      <c r="A49" t="n">
        <v>47</v>
      </c>
      <c r="B49" t="s">
        <v>438</v>
      </c>
      <c r="C49" s="61" t="s">
        <v>439</v>
      </c>
      <c r="D49" s="61" t="s">
        <v>311</v>
      </c>
      <c r="E49" s="61" t="s">
        <v>299</v>
      </c>
      <c r="F49" s="32" t="s">
        <v>63</v>
      </c>
      <c r="G49" s="61" t="s">
        <v>348</v>
      </c>
      <c r="H49" s="61" t="s">
        <v>171</v>
      </c>
      <c r="I49" s="61" t="s">
        <v>440</v>
      </c>
      <c r="J49" s="32" t="s">
        <v>441</v>
      </c>
      <c r="K49" s="61" t="n">
        <v>0</v>
      </c>
      <c r="L49" s="61" t="n">
        <v>0</v>
      </c>
      <c r="M49" s="61" t="n">
        <v>0</v>
      </c>
      <c r="N49" s="61" t="s">
        <v>442</v>
      </c>
    </row>
    <row r="50" spans="1:18">
      <c r="A50" t="n">
        <v>48</v>
      </c>
      <c r="B50" t="s">
        <v>443</v>
      </c>
      <c r="C50" s="61" t="s">
        <v>127</v>
      </c>
      <c r="D50" s="61" t="s">
        <v>334</v>
      </c>
      <c r="E50" s="61" t="s">
        <v>423</v>
      </c>
      <c r="F50" s="32" t="s">
        <v>444</v>
      </c>
      <c r="G50" s="61" t="s">
        <v>64</v>
      </c>
      <c r="H50" s="61" t="s">
        <v>269</v>
      </c>
      <c r="I50" s="61" t="s">
        <v>445</v>
      </c>
      <c r="J50" s="32" t="s">
        <v>446</v>
      </c>
      <c r="K50" s="61" t="s">
        <v>447</v>
      </c>
      <c r="L50" s="61" t="s">
        <v>448</v>
      </c>
      <c r="M50" s="61" t="n">
        <v>14.3</v>
      </c>
      <c r="N50" s="61" t="s">
        <v>449</v>
      </c>
    </row>
    <row r="51" spans="1:18">
      <c r="A51" t="n">
        <v>49</v>
      </c>
      <c r="B51" t="s">
        <v>450</v>
      </c>
      <c r="C51" s="61" t="s">
        <v>290</v>
      </c>
      <c r="D51" s="61" t="s">
        <v>35</v>
      </c>
      <c r="E51" s="61" t="s">
        <v>451</v>
      </c>
      <c r="F51" s="32" t="s">
        <v>452</v>
      </c>
      <c r="G51" s="61" t="s">
        <v>186</v>
      </c>
      <c r="H51" s="61" t="s">
        <v>311</v>
      </c>
      <c r="I51" s="61" t="s">
        <v>453</v>
      </c>
      <c r="J51" s="32" t="s">
        <v>454</v>
      </c>
      <c r="K51" s="61" t="s">
        <v>455</v>
      </c>
      <c r="L51" s="61" t="s">
        <v>456</v>
      </c>
      <c r="M51" s="61" t="n">
        <v>13.7</v>
      </c>
      <c r="N51" s="61" t="s">
        <v>207</v>
      </c>
    </row>
    <row r="52" spans="1:18">
      <c r="A52" t="n">
        <v>50</v>
      </c>
      <c r="B52" t="s">
        <v>457</v>
      </c>
      <c r="C52" s="61" t="s">
        <v>458</v>
      </c>
      <c r="D52" s="61" t="s">
        <v>120</v>
      </c>
      <c r="E52" s="61" t="s">
        <v>459</v>
      </c>
      <c r="F52" s="32" t="s">
        <v>460</v>
      </c>
      <c r="G52" s="61" t="s">
        <v>282</v>
      </c>
      <c r="H52" s="61" t="s">
        <v>51</v>
      </c>
      <c r="I52" s="61" t="s">
        <v>461</v>
      </c>
      <c r="J52" s="32" t="s">
        <v>87</v>
      </c>
      <c r="K52" s="61" t="s">
        <v>462</v>
      </c>
      <c r="L52" s="61" t="s">
        <v>236</v>
      </c>
      <c r="M52" s="61" t="n">
        <v>14.2</v>
      </c>
      <c r="N52" s="61" t="s">
        <v>463</v>
      </c>
    </row>
    <row r="53" spans="1:18">
      <c r="A53" t="n">
        <v>51</v>
      </c>
      <c r="B53" t="s">
        <v>464</v>
      </c>
      <c r="C53" s="61" t="s">
        <v>34</v>
      </c>
      <c r="D53" s="61" t="s">
        <v>212</v>
      </c>
      <c r="E53" s="61" t="s">
        <v>83</v>
      </c>
      <c r="F53" s="32" t="s">
        <v>465</v>
      </c>
      <c r="G53" s="61" t="s">
        <v>252</v>
      </c>
      <c r="H53" s="61" t="s">
        <v>164</v>
      </c>
      <c r="I53" s="61" t="s">
        <v>466</v>
      </c>
      <c r="J53" s="32" t="s">
        <v>467</v>
      </c>
      <c r="K53" s="61" t="s">
        <v>468</v>
      </c>
      <c r="L53" s="61" t="s">
        <v>469</v>
      </c>
      <c r="M53" s="61" t="n">
        <v>12.2</v>
      </c>
      <c r="N53" s="61" t="s">
        <v>470</v>
      </c>
    </row>
    <row r="54" spans="1:18">
      <c r="A54" t="n">
        <v>52</v>
      </c>
      <c r="B54" t="s">
        <v>471</v>
      </c>
      <c r="C54" s="61" t="s">
        <v>30</v>
      </c>
      <c r="D54" s="61" t="s">
        <v>472</v>
      </c>
      <c r="E54" s="61" t="s">
        <v>473</v>
      </c>
      <c r="F54" s="32" t="s">
        <v>205</v>
      </c>
      <c r="G54" s="61" t="s">
        <v>474</v>
      </c>
      <c r="H54" s="61" t="s">
        <v>475</v>
      </c>
      <c r="I54" s="61" t="s">
        <v>476</v>
      </c>
      <c r="J54" s="32" t="s">
        <v>477</v>
      </c>
      <c r="K54" s="61" t="s">
        <v>462</v>
      </c>
      <c r="L54" s="61" t="s">
        <v>478</v>
      </c>
      <c r="M54" s="61" t="n">
        <v>13.6</v>
      </c>
      <c r="N54" s="61" t="s">
        <v>479</v>
      </c>
    </row>
    <row r="55" spans="1:18">
      <c r="A55" t="n">
        <v>53</v>
      </c>
      <c r="B55" t="s">
        <v>480</v>
      </c>
      <c r="C55" s="61" t="s">
        <v>191</v>
      </c>
      <c r="D55" s="61" t="s">
        <v>31</v>
      </c>
      <c r="E55" s="61" t="s">
        <v>432</v>
      </c>
      <c r="F55" s="32" t="s">
        <v>481</v>
      </c>
      <c r="G55" s="61" t="s">
        <v>482</v>
      </c>
      <c r="H55" s="61" t="s">
        <v>239</v>
      </c>
      <c r="I55" s="61" t="s">
        <v>393</v>
      </c>
      <c r="J55" s="32" t="s">
        <v>483</v>
      </c>
      <c r="K55" s="61" t="s">
        <v>484</v>
      </c>
      <c r="L55" s="61" t="s">
        <v>485</v>
      </c>
      <c r="M55" s="61" t="n">
        <v>13.4</v>
      </c>
      <c r="N55" s="61" t="s">
        <v>486</v>
      </c>
    </row>
    <row r="56" spans="1:18">
      <c r="A56" t="n">
        <v>54</v>
      </c>
      <c r="B56" t="s">
        <v>487</v>
      </c>
      <c r="C56" s="61" t="s">
        <v>314</v>
      </c>
      <c r="D56" s="61" t="s">
        <v>128</v>
      </c>
      <c r="E56" s="61" t="s">
        <v>488</v>
      </c>
      <c r="F56" s="32" t="s">
        <v>325</v>
      </c>
      <c r="G56" s="61" t="s">
        <v>489</v>
      </c>
      <c r="H56" s="61" t="s">
        <v>269</v>
      </c>
      <c r="I56" s="61" t="s">
        <v>490</v>
      </c>
      <c r="J56" s="32" t="s">
        <v>491</v>
      </c>
      <c r="K56" s="61" t="s">
        <v>492</v>
      </c>
      <c r="L56" s="61" t="s">
        <v>493</v>
      </c>
      <c r="M56" s="61" t="n">
        <v>13.5</v>
      </c>
      <c r="N56" s="61" t="s">
        <v>215</v>
      </c>
    </row>
    <row r="57" spans="1:18">
      <c r="A57" t="n">
        <v>55</v>
      </c>
      <c r="B57" t="s">
        <v>494</v>
      </c>
      <c r="C57" s="61" t="s">
        <v>217</v>
      </c>
      <c r="D57" s="61" t="s">
        <v>43</v>
      </c>
      <c r="E57" s="61" t="s">
        <v>495</v>
      </c>
      <c r="F57" s="32" t="s">
        <v>496</v>
      </c>
      <c r="G57" s="61" t="s">
        <v>497</v>
      </c>
      <c r="H57" s="61" t="s">
        <v>85</v>
      </c>
      <c r="I57" s="61" t="s">
        <v>476</v>
      </c>
      <c r="J57" s="32" t="s">
        <v>111</v>
      </c>
      <c r="K57" s="61" t="s">
        <v>498</v>
      </c>
      <c r="L57" s="61" t="s">
        <v>499</v>
      </c>
      <c r="M57" s="61" t="n">
        <v>10.7</v>
      </c>
      <c r="N57" s="61" t="s">
        <v>420</v>
      </c>
    </row>
    <row r="58" spans="1:18">
      <c r="A58" t="n">
        <v>56</v>
      </c>
      <c r="B58" t="s">
        <v>500</v>
      </c>
      <c r="C58" s="61" t="s">
        <v>272</v>
      </c>
      <c r="D58" s="61" t="s">
        <v>501</v>
      </c>
      <c r="E58" s="61" t="s">
        <v>502</v>
      </c>
      <c r="F58" s="32" t="s">
        <v>503</v>
      </c>
      <c r="G58" s="61" t="s">
        <v>142</v>
      </c>
      <c r="H58" s="61" t="s">
        <v>504</v>
      </c>
      <c r="I58" s="61" t="s">
        <v>505</v>
      </c>
      <c r="J58" s="32" t="s">
        <v>506</v>
      </c>
      <c r="K58" s="61" t="s">
        <v>507</v>
      </c>
      <c r="L58" s="61" t="s">
        <v>508</v>
      </c>
      <c r="M58" s="61" t="n">
        <v>12.7</v>
      </c>
      <c r="N58" s="61" t="s">
        <v>509</v>
      </c>
    </row>
    <row r="59" spans="1:18">
      <c r="A59" t="n">
        <v>57</v>
      </c>
      <c r="B59" t="s">
        <v>510</v>
      </c>
      <c r="C59" s="61" t="s">
        <v>149</v>
      </c>
      <c r="D59" s="61" t="s">
        <v>128</v>
      </c>
      <c r="E59" s="61" t="s">
        <v>511</v>
      </c>
      <c r="F59" s="32" t="s">
        <v>56</v>
      </c>
      <c r="G59" s="61" t="s">
        <v>242</v>
      </c>
      <c r="H59" s="61" t="s">
        <v>43</v>
      </c>
      <c r="I59" s="61" t="s">
        <v>512</v>
      </c>
      <c r="J59" s="32" t="s">
        <v>513</v>
      </c>
      <c r="K59" s="61" t="n">
        <v>0</v>
      </c>
      <c r="L59" s="61" t="n">
        <v>0</v>
      </c>
      <c r="M59" s="61" t="n">
        <v>0</v>
      </c>
      <c r="N59" s="61" t="s">
        <v>514</v>
      </c>
    </row>
    <row r="60" spans="1:18">
      <c r="A60" t="n">
        <v>58</v>
      </c>
      <c r="B60" t="s">
        <v>515</v>
      </c>
      <c r="C60" s="61" t="s">
        <v>482</v>
      </c>
      <c r="D60" s="61" t="s">
        <v>153</v>
      </c>
      <c r="E60" s="61" t="s">
        <v>52</v>
      </c>
      <c r="F60" s="32" t="s">
        <v>516</v>
      </c>
      <c r="G60" s="61" t="s">
        <v>131</v>
      </c>
      <c r="H60" s="61" t="s">
        <v>261</v>
      </c>
      <c r="I60" s="61" t="s">
        <v>204</v>
      </c>
      <c r="J60" s="32" t="s">
        <v>517</v>
      </c>
      <c r="K60" s="61" t="s">
        <v>518</v>
      </c>
      <c r="L60" s="61" t="s">
        <v>519</v>
      </c>
      <c r="M60" s="61" t="n">
        <v>13.1</v>
      </c>
      <c r="N60" s="61" t="s">
        <v>520</v>
      </c>
    </row>
    <row r="61" spans="1:18">
      <c r="A61" t="n">
        <v>59</v>
      </c>
      <c r="B61" t="s">
        <v>521</v>
      </c>
      <c r="C61" s="61" t="s">
        <v>104</v>
      </c>
      <c r="D61" s="61" t="s">
        <v>522</v>
      </c>
      <c r="E61" s="61" t="s">
        <v>523</v>
      </c>
      <c r="F61" s="32" t="s">
        <v>409</v>
      </c>
      <c r="G61" s="61" t="s">
        <v>342</v>
      </c>
      <c r="H61" s="61" t="s">
        <v>475</v>
      </c>
      <c r="I61" s="61" t="s">
        <v>524</v>
      </c>
      <c r="J61" s="32" t="s">
        <v>525</v>
      </c>
      <c r="K61" s="61" t="s">
        <v>526</v>
      </c>
      <c r="L61" s="61" t="s">
        <v>527</v>
      </c>
      <c r="M61" s="61" t="n">
        <v>12.4</v>
      </c>
      <c r="N61" s="61" t="s">
        <v>528</v>
      </c>
    </row>
    <row r="62" spans="1:18">
      <c r="A62" t="n">
        <v>60</v>
      </c>
      <c r="B62" t="s">
        <v>529</v>
      </c>
      <c r="C62" s="61" t="s">
        <v>76</v>
      </c>
      <c r="D62" s="61" t="s">
        <v>109</v>
      </c>
      <c r="E62" s="61" t="s">
        <v>530</v>
      </c>
      <c r="F62" s="32" t="s">
        <v>531</v>
      </c>
      <c r="G62" s="61" t="s">
        <v>34</v>
      </c>
      <c r="H62" s="61" t="s">
        <v>532</v>
      </c>
      <c r="I62" s="61" t="s">
        <v>300</v>
      </c>
      <c r="J62" s="32" t="s">
        <v>56</v>
      </c>
      <c r="K62" s="61" t="s">
        <v>317</v>
      </c>
      <c r="L62" s="61" t="s">
        <v>388</v>
      </c>
      <c r="M62" s="61" t="n">
        <v>10.5</v>
      </c>
      <c r="N62" s="61" t="s">
        <v>266</v>
      </c>
    </row>
    <row r="63" spans="1:18">
      <c r="A63" t="n">
        <v>61</v>
      </c>
      <c r="B63" t="s">
        <v>533</v>
      </c>
      <c r="C63" s="61" t="s">
        <v>64</v>
      </c>
      <c r="D63" s="61" t="s">
        <v>35</v>
      </c>
      <c r="E63" s="61" t="s">
        <v>534</v>
      </c>
      <c r="F63" s="32" t="s">
        <v>325</v>
      </c>
      <c r="G63" s="61" t="s">
        <v>535</v>
      </c>
      <c r="H63" s="61" t="s">
        <v>212</v>
      </c>
      <c r="I63" s="61" t="s">
        <v>86</v>
      </c>
      <c r="J63" s="32" t="s">
        <v>67</v>
      </c>
      <c r="K63" s="61" t="s">
        <v>536</v>
      </c>
      <c r="L63" s="61" t="s">
        <v>370</v>
      </c>
      <c r="M63" s="61" t="n">
        <v>11.5</v>
      </c>
      <c r="N63" s="61" t="s">
        <v>266</v>
      </c>
    </row>
    <row r="64" spans="1:18">
      <c r="A64" t="n">
        <v>62</v>
      </c>
      <c r="B64" t="s">
        <v>537</v>
      </c>
      <c r="C64" s="61" t="s">
        <v>538</v>
      </c>
      <c r="D64" s="61" t="s">
        <v>43</v>
      </c>
      <c r="E64" s="61" t="s">
        <v>539</v>
      </c>
      <c r="F64" s="32" t="s">
        <v>162</v>
      </c>
      <c r="G64" s="61" t="s">
        <v>474</v>
      </c>
      <c r="H64" s="61" t="s">
        <v>116</v>
      </c>
      <c r="I64" s="61" t="s">
        <v>540</v>
      </c>
      <c r="J64" s="32" t="s">
        <v>177</v>
      </c>
      <c r="K64" s="61" t="s">
        <v>541</v>
      </c>
      <c r="L64" s="61" t="s">
        <v>542</v>
      </c>
      <c r="M64" s="61" t="n">
        <v>11.5</v>
      </c>
      <c r="N64" s="61" t="s">
        <v>543</v>
      </c>
    </row>
    <row r="65" spans="1:18">
      <c r="A65" t="n">
        <v>63</v>
      </c>
      <c r="B65" t="s">
        <v>544</v>
      </c>
      <c r="C65" s="61" t="s">
        <v>182</v>
      </c>
      <c r="D65" s="61" t="s">
        <v>545</v>
      </c>
      <c r="E65" s="61" t="s">
        <v>546</v>
      </c>
      <c r="F65" s="32" t="s">
        <v>547</v>
      </c>
      <c r="G65" s="61" t="s">
        <v>272</v>
      </c>
      <c r="H65" s="61" t="s">
        <v>475</v>
      </c>
      <c r="I65" s="61" t="s">
        <v>548</v>
      </c>
      <c r="J65" s="32" t="s">
        <v>386</v>
      </c>
      <c r="K65" s="61" t="n">
        <v>0</v>
      </c>
      <c r="L65" s="61" t="n">
        <v>0</v>
      </c>
      <c r="M65" s="61" t="n">
        <v>0</v>
      </c>
      <c r="N65" s="61" t="s">
        <v>549</v>
      </c>
    </row>
    <row r="66" spans="1:18">
      <c r="A66" t="n">
        <v>64</v>
      </c>
      <c r="B66" t="s">
        <v>550</v>
      </c>
      <c r="C66" s="61" t="s">
        <v>314</v>
      </c>
      <c r="D66" s="61" t="s">
        <v>551</v>
      </c>
      <c r="E66" s="61" t="s">
        <v>20</v>
      </c>
      <c r="F66" s="32" t="s">
        <v>409</v>
      </c>
      <c r="G66" s="61" t="s">
        <v>552</v>
      </c>
      <c r="H66" s="61" t="s">
        <v>203</v>
      </c>
      <c r="I66" s="61" t="s">
        <v>121</v>
      </c>
      <c r="J66" s="32" t="s">
        <v>553</v>
      </c>
      <c r="K66" s="61" t="n">
        <v>0</v>
      </c>
      <c r="L66" s="61" t="n">
        <v>0</v>
      </c>
      <c r="M66" s="61" t="n">
        <v>0</v>
      </c>
      <c r="N66" s="61" t="s">
        <v>554</v>
      </c>
    </row>
    <row r="67" spans="1:18">
      <c r="A67" t="n">
        <v>65</v>
      </c>
      <c r="B67" t="s">
        <v>555</v>
      </c>
      <c r="C67" s="61" t="s">
        <v>34</v>
      </c>
      <c r="D67" s="61" t="s">
        <v>374</v>
      </c>
      <c r="E67" s="61" t="s">
        <v>556</v>
      </c>
      <c r="F67" s="32" t="s">
        <v>379</v>
      </c>
      <c r="G67" s="61" t="s">
        <v>474</v>
      </c>
      <c r="H67" s="61" t="s">
        <v>201</v>
      </c>
      <c r="I67" s="61" t="s">
        <v>548</v>
      </c>
      <c r="J67" s="32" t="s">
        <v>467</v>
      </c>
      <c r="K67" s="61" t="s">
        <v>557</v>
      </c>
      <c r="L67" s="61" t="s">
        <v>508</v>
      </c>
      <c r="M67" s="61" t="n">
        <v>12.3</v>
      </c>
      <c r="N67" s="61" t="s">
        <v>558</v>
      </c>
    </row>
    <row r="68" spans="1:18">
      <c r="A68" t="n">
        <v>66</v>
      </c>
      <c r="B68" t="s">
        <v>559</v>
      </c>
      <c r="C68" s="61" t="s">
        <v>104</v>
      </c>
      <c r="D68" s="61" t="s">
        <v>311</v>
      </c>
      <c r="E68" s="61" t="s">
        <v>560</v>
      </c>
      <c r="F68" s="32" t="s">
        <v>561</v>
      </c>
      <c r="G68" s="61" t="s">
        <v>72</v>
      </c>
      <c r="H68" s="61" t="s">
        <v>562</v>
      </c>
      <c r="I68" s="61" t="s">
        <v>563</v>
      </c>
      <c r="J68" s="32" t="s">
        <v>254</v>
      </c>
      <c r="K68" s="61" t="s">
        <v>407</v>
      </c>
      <c r="L68" s="61" t="s">
        <v>564</v>
      </c>
      <c r="M68" s="61" t="n">
        <v>8.699999999999999</v>
      </c>
      <c r="N68" s="61" t="s">
        <v>318</v>
      </c>
    </row>
    <row r="69" spans="1:18">
      <c r="A69" t="n">
        <v>67</v>
      </c>
      <c r="B69" t="s">
        <v>565</v>
      </c>
      <c r="C69" s="61" t="s">
        <v>104</v>
      </c>
      <c r="D69" s="61" t="s">
        <v>212</v>
      </c>
      <c r="E69" s="61" t="s">
        <v>161</v>
      </c>
      <c r="F69" s="32" t="s">
        <v>566</v>
      </c>
      <c r="G69" s="61" t="s">
        <v>567</v>
      </c>
      <c r="H69" s="61" t="s">
        <v>334</v>
      </c>
      <c r="I69" s="61" t="s">
        <v>324</v>
      </c>
      <c r="J69" s="32" t="s">
        <v>568</v>
      </c>
      <c r="K69" s="61" t="s">
        <v>569</v>
      </c>
      <c r="L69" s="61" t="s">
        <v>570</v>
      </c>
      <c r="M69" s="61" t="n">
        <v>14</v>
      </c>
      <c r="N69" s="61" t="s">
        <v>571</v>
      </c>
    </row>
    <row r="70" spans="1:18">
      <c r="A70" t="n">
        <v>68</v>
      </c>
      <c r="B70" t="s">
        <v>572</v>
      </c>
      <c r="C70" s="61" t="s">
        <v>191</v>
      </c>
      <c r="D70" s="61" t="s">
        <v>212</v>
      </c>
      <c r="E70" s="61" t="s">
        <v>573</v>
      </c>
      <c r="F70" s="32" t="s">
        <v>574</v>
      </c>
      <c r="G70" s="61" t="s">
        <v>348</v>
      </c>
      <c r="H70" s="61" t="s">
        <v>35</v>
      </c>
      <c r="I70" s="61" t="s">
        <v>575</v>
      </c>
      <c r="J70" s="32" t="s">
        <v>576</v>
      </c>
      <c r="K70" s="61" t="s">
        <v>345</v>
      </c>
      <c r="L70" s="61" t="s">
        <v>577</v>
      </c>
      <c r="M70" s="61" t="n">
        <v>10.4</v>
      </c>
      <c r="N70" s="61" t="s">
        <v>578</v>
      </c>
    </row>
  </sheetData>
  <mergeCells count="3">
    <mergeCell ref="C1:F1"/>
    <mergeCell ref="G1:J1"/>
    <mergeCell ref="K1:M1"/>
  </mergeCells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B1:AA16"/>
  <sheetViews>
    <sheetView workbookViewId="0" zoomScale="80" zoomScaleNormal="80">
      <selection activeCell="Y10" sqref="Y10"/>
    </sheetView>
  </sheetViews>
  <sheetFormatPr baseColWidth="8" defaultRowHeight="15" outlineLevelCol="0"/>
  <cols>
    <col bestFit="1" customWidth="1" max="3" min="3" style="30" width="22.28515625"/>
    <col customWidth="1" hidden="1" max="24" min="15" style="30" width="9.140625"/>
  </cols>
  <sheetData>
    <row r="1" spans="1:27">
      <c r="B1" t="s">
        <v>579</v>
      </c>
    </row>
    <row r="2" spans="1:27">
      <c r="B2" s="3" t="s">
        <v>580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7">
      <c r="B3" s="6" t="n">
        <v>16</v>
      </c>
      <c r="C3" s="36" t="n"/>
      <c r="D3" s="33" t="n"/>
      <c r="E3" s="33" t="n"/>
      <c r="F3" s="33" t="n"/>
      <c r="G3" s="34" t="n"/>
      <c r="H3" s="33" t="n"/>
      <c r="I3" s="33" t="n"/>
      <c r="J3" s="33" t="n"/>
      <c r="K3" s="34" t="n"/>
      <c r="L3" s="33" t="n"/>
      <c r="M3" s="62" t="n"/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IF(L$3&gt;L$4, 1, 0)</f>
        <v/>
      </c>
      <c r="X3">
        <f>IF(M$3&gt;M$4, 2, 0)</f>
        <v/>
      </c>
      <c r="Y3" s="80">
        <f>SUM(O3:X3)</f>
        <v/>
      </c>
      <c r="AA3" t="s">
        <v>581</v>
      </c>
    </row>
    <row r="4" spans="1:27">
      <c r="B4" s="6" t="n">
        <v>16</v>
      </c>
      <c r="C4" s="10" t="n"/>
      <c r="D4" s="8" t="n"/>
      <c r="E4" s="8" t="n"/>
      <c r="F4" s="8" t="n"/>
      <c r="G4" s="11" t="n"/>
      <c r="H4" s="8" t="n"/>
      <c r="I4" s="8" t="n"/>
      <c r="J4" s="8" t="n"/>
      <c r="K4" s="11" t="n"/>
      <c r="L4" s="8" t="n"/>
      <c r="M4" s="52" t="n"/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IF(L$4&gt;L$3, 1, 0)</f>
        <v/>
      </c>
      <c r="X4">
        <f>IF(M$4&gt;M$3, 2, 0)</f>
        <v/>
      </c>
      <c r="Y4">
        <f>SUM(O4:X4)</f>
        <v/>
      </c>
    </row>
    <row r="5" spans="1:27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42" t="n"/>
    </row>
    <row r="6" spans="1:27">
      <c r="B6" s="6" t="n">
        <v>16</v>
      </c>
      <c r="C6" s="10" t="n"/>
      <c r="D6" s="8" t="n"/>
      <c r="E6" s="8" t="n"/>
      <c r="F6" s="8" t="n"/>
      <c r="G6" s="11" t="n"/>
      <c r="H6" s="8" t="n"/>
      <c r="I6" s="8" t="n"/>
      <c r="J6" s="8" t="n"/>
      <c r="K6" s="11" t="n"/>
      <c r="L6" s="8" t="n"/>
      <c r="M6" s="52" t="n"/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IF(L$6&gt;L$7, 1, 0)</f>
        <v/>
      </c>
      <c r="X6">
        <f>IF(M$6&gt;M$7, 2, 0)</f>
        <v/>
      </c>
      <c r="Y6">
        <f>SUM(O6:X6)</f>
        <v/>
      </c>
    </row>
    <row r="7" spans="1:27">
      <c r="B7" s="6" t="n">
        <v>16</v>
      </c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52" t="n"/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IF(L$7&gt;L$6, 1, 0)</f>
        <v/>
      </c>
      <c r="X7">
        <f>IF(M$7&gt;M$6, 2, 0)</f>
        <v/>
      </c>
      <c r="Y7" s="79">
        <f>SUM(O7:X7)</f>
        <v/>
      </c>
      <c r="AA7" t="s">
        <v>582</v>
      </c>
    </row>
    <row r="8" spans="1:27">
      <c r="B8" s="10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42" t="n"/>
    </row>
    <row r="9" spans="1:27">
      <c r="B9" s="6" t="n">
        <v>11</v>
      </c>
      <c r="C9" s="10" t="n"/>
      <c r="D9" s="8" t="n"/>
      <c r="E9" s="8" t="n"/>
      <c r="F9" s="8" t="n"/>
      <c r="G9" s="11" t="n"/>
      <c r="H9" s="8" t="n"/>
      <c r="I9" s="8" t="n"/>
      <c r="J9" s="8" t="n"/>
      <c r="K9" s="11" t="n"/>
      <c r="L9" s="8" t="n"/>
      <c r="M9" s="52" t="n"/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IF(L$9&gt;L$10, 1, 0)</f>
        <v/>
      </c>
      <c r="X9">
        <f>IF(M$9&gt;M$10, 2, 0)</f>
        <v/>
      </c>
      <c r="Y9" s="79">
        <f>SUM(O9:X9)</f>
        <v/>
      </c>
      <c r="AA9" t="s">
        <v>583</v>
      </c>
    </row>
    <row r="10" spans="1:27">
      <c r="B10" s="6" t="n">
        <v>11</v>
      </c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52" t="n"/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IF(L$10&gt;L$9, 1, 0)</f>
        <v/>
      </c>
      <c r="X10">
        <f>IF(M$10&gt;M$9, 2, 0)</f>
        <v/>
      </c>
      <c r="Y10" t="n">
        <v>7</v>
      </c>
    </row>
    <row r="11" spans="1:27">
      <c r="B11" s="10" t="n"/>
      <c r="C11" s="10" t="n"/>
      <c r="D11" s="8" t="n"/>
      <c r="E11" s="8" t="n"/>
      <c r="F11" s="8" t="n"/>
      <c r="G11" s="11" t="n"/>
      <c r="H11" s="8" t="n"/>
      <c r="I11" s="8" t="n"/>
      <c r="J11" s="8" t="n"/>
      <c r="K11" s="11" t="n"/>
      <c r="L11" s="8" t="n"/>
      <c r="M11" s="42" t="n"/>
    </row>
    <row r="12" spans="1:27">
      <c r="B12" s="6" t="n">
        <v>11</v>
      </c>
      <c r="C12" s="10" t="n"/>
      <c r="D12" s="8" t="n"/>
      <c r="E12" s="8" t="n"/>
      <c r="F12" s="8" t="n"/>
      <c r="G12" s="11" t="n"/>
      <c r="H12" s="8" t="n"/>
      <c r="I12" s="8" t="n"/>
      <c r="J12" s="8" t="n"/>
      <c r="K12" s="11" t="n"/>
      <c r="L12" s="8" t="n"/>
      <c r="M12" s="52" t="n"/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IF(L$12&gt;L$13, 1, 0)</f>
        <v/>
      </c>
      <c r="X12">
        <f>IF(M$12&gt;M$13, 2, 0)</f>
        <v/>
      </c>
      <c r="Y12">
        <f>SUM(O12:X12)</f>
        <v/>
      </c>
    </row>
    <row r="13" spans="1:27">
      <c r="B13" s="19" t="n">
        <v>11</v>
      </c>
      <c r="C13" s="44" t="n"/>
      <c r="D13" s="43" t="n"/>
      <c r="E13" s="43" t="n"/>
      <c r="F13" s="43" t="n"/>
      <c r="G13" s="45" t="n"/>
      <c r="H13" s="43" t="n"/>
      <c r="I13" s="43" t="n"/>
      <c r="J13" s="43" t="n"/>
      <c r="K13" s="45" t="n"/>
      <c r="L13" s="43" t="n"/>
      <c r="M13" s="52" t="n"/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IF(L$13&gt;L$12, 1, 0)</f>
        <v/>
      </c>
      <c r="X13">
        <f>IF(M$13&gt;M$12, 2, 0)</f>
        <v/>
      </c>
      <c r="Y13" s="79">
        <f>SUM(O13:X13)</f>
        <v/>
      </c>
      <c r="AA13" t="s">
        <v>584</v>
      </c>
    </row>
    <row r="16" spans="1:27">
      <c r="Y16">
        <f>SUM(O10:X10)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Z104"/>
  <sheetViews>
    <sheetView topLeftCell="A64" workbookViewId="0" zoomScale="80" zoomScaleNormal="80">
      <selection activeCell="C81" sqref="C81:M103"/>
    </sheetView>
  </sheetViews>
  <sheetFormatPr baseColWidth="8" defaultRowHeight="15" outlineLevelCol="0"/>
  <cols>
    <col bestFit="1" customWidth="1" max="3" min="3" style="30" width="23.42578125"/>
    <col bestFit="1" customWidth="1" max="12" min="12" style="30" width="8.5703125"/>
    <col customWidth="1" hidden="1" max="24" min="15" style="30" width="9.140625"/>
  </cols>
  <sheetData>
    <row r="1" spans="1:26">
      <c r="B1" t="s">
        <v>585</v>
      </c>
    </row>
    <row r="2" spans="1:26">
      <c r="B2" s="3" t="s">
        <v>580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6">
      <c r="B3" s="6" t="n">
        <v>1</v>
      </c>
      <c r="C3" s="8" t="n"/>
      <c r="D3" s="8" t="n"/>
      <c r="E3" s="8" t="n"/>
      <c r="F3" s="8" t="n"/>
      <c r="G3" s="11" t="n"/>
      <c r="H3" s="8" t="n"/>
      <c r="I3" s="8" t="n"/>
      <c r="J3" s="8" t="n"/>
      <c r="K3" s="11" t="n"/>
      <c r="L3" s="8" t="n"/>
      <c r="M3" s="9" t="n"/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 s="80">
        <f>SUM(O3:X3)</f>
        <v/>
      </c>
    </row>
    <row r="4" spans="1:26">
      <c r="B4" s="6" t="n">
        <v>16</v>
      </c>
      <c r="C4" s="10" t="n"/>
      <c r="D4" s="8" t="n"/>
      <c r="E4" s="8" t="n"/>
      <c r="F4" s="8" t="n"/>
      <c r="G4" s="11" t="n"/>
      <c r="H4" s="8" t="n"/>
      <c r="I4" s="8" t="n"/>
      <c r="J4" s="8" t="n"/>
      <c r="K4" s="11" t="n"/>
      <c r="L4" s="8" t="n"/>
      <c r="M4" s="52" t="n"/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6">
      <c r="B5" s="6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63" t="n"/>
    </row>
    <row r="6" spans="1:26">
      <c r="B6" s="6" t="n">
        <v>8</v>
      </c>
      <c r="C6" s="10" t="n"/>
      <c r="D6" s="8" t="n"/>
      <c r="E6" s="8" t="n"/>
      <c r="F6" s="8" t="n"/>
      <c r="G6" s="11" t="n"/>
      <c r="H6" s="8" t="n"/>
      <c r="I6" s="8" t="n"/>
      <c r="J6" s="8" t="n"/>
      <c r="K6" s="11" t="n"/>
      <c r="L6" s="8" t="n"/>
      <c r="M6" s="9" t="n"/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 s="79">
        <f>SUM(O6:X6)</f>
        <v/>
      </c>
    </row>
    <row r="7" spans="1:26">
      <c r="B7" s="6" t="n">
        <v>9</v>
      </c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9" t="n"/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6">
      <c r="B8" s="6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8" t="n"/>
    </row>
    <row r="9" spans="1:26">
      <c r="B9" s="6" t="n">
        <v>5</v>
      </c>
      <c r="C9" s="10" t="n"/>
      <c r="D9" s="8" t="n"/>
      <c r="E9" s="8" t="n"/>
      <c r="F9" s="8" t="n"/>
      <c r="G9" s="11" t="n"/>
      <c r="H9" s="8" t="n"/>
      <c r="I9" s="8" t="n"/>
      <c r="J9" s="8" t="n"/>
      <c r="K9" s="11" t="n"/>
      <c r="L9" s="8" t="n"/>
      <c r="M9" s="9" t="n"/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IF(L9&gt;L10, 1, 0)</f>
        <v/>
      </c>
      <c r="X9">
        <f>IF(M9&gt;M10, 2, 0)</f>
        <v/>
      </c>
      <c r="Y9" s="80">
        <f>SUM(O9:X9)</f>
        <v/>
      </c>
    </row>
    <row r="10" spans="1:26">
      <c r="B10" s="6" t="n">
        <v>12</v>
      </c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52" t="n"/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IF(L10&gt;L9, 1, 0)</f>
        <v/>
      </c>
      <c r="X10">
        <f>IF(M10&gt;M9, 2, 0)</f>
        <v/>
      </c>
      <c r="Y10">
        <f>SUM(O10:X10)</f>
        <v/>
      </c>
    </row>
    <row r="11" spans="1:26">
      <c r="B11" s="6" t="n"/>
      <c r="C11" s="10" t="n"/>
      <c r="D11" s="8" t="n"/>
      <c r="E11" s="8" t="n"/>
      <c r="F11" s="8" t="n"/>
      <c r="G11" s="11" t="n"/>
      <c r="H11" s="8" t="n"/>
      <c r="I11" s="8" t="n"/>
      <c r="J11" s="8" t="n"/>
      <c r="K11" s="11" t="n"/>
      <c r="L11" s="8" t="n"/>
      <c r="M11" s="63" t="n"/>
    </row>
    <row r="12" spans="1:26">
      <c r="B12" s="6" t="n">
        <v>4</v>
      </c>
      <c r="C12" s="10" t="n"/>
      <c r="D12" s="8" t="n"/>
      <c r="E12" s="8" t="n"/>
      <c r="F12" s="8" t="n"/>
      <c r="G12" s="11" t="n"/>
      <c r="H12" s="8" t="n"/>
      <c r="I12" s="8" t="n"/>
      <c r="J12" s="8" t="n"/>
      <c r="K12" s="11" t="n"/>
      <c r="L12" s="8" t="n"/>
      <c r="M12" s="9" t="n"/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IF(L12&gt;L13, 1, 0)</f>
        <v/>
      </c>
      <c r="X12">
        <f>IF(M12&gt;M13, 2, 0)</f>
        <v/>
      </c>
      <c r="Y12" s="80">
        <f>SUM(O12:X12)</f>
        <v/>
      </c>
    </row>
    <row r="13" spans="1:26">
      <c r="B13" s="6" t="n">
        <v>13</v>
      </c>
      <c r="C13" s="10" t="n"/>
      <c r="D13" s="8" t="n"/>
      <c r="E13" s="8" t="n"/>
      <c r="F13" s="8" t="n"/>
      <c r="G13" s="11" t="n"/>
      <c r="H13" s="8" t="n"/>
      <c r="I13" s="8" t="n"/>
      <c r="J13" s="8" t="n"/>
      <c r="K13" s="11" t="n"/>
      <c r="L13" s="8" t="n"/>
      <c r="M13" s="52" t="n"/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IF(L13&gt;L12, 1, 0)</f>
        <v/>
      </c>
      <c r="X13">
        <f>IF(M13&gt;M12, 2, 0)</f>
        <v/>
      </c>
      <c r="Y13">
        <f>SUM(O13:X13)</f>
        <v/>
      </c>
    </row>
    <row r="14" spans="1:26">
      <c r="B14" s="10" t="n"/>
      <c r="C14" s="10" t="n"/>
      <c r="D14" s="8" t="n"/>
      <c r="E14" s="8" t="n"/>
      <c r="F14" s="8" t="n"/>
      <c r="G14" s="11" t="n"/>
      <c r="H14" s="8" t="n"/>
      <c r="I14" s="8" t="n"/>
      <c r="J14" s="8" t="n"/>
      <c r="K14" s="11" t="n"/>
      <c r="L14" s="8" t="n"/>
      <c r="M14" s="63" t="n"/>
    </row>
    <row r="15" spans="1:26">
      <c r="B15" s="6" t="n">
        <v>6</v>
      </c>
      <c r="C15" s="10" t="n"/>
      <c r="D15" s="8" t="n"/>
      <c r="E15" s="8" t="n"/>
      <c r="F15" s="8" t="n"/>
      <c r="G15" s="11" t="n"/>
      <c r="H15" s="8" t="n"/>
      <c r="I15" s="8" t="n"/>
      <c r="J15" s="8" t="n"/>
      <c r="K15" s="11" t="n"/>
      <c r="L15" s="8" t="n"/>
      <c r="M15" s="9" t="n"/>
      <c r="O15">
        <f>IF(D15&gt;D16, 1.6, 0)</f>
        <v/>
      </c>
      <c r="P15">
        <f>IF(E15&lt;E16, 1, 0)</f>
        <v/>
      </c>
      <c r="Q15">
        <f>IF(F15&gt;F16, 0.8, 0)</f>
        <v/>
      </c>
      <c r="R15">
        <f>IF(G15&gt;G16, 0.6, 0)</f>
        <v/>
      </c>
      <c r="S15">
        <f>IF(H15&lt;H16, 1.6, 0)</f>
        <v/>
      </c>
      <c r="T15">
        <f>IF(I15&gt;I16, 1, 0)</f>
        <v/>
      </c>
      <c r="U15">
        <f>IF(J15&gt;J16, 0.8, 0)</f>
        <v/>
      </c>
      <c r="V15">
        <f>IF(K15&lt;K16, 0.6, 0)</f>
        <v/>
      </c>
      <c r="W15">
        <f>IF(L15&gt;L16, 1, 0)</f>
        <v/>
      </c>
      <c r="X15">
        <f>IF(M15&gt;M16, 2, 0)</f>
        <v/>
      </c>
      <c r="Y15">
        <f>SUM(O15:X15)</f>
        <v/>
      </c>
    </row>
    <row r="16" spans="1:26">
      <c r="B16" s="6" t="n">
        <v>11</v>
      </c>
      <c r="C16" s="10" t="n"/>
      <c r="D16" s="8" t="n"/>
      <c r="E16" s="8" t="n"/>
      <c r="F16" s="8" t="n"/>
      <c r="G16" s="11" t="n"/>
      <c r="H16" s="8" t="n"/>
      <c r="I16" s="8" t="n"/>
      <c r="J16" s="8" t="n"/>
      <c r="K16" s="11" t="n"/>
      <c r="L16" s="8" t="n"/>
      <c r="M16" s="9" t="n"/>
      <c r="O16">
        <f>IF(D16&gt;D15, 1.6, 0)</f>
        <v/>
      </c>
      <c r="P16">
        <f>IF(E16&lt;E15, 1, 0)</f>
        <v/>
      </c>
      <c r="Q16">
        <f>IF(F16&gt;F15, 0.8, 0)</f>
        <v/>
      </c>
      <c r="R16">
        <f>IF(G16&gt;G15, 0.6, 0)</f>
        <v/>
      </c>
      <c r="S16">
        <f>IF(H16&lt;H15, 1.6, 0)</f>
        <v/>
      </c>
      <c r="T16">
        <f>IF(I16&gt;I15, 1, 0)</f>
        <v/>
      </c>
      <c r="U16">
        <f>IF(J16&gt;J15, 0.8, 0)</f>
        <v/>
      </c>
      <c r="V16">
        <f>IF(K16&lt;K15, 0.6, 0)</f>
        <v/>
      </c>
      <c r="W16">
        <f>IF(L16&gt;L15, 1, 0)</f>
        <v/>
      </c>
      <c r="X16">
        <f>IF(M16&gt;M15, 2, 0)</f>
        <v/>
      </c>
      <c r="Y16" s="80">
        <f>SUM(O16:X16)</f>
        <v/>
      </c>
    </row>
    <row r="17" spans="1:26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</row>
    <row r="18" spans="1:26">
      <c r="B18" s="6" t="n">
        <v>3</v>
      </c>
      <c r="C18" s="10" t="n"/>
      <c r="D18" s="8" t="n"/>
      <c r="E18" s="8" t="n"/>
      <c r="F18" s="8" t="n"/>
      <c r="G18" s="11" t="n"/>
      <c r="H18" s="8" t="n"/>
      <c r="I18" s="8" t="n"/>
      <c r="J18" s="8" t="n"/>
      <c r="K18" s="11" t="n"/>
      <c r="L18" s="8" t="n"/>
      <c r="M18" s="9" t="n"/>
      <c r="O18">
        <f>IF(D18&gt;D19, 1.6, 0)</f>
        <v/>
      </c>
      <c r="P18">
        <f>IF(E18&lt;E19, 1, 0)</f>
        <v/>
      </c>
      <c r="Q18">
        <f>IF(F18&gt;F19, 0.8, 0)</f>
        <v/>
      </c>
      <c r="R18">
        <f>IF(G18&gt;G19, 0.6, 0)</f>
        <v/>
      </c>
      <c r="S18">
        <f>IF(H18&lt;H19, 1.6, 0)</f>
        <v/>
      </c>
      <c r="T18">
        <f>IF(I18&gt;I19, 1, 0)</f>
        <v/>
      </c>
      <c r="U18">
        <f>IF(J18&gt;J19, 0.8, 0)</f>
        <v/>
      </c>
      <c r="V18">
        <f>IF(K18&lt;K19, 0.6, 0)</f>
        <v/>
      </c>
      <c r="W18">
        <f>IF(L18&gt;L19, 1, 0)</f>
        <v/>
      </c>
      <c r="X18">
        <f>IF(M18&gt;M19, 2, 0)</f>
        <v/>
      </c>
      <c r="Y18" s="80">
        <f>SUM(O18:X18)</f>
        <v/>
      </c>
    </row>
    <row r="19" spans="1:26">
      <c r="B19" s="6" t="n">
        <v>14</v>
      </c>
      <c r="C19" s="10" t="n"/>
      <c r="D19" s="8" t="n"/>
      <c r="E19" s="8" t="n"/>
      <c r="F19" s="8" t="n"/>
      <c r="G19" s="11" t="n"/>
      <c r="H19" s="8" t="n"/>
      <c r="I19" s="8" t="n"/>
      <c r="J19" s="8" t="n"/>
      <c r="K19" s="11" t="n"/>
      <c r="L19" s="8" t="n"/>
      <c r="M19" s="9" t="n"/>
      <c r="O19">
        <f>IF(D19&gt;D18, 1.6, 0)</f>
        <v/>
      </c>
      <c r="P19">
        <f>IF(E19&lt;E18, 1, 0)</f>
        <v/>
      </c>
      <c r="Q19">
        <f>IF(F19&gt;F18, 0.8, 0)</f>
        <v/>
      </c>
      <c r="R19">
        <f>IF(G19&gt;G18, 0.6, 0)</f>
        <v/>
      </c>
      <c r="S19">
        <f>IF(H19&lt;H18, 1.6, 0)</f>
        <v/>
      </c>
      <c r="T19">
        <f>IF(I19&gt;I18, 1, 0)</f>
        <v/>
      </c>
      <c r="U19">
        <f>IF(J19&gt;J18, 0.8, 0)</f>
        <v/>
      </c>
      <c r="V19">
        <f>IF(K19&lt;K18, 0.6, 0)</f>
        <v/>
      </c>
      <c r="W19">
        <f>IF(L19&gt;L18, 1, 0)</f>
        <v/>
      </c>
      <c r="X19">
        <f>IF(M19&gt;M18, 2, 0)</f>
        <v/>
      </c>
      <c r="Y19">
        <f>SUM(O19:X19)</f>
        <v/>
      </c>
    </row>
    <row r="20" spans="1:26">
      <c r="B20" s="10" t="n"/>
      <c r="C20" s="10" t="n"/>
      <c r="D20" s="8" t="n"/>
      <c r="E20" s="8" t="n"/>
      <c r="F20" s="8" t="n"/>
      <c r="G20" s="11" t="n"/>
      <c r="H20" s="8" t="n"/>
      <c r="I20" s="8" t="n"/>
      <c r="J20" s="8" t="n"/>
      <c r="K20" s="11" t="n"/>
      <c r="L20" s="8" t="n"/>
      <c r="M20" s="8" t="n"/>
      <c r="Y20" s="81" t="n"/>
    </row>
    <row r="21" spans="1:26">
      <c r="B21" s="6" t="n">
        <v>7</v>
      </c>
      <c r="C21" s="10" t="n"/>
      <c r="D21" s="8" t="n"/>
      <c r="E21" s="8" t="n"/>
      <c r="F21" s="8" t="n"/>
      <c r="G21" s="11" t="n"/>
      <c r="H21" s="8" t="n"/>
      <c r="I21" s="8" t="n"/>
      <c r="J21" s="8" t="n"/>
      <c r="K21" s="11" t="n"/>
      <c r="L21" s="8" t="n"/>
      <c r="M21" s="9" t="n"/>
      <c r="O21">
        <f>IF(D21&gt;D22, 1.6, 0)</f>
        <v/>
      </c>
      <c r="P21">
        <f>IF(E21&lt;E22, 1, 0)</f>
        <v/>
      </c>
      <c r="Q21">
        <f>IF(F21&gt;F22, 0.8, 0)</f>
        <v/>
      </c>
      <c r="R21">
        <f>IF(G21&gt;G22, 0.6, 0)</f>
        <v/>
      </c>
      <c r="S21">
        <f>IF(H21&lt;H22, 1.6, 0)</f>
        <v/>
      </c>
      <c r="T21">
        <f>IF(I21&gt;I22, 1, 0)</f>
        <v/>
      </c>
      <c r="U21">
        <f>IF(J21&gt;J22, 0.8, 0)</f>
        <v/>
      </c>
      <c r="V21">
        <f>IF(K21&lt;K22, 0.6, 0)</f>
        <v/>
      </c>
      <c r="W21">
        <f>IF(L21&gt;L22, 1, 0)</f>
        <v/>
      </c>
      <c r="X21">
        <f>IF(M21&gt;M22, 2, 0)</f>
        <v/>
      </c>
      <c r="Y21" s="80">
        <f>SUM(O21:X21)</f>
        <v/>
      </c>
    </row>
    <row r="22" spans="1:26">
      <c r="B22" s="6" t="n">
        <v>10</v>
      </c>
      <c r="C22" s="10" t="n"/>
      <c r="D22" s="8" t="n"/>
      <c r="E22" s="8" t="n"/>
      <c r="F22" s="8" t="n"/>
      <c r="G22" s="11" t="n"/>
      <c r="H22" s="8" t="n"/>
      <c r="I22" s="8" t="n"/>
      <c r="J22" s="8" t="n"/>
      <c r="K22" s="11" t="n"/>
      <c r="L22" s="8" t="n"/>
      <c r="M22" s="9" t="n"/>
      <c r="O22">
        <f>IF(D22&gt;D21, 1.6, 0)</f>
        <v/>
      </c>
      <c r="P22">
        <f>IF(E22&lt;E21, 1, 0)</f>
        <v/>
      </c>
      <c r="Q22">
        <f>IF(F22&gt;F21, 0.8, 0)</f>
        <v/>
      </c>
      <c r="R22">
        <f>IF(G22&gt;G21, 0.6, 0)</f>
        <v/>
      </c>
      <c r="S22">
        <f>IF(H22&lt;H21, 1.6, 0)</f>
        <v/>
      </c>
      <c r="T22">
        <f>IF(I22&gt;I21, 1, 0)</f>
        <v/>
      </c>
      <c r="U22">
        <f>IF(J22&gt;J21, 0.8, 0)</f>
        <v/>
      </c>
      <c r="V22">
        <f>IF(K22&lt;K21, 0.6, 0)</f>
        <v/>
      </c>
      <c r="W22">
        <f>IF(L22&gt;L21, 1, 0)</f>
        <v/>
      </c>
      <c r="X22">
        <f>IF(M22&gt;M21, 2, 0)</f>
        <v/>
      </c>
      <c r="Y22">
        <f>SUM(O22:X22)</f>
        <v/>
      </c>
    </row>
    <row r="23" spans="1:26">
      <c r="B23" s="10" t="n"/>
      <c r="C23" s="10" t="n"/>
      <c r="D23" s="8" t="n"/>
      <c r="E23" s="8" t="n"/>
      <c r="F23" s="8" t="n"/>
      <c r="G23" s="11" t="n"/>
      <c r="H23" s="8" t="n"/>
      <c r="I23" s="8" t="n"/>
      <c r="J23" s="8" t="n"/>
      <c r="K23" s="11" t="n"/>
      <c r="L23" s="8" t="n"/>
      <c r="M23" s="8" t="n"/>
    </row>
    <row r="24" spans="1:26">
      <c r="B24" s="6" t="n">
        <v>2</v>
      </c>
      <c r="C24" s="10" t="n"/>
      <c r="D24" s="8" t="n"/>
      <c r="E24" s="8" t="n"/>
      <c r="F24" s="8" t="n"/>
      <c r="G24" s="11" t="n"/>
      <c r="H24" s="8" t="n"/>
      <c r="I24" s="8" t="n"/>
      <c r="J24" s="8" t="n"/>
      <c r="K24" s="11" t="n"/>
      <c r="L24" s="8" t="n"/>
      <c r="M24" s="9" t="n"/>
      <c r="O24">
        <f>IF(D24&gt;D25, 1.6, 0)</f>
        <v/>
      </c>
      <c r="P24">
        <f>IF(E24&lt;E25, 1, 0)</f>
        <v/>
      </c>
      <c r="Q24">
        <f>IF(F24&gt;F25, 0.8, 0)</f>
        <v/>
      </c>
      <c r="R24">
        <f>IF(G24&gt;G25, 0.6, 0)</f>
        <v/>
      </c>
      <c r="S24">
        <f>IF(H24&lt;H25, 1.6, 0)</f>
        <v/>
      </c>
      <c r="T24">
        <f>IF(I24&gt;I25, 1, 0)</f>
        <v/>
      </c>
      <c r="U24">
        <f>IF(J24&gt;J25, 0.8, 0)</f>
        <v/>
      </c>
      <c r="V24">
        <f>IF(K24&lt;K25, 0.6, 0)</f>
        <v/>
      </c>
      <c r="W24">
        <f>IF(L24&gt;L25, 1, 0)</f>
        <v/>
      </c>
      <c r="X24">
        <f>IF(M24&gt;M25, 2, 0)</f>
        <v/>
      </c>
      <c r="Y24" s="80">
        <f>SUM(O24:X24)</f>
        <v/>
      </c>
    </row>
    <row r="25" spans="1:26">
      <c r="B25" s="6" t="n">
        <v>15</v>
      </c>
      <c r="C25" s="10" t="n"/>
      <c r="D25" s="8" t="n"/>
      <c r="E25" s="8" t="n"/>
      <c r="F25" s="8" t="n"/>
      <c r="G25" s="11" t="n"/>
      <c r="H25" s="8" t="n"/>
      <c r="I25" s="8" t="n"/>
      <c r="J25" s="8" t="n"/>
      <c r="K25" s="11" t="n"/>
      <c r="L25" s="8" t="n"/>
      <c r="M25" s="9" t="n"/>
      <c r="O25">
        <f>IF(D25&gt;D24, 1.6, 0)</f>
        <v/>
      </c>
      <c r="P25">
        <f>IF(E25&lt;E24, 1, 0)</f>
        <v/>
      </c>
      <c r="Q25">
        <f>IF(F25&gt;F24, 0.8, 0)</f>
        <v/>
      </c>
      <c r="R25">
        <f>IF(G25&gt;G24, 0.6, 0)</f>
        <v/>
      </c>
      <c r="S25">
        <f>IF(H25&lt;H24, 1.6, 0)</f>
        <v/>
      </c>
      <c r="T25">
        <f>IF(I25&gt;I24, 1, 0)</f>
        <v/>
      </c>
      <c r="U25">
        <f>IF(J25&gt;J24, 0.8, 0)</f>
        <v/>
      </c>
      <c r="V25">
        <f>IF(K25&lt;K24, 0.6, 0)</f>
        <v/>
      </c>
      <c r="W25">
        <f>IF(L25&gt;L24, 1, 0)</f>
        <v/>
      </c>
      <c r="X25">
        <f>IF(M25&gt;M24, 2, 0)</f>
        <v/>
      </c>
      <c r="Y25">
        <f>SUM(O25:X25)</f>
        <v/>
      </c>
    </row>
    <row r="26" spans="1:26">
      <c r="B26" s="10" t="n"/>
      <c r="C26" s="10" t="n"/>
      <c r="D26" s="8" t="n"/>
      <c r="E26" s="8" t="n"/>
      <c r="F26" s="8" t="n"/>
      <c r="G26" s="11" t="n"/>
      <c r="H26" s="8" t="n"/>
      <c r="I26" s="8" t="n"/>
      <c r="J26" s="8" t="n"/>
      <c r="K26" s="11" t="n"/>
      <c r="L26" s="8" t="n"/>
      <c r="M26" s="8" t="n"/>
    </row>
    <row r="27" spans="1:26">
      <c r="B27" t="s">
        <v>586</v>
      </c>
      <c r="D27" s="61" t="n"/>
      <c r="E27" s="61" t="n"/>
      <c r="F27" s="61" t="n"/>
      <c r="G27" s="32" t="n"/>
      <c r="H27" s="61" t="n"/>
      <c r="I27" s="61" t="n"/>
      <c r="J27" s="61" t="n"/>
      <c r="K27" s="32" t="n"/>
      <c r="L27" s="61" t="n"/>
      <c r="M27" s="61" t="n"/>
    </row>
    <row r="28" spans="1:26">
      <c r="B28" s="3" t="s">
        <v>580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  <c r="I28" s="4" t="s">
        <v>10</v>
      </c>
      <c r="J28" s="4" t="s">
        <v>11</v>
      </c>
      <c r="K28" s="4" t="s">
        <v>12</v>
      </c>
      <c r="L28" s="4" t="s">
        <v>15</v>
      </c>
      <c r="M28" s="5" t="s">
        <v>16</v>
      </c>
    </row>
    <row r="29" spans="1:26">
      <c r="B29" s="6" t="n">
        <v>1</v>
      </c>
      <c r="C29" s="10" t="n"/>
      <c r="D29" s="8" t="n"/>
      <c r="E29" s="8" t="n"/>
      <c r="F29" s="8" t="n"/>
      <c r="G29" s="11" t="n"/>
      <c r="H29" s="8" t="n"/>
      <c r="I29" s="8" t="n"/>
      <c r="J29" s="8" t="n"/>
      <c r="K29" s="11" t="n"/>
      <c r="L29" s="8" t="n"/>
      <c r="M29" s="9" t="n"/>
      <c r="O29">
        <f>IF(D29&gt;D30, 1.6, 0)</f>
        <v/>
      </c>
      <c r="P29">
        <f>IF(E29&lt;E30, 1, 0)</f>
        <v/>
      </c>
      <c r="Q29">
        <f>IF(F29&gt;F30, 0.8, 0)</f>
        <v/>
      </c>
      <c r="R29">
        <f>IF(G29&gt;G30, 0.6, 0)</f>
        <v/>
      </c>
      <c r="S29">
        <f>IF(H29&lt;H30, 1.6, 0)</f>
        <v/>
      </c>
      <c r="T29">
        <f>IF(I29&gt;I30, 1, 0)</f>
        <v/>
      </c>
      <c r="U29">
        <f>IF(J29&gt;J30, 0.8, 0)</f>
        <v/>
      </c>
      <c r="V29">
        <f>IF(K29&lt;K30, 0.6, 0)</f>
        <v/>
      </c>
      <c r="W29">
        <f>IF(L29&gt;L30, 1, 0)</f>
        <v/>
      </c>
      <c r="X29">
        <f>IF(M29&gt;M30, 2, 0)</f>
        <v/>
      </c>
      <c r="Y29" s="80">
        <f>SUM(O29:X29)</f>
        <v/>
      </c>
    </row>
    <row r="30" spans="1:26">
      <c r="B30" s="6" t="n">
        <v>16</v>
      </c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O30">
        <f>IF(D30&gt;D29, 1.6, 0)</f>
        <v/>
      </c>
      <c r="P30">
        <f>IF(E30&lt;E29, 1, 0)</f>
        <v/>
      </c>
      <c r="Q30">
        <f>IF(F30&gt;F29, 0.8, 0)</f>
        <v/>
      </c>
      <c r="R30">
        <f>IF(G30&gt;G29, 0.6, 0)</f>
        <v/>
      </c>
      <c r="S30">
        <f>IF(H30&lt;H29, 1.6, 0)</f>
        <v/>
      </c>
      <c r="T30">
        <f>IF(I30&gt;I29, 1, 0)</f>
        <v/>
      </c>
      <c r="U30">
        <f>IF(J30&gt;J29, 0.8, 0)</f>
        <v/>
      </c>
      <c r="V30">
        <f>IF(K30&lt;K29, 0.6, 0)</f>
        <v/>
      </c>
      <c r="W30">
        <f>IF(L30&gt;L29, 1, 0)</f>
        <v/>
      </c>
      <c r="X30">
        <f>IF(M30&gt;M29, 2, 0)</f>
        <v/>
      </c>
      <c r="Y30">
        <f>SUM(O30:X30)</f>
        <v/>
      </c>
    </row>
    <row r="31" spans="1:26">
      <c r="B31" s="6" t="n"/>
      <c r="C31" s="10" t="n"/>
      <c r="D31" s="8" t="n"/>
      <c r="E31" s="8" t="n"/>
      <c r="F31" s="8" t="n"/>
      <c r="G31" s="11" t="n"/>
      <c r="H31" s="8" t="n"/>
      <c r="I31" s="8" t="n"/>
      <c r="J31" s="8" t="n"/>
      <c r="K31" s="11" t="n"/>
      <c r="L31" s="8" t="n"/>
      <c r="M31" s="8" t="n"/>
    </row>
    <row r="32" spans="1:26">
      <c r="B32" s="6" t="n">
        <v>8</v>
      </c>
      <c r="C32" s="10" t="n"/>
      <c r="D32" s="8" t="n"/>
      <c r="E32" s="8" t="n"/>
      <c r="F32" s="8" t="n"/>
      <c r="G32" s="11" t="n"/>
      <c r="H32" s="8" t="n"/>
      <c r="I32" s="8" t="n"/>
      <c r="J32" s="8" t="n"/>
      <c r="K32" s="11" t="n"/>
      <c r="L32" s="8" t="n"/>
      <c r="M32" s="9" t="n"/>
      <c r="O32">
        <f>IF(D32&gt;D33, 1.6, 0)</f>
        <v/>
      </c>
      <c r="P32">
        <f>IF(E32&lt;E33, 1, 0)</f>
        <v/>
      </c>
      <c r="Q32">
        <f>IF(F32&gt;F33, 0.8, 0)</f>
        <v/>
      </c>
      <c r="R32">
        <f>IF(G32&gt;G33, 0.6, 0)</f>
        <v/>
      </c>
      <c r="S32">
        <f>IF(H32&lt;H33, 1.6, 0)</f>
        <v/>
      </c>
      <c r="T32">
        <f>IF(I32&gt;I33, 1, 0)</f>
        <v/>
      </c>
      <c r="U32">
        <f>IF(J32&gt;J33, 0.8, 0)</f>
        <v/>
      </c>
      <c r="V32">
        <f>IF(K32&lt;K33, 0.6, 0)</f>
        <v/>
      </c>
      <c r="W32">
        <f>IF(L32&gt;L33, 1, 0)</f>
        <v/>
      </c>
      <c r="X32">
        <f>IF(M32&gt;M33, 2, 0)</f>
        <v/>
      </c>
      <c r="Y32">
        <f>SUM(O32:X32)</f>
        <v/>
      </c>
    </row>
    <row r="33" spans="1:26">
      <c r="B33" s="6" t="n">
        <v>9</v>
      </c>
      <c r="C33" s="10" t="n"/>
      <c r="D33" s="8" t="n"/>
      <c r="E33" s="8" t="n"/>
      <c r="F33" s="8" t="n"/>
      <c r="G33" s="11" t="n"/>
      <c r="H33" s="8" t="n"/>
      <c r="I33" s="8" t="n"/>
      <c r="J33" s="8" t="n"/>
      <c r="K33" s="11" t="n"/>
      <c r="L33" s="8" t="n"/>
      <c r="M33" s="9" t="n"/>
      <c r="O33">
        <f>IF(D33&gt;D32, 1.6, 0)</f>
        <v/>
      </c>
      <c r="P33">
        <f>IF(E33&lt;E32, 1, 0)</f>
        <v/>
      </c>
      <c r="Q33">
        <f>IF(F33&gt;F32, 0.8, 0)</f>
        <v/>
      </c>
      <c r="R33">
        <f>IF(G33&gt;G32, 0.6, 0)</f>
        <v/>
      </c>
      <c r="S33">
        <f>IF(H33&lt;H32, 1.6, 0)</f>
        <v/>
      </c>
      <c r="T33">
        <f>IF(I33&gt;I32, 1, 0)</f>
        <v/>
      </c>
      <c r="U33">
        <f>IF(J33&gt;J32, 0.8, 0)</f>
        <v/>
      </c>
      <c r="V33">
        <f>IF(K33&lt;K32, 0.6, 0)</f>
        <v/>
      </c>
      <c r="W33">
        <f>IF(L33&gt;L32, 1, 0)</f>
        <v/>
      </c>
      <c r="X33">
        <f>IF(M33&gt;M32, 2, 0)</f>
        <v/>
      </c>
      <c r="Y33" s="79">
        <f>SUM(O33:X33)</f>
        <v/>
      </c>
    </row>
    <row r="34" spans="1:26">
      <c r="B34" s="10" t="n"/>
      <c r="C34" s="10" t="n"/>
      <c r="D34" s="8" t="n"/>
      <c r="E34" s="8" t="n"/>
      <c r="F34" s="8" t="n"/>
      <c r="G34" s="11" t="n"/>
      <c r="H34" s="8" t="n"/>
      <c r="I34" s="8" t="n"/>
      <c r="J34" s="8" t="n"/>
      <c r="K34" s="11" t="n"/>
      <c r="L34" s="8" t="n"/>
      <c r="M34" s="8" t="n"/>
    </row>
    <row r="35" spans="1:26">
      <c r="B35" s="6" t="n">
        <v>5</v>
      </c>
      <c r="C35" s="10" t="n"/>
      <c r="D35" s="8" t="n"/>
      <c r="E35" s="8" t="n"/>
      <c r="F35" s="8" t="n"/>
      <c r="G35" s="11" t="n"/>
      <c r="H35" s="8" t="n"/>
      <c r="I35" s="8" t="n"/>
      <c r="J35" s="8" t="n"/>
      <c r="K35" s="11" t="n"/>
      <c r="L35" s="8" t="n"/>
      <c r="M35" s="9" t="n"/>
      <c r="O35">
        <f>IF(D35&gt;D36, 1.6, 0)</f>
        <v/>
      </c>
      <c r="P35">
        <f>IF(E35&lt;E36, 1, 0)</f>
        <v/>
      </c>
      <c r="Q35">
        <f>IF(F35&gt;F36, 0.8, 0)</f>
        <v/>
      </c>
      <c r="R35">
        <f>IF(G35&gt;G36, 0.6, 0)</f>
        <v/>
      </c>
      <c r="S35">
        <f>IF(H35&lt;H36, 1.6, 0)</f>
        <v/>
      </c>
      <c r="T35">
        <f>IF(I35&gt;I36, 1, 0)</f>
        <v/>
      </c>
      <c r="U35">
        <f>IF(J35&gt;J36, 0.8, 0)</f>
        <v/>
      </c>
      <c r="V35">
        <f>IF(K35&lt;K36, 0.6, 0)</f>
        <v/>
      </c>
      <c r="W35">
        <f>IF(L35&gt;L36, 1, 0)</f>
        <v/>
      </c>
      <c r="X35">
        <f>IF(M35&gt;M36, 2, 0)</f>
        <v/>
      </c>
      <c r="Y35" s="80">
        <f>SUM(O35:X35)</f>
        <v/>
      </c>
    </row>
    <row r="36" spans="1:26">
      <c r="B36" s="6" t="n">
        <v>12</v>
      </c>
      <c r="C36" s="10" t="n"/>
      <c r="D36" s="8" t="n"/>
      <c r="E36" s="8" t="n"/>
      <c r="F36" s="8" t="n"/>
      <c r="G36" s="11" t="n"/>
      <c r="H36" s="8" t="n"/>
      <c r="I36" s="8" t="n"/>
      <c r="J36" s="8" t="n"/>
      <c r="K36" s="11" t="n"/>
      <c r="L36" s="8" t="n"/>
      <c r="M36" s="9" t="n"/>
      <c r="O36">
        <f>IF(D36&gt;D35, 1.6, 0)</f>
        <v/>
      </c>
      <c r="P36">
        <f>IF(E36&lt;E35, 1, 0)</f>
        <v/>
      </c>
      <c r="Q36">
        <f>IF(F36&gt;F35, 0.8, 0)</f>
        <v/>
      </c>
      <c r="R36">
        <f>IF(G36&gt;G35, 0.6, 0)</f>
        <v/>
      </c>
      <c r="S36">
        <f>IF(H36&lt;H35, 1.6, 0)</f>
        <v/>
      </c>
      <c r="T36">
        <f>IF(I36&gt;I35, 1, 0)</f>
        <v/>
      </c>
      <c r="U36">
        <f>IF(J36&gt;J35, 0.8, 0)</f>
        <v/>
      </c>
      <c r="V36">
        <f>IF(K36&lt;K35, 0.6, 0)</f>
        <v/>
      </c>
      <c r="W36">
        <f>IF(L36&gt;L35, 1, 0)</f>
        <v/>
      </c>
      <c r="X36">
        <f>IF(M36&gt;M35, 2, 0)</f>
        <v/>
      </c>
      <c r="Y36">
        <f>SUM(O36:X36)</f>
        <v/>
      </c>
    </row>
    <row r="37" spans="1:26">
      <c r="B37" s="10" t="n"/>
      <c r="C37" s="10" t="n"/>
      <c r="D37" s="8" t="n"/>
      <c r="E37" s="8" t="n"/>
      <c r="F37" s="8" t="n"/>
      <c r="G37" s="11" t="n"/>
      <c r="H37" s="8" t="n"/>
      <c r="I37" s="8" t="n"/>
      <c r="J37" s="8" t="n"/>
      <c r="K37" s="11" t="n"/>
      <c r="L37" s="8" t="n"/>
      <c r="M37" s="8" t="n"/>
    </row>
    <row r="38" spans="1:26">
      <c r="B38" s="6" t="n">
        <v>4</v>
      </c>
      <c r="C38" s="10" t="n"/>
      <c r="D38" s="8" t="n"/>
      <c r="E38" s="8" t="n"/>
      <c r="F38" s="8" t="n"/>
      <c r="G38" s="11" t="n"/>
      <c r="H38" s="8" t="n"/>
      <c r="I38" s="8" t="n"/>
      <c r="J38" s="8" t="n"/>
      <c r="K38" s="11" t="n"/>
      <c r="L38" s="8" t="n"/>
      <c r="M38" s="9" t="n"/>
      <c r="O38">
        <f>IF(D38&gt;D39, 1.6, 0)</f>
        <v/>
      </c>
      <c r="P38">
        <f>IF(E38&lt;E39, 1, 0)</f>
        <v/>
      </c>
      <c r="Q38">
        <f>IF(F38&gt;F39, 0.8, 0)</f>
        <v/>
      </c>
      <c r="R38">
        <f>IF(G38&gt;G39, 0.6, 0)</f>
        <v/>
      </c>
      <c r="S38">
        <f>IF(H38&lt;H39, 1.6, 0)</f>
        <v/>
      </c>
      <c r="T38">
        <f>IF(I38&gt;I39, 1, 0)</f>
        <v/>
      </c>
      <c r="U38">
        <f>IF(J38&gt;J39, 0.8, 0)</f>
        <v/>
      </c>
      <c r="V38">
        <f>IF(K38&lt;K39, 0.6, 0)</f>
        <v/>
      </c>
      <c r="W38">
        <f>IF(L38&gt;L39, 1, 0)</f>
        <v/>
      </c>
      <c r="X38">
        <f>IF(M38&gt;M39, 2, 0)</f>
        <v/>
      </c>
      <c r="Y38" s="80">
        <f>SUM(O38:X38)</f>
        <v/>
      </c>
    </row>
    <row r="39" spans="1:26">
      <c r="B39" s="6" t="n">
        <v>13</v>
      </c>
      <c r="C39" s="10" t="n"/>
      <c r="D39" s="8" t="n"/>
      <c r="E39" s="8" t="n"/>
      <c r="F39" s="8" t="n"/>
      <c r="G39" s="11" t="n"/>
      <c r="H39" s="8" t="n"/>
      <c r="I39" s="8" t="n"/>
      <c r="J39" s="8" t="n"/>
      <c r="K39" s="11" t="n"/>
      <c r="L39" s="8" t="n"/>
      <c r="M39" s="9" t="n"/>
      <c r="O39">
        <f>IF(D39&gt;D38, 1.6, 0)</f>
        <v/>
      </c>
      <c r="P39">
        <f>IF(E39&lt;E38, 1, 0)</f>
        <v/>
      </c>
      <c r="Q39">
        <f>IF(F39&gt;F38, 0.8, 0)</f>
        <v/>
      </c>
      <c r="R39">
        <f>IF(G39&gt;G38, 0.6, 0)</f>
        <v/>
      </c>
      <c r="S39">
        <f>IF(H39&lt;H38, 1.6, 0)</f>
        <v/>
      </c>
      <c r="T39">
        <f>IF(I39&gt;I38, 1, 0)</f>
        <v/>
      </c>
      <c r="U39">
        <f>IF(J39&gt;J38, 0.8, 0)</f>
        <v/>
      </c>
      <c r="V39">
        <f>IF(K39&lt;K38, 0.6, 0)</f>
        <v/>
      </c>
      <c r="W39">
        <f>IF(L39&gt;L38, 1, 0)</f>
        <v/>
      </c>
      <c r="X39">
        <f>IF(M39&gt;M38, 2, 0)</f>
        <v/>
      </c>
      <c r="Y39">
        <f>SUM(O39:X39)</f>
        <v/>
      </c>
    </row>
    <row r="40" spans="1:26">
      <c r="B40" s="10" t="n"/>
      <c r="C40" s="10" t="n"/>
      <c r="D40" s="8" t="n"/>
      <c r="E40" s="8" t="n"/>
      <c r="F40" s="8" t="n"/>
      <c r="G40" s="11" t="n"/>
      <c r="H40" s="8" t="n"/>
      <c r="I40" s="8" t="n"/>
      <c r="J40" s="8" t="n"/>
      <c r="K40" s="11" t="n"/>
      <c r="L40" s="8" t="n"/>
      <c r="M40" s="8" t="n"/>
    </row>
    <row r="41" spans="1:26">
      <c r="B41" s="6" t="n">
        <v>6</v>
      </c>
      <c r="C41" s="10" t="n"/>
      <c r="D41" s="8" t="n"/>
      <c r="E41" s="8" t="n"/>
      <c r="F41" s="8" t="n"/>
      <c r="G41" s="11" t="n"/>
      <c r="H41" s="8" t="n"/>
      <c r="I41" s="8" t="n"/>
      <c r="J41" s="8" t="n"/>
      <c r="K41" s="11" t="n"/>
      <c r="L41" s="8" t="n"/>
      <c r="M41" s="9" t="n"/>
      <c r="O41">
        <f>IF(D41&gt;D42, 1.6, 0)</f>
        <v/>
      </c>
      <c r="P41">
        <f>IF(E41&lt;E42, 1, 0)</f>
        <v/>
      </c>
      <c r="Q41">
        <f>IF(F41&gt;F42, 0.8, 0)</f>
        <v/>
      </c>
      <c r="R41">
        <f>IF(G41&gt;G42, 0.6, 0)</f>
        <v/>
      </c>
      <c r="S41">
        <f>IF(H41&lt;H42, 1.6, 0)</f>
        <v/>
      </c>
      <c r="T41">
        <f>IF(I41&gt;I42, 1, 0)</f>
        <v/>
      </c>
      <c r="U41">
        <f>IF(J41&gt;J42, 0.8, 0)</f>
        <v/>
      </c>
      <c r="V41">
        <f>IF(K41&lt;K42, 0.6, 0)</f>
        <v/>
      </c>
      <c r="W41">
        <f>IF(L41&gt;L42, 1, 0)</f>
        <v/>
      </c>
      <c r="X41">
        <f>IF(M41&gt;M42, 2, 0)</f>
        <v/>
      </c>
      <c r="Y41">
        <f>SUM(O41:X41)</f>
        <v/>
      </c>
    </row>
    <row r="42" spans="1:26">
      <c r="B42" s="6" t="n">
        <v>11</v>
      </c>
      <c r="C42" s="10" t="n"/>
      <c r="D42" s="8" t="n"/>
      <c r="E42" s="8" t="n"/>
      <c r="F42" s="8" t="n"/>
      <c r="G42" s="11" t="n"/>
      <c r="H42" s="8" t="n"/>
      <c r="I42" s="8" t="n"/>
      <c r="J42" s="8" t="n"/>
      <c r="K42" s="11" t="n"/>
      <c r="L42" s="8" t="n"/>
      <c r="M42" s="9" t="n"/>
      <c r="O42">
        <f>IF(D42&gt;D41, 1.6, 0)</f>
        <v/>
      </c>
      <c r="P42">
        <f>IF(E42&lt;E41, 1, 0)</f>
        <v/>
      </c>
      <c r="Q42">
        <f>IF(F42&gt;F41, 0.8, 0)</f>
        <v/>
      </c>
      <c r="R42">
        <f>IF(G42&gt;G41, 0.6, 0)</f>
        <v/>
      </c>
      <c r="S42">
        <f>IF(H42&lt;H41, 1.6, 0)</f>
        <v/>
      </c>
      <c r="T42">
        <f>IF(I42&gt;I41, 1, 0)</f>
        <v/>
      </c>
      <c r="U42">
        <f>IF(J42&gt;J41, 0.8, 0)</f>
        <v/>
      </c>
      <c r="V42">
        <f>IF(K42&lt;K41, 0.6, 0)</f>
        <v/>
      </c>
      <c r="W42">
        <f>IF(L42&gt;L41, 1, 0)</f>
        <v/>
      </c>
      <c r="X42">
        <f>IF(M42&gt;M41, 2, 0)</f>
        <v/>
      </c>
      <c r="Y42" s="79">
        <f>SUM(O42:X42)</f>
        <v/>
      </c>
    </row>
    <row r="43" spans="1:26">
      <c r="B43" s="10" t="n"/>
      <c r="C43" s="10" t="n"/>
      <c r="D43" s="8" t="n"/>
      <c r="E43" s="8" t="n"/>
      <c r="F43" s="8" t="n"/>
      <c r="G43" s="11" t="n"/>
      <c r="H43" s="8" t="n"/>
      <c r="I43" s="8" t="n"/>
      <c r="J43" s="8" t="n"/>
      <c r="K43" s="11" t="n"/>
      <c r="L43" s="8" t="n"/>
      <c r="M43" s="8" t="n"/>
    </row>
    <row r="44" spans="1:26">
      <c r="B44" s="6" t="n">
        <v>3</v>
      </c>
      <c r="C44" s="10" t="n"/>
      <c r="D44" s="8" t="n"/>
      <c r="E44" s="8" t="n"/>
      <c r="F44" s="8" t="n"/>
      <c r="G44" s="11" t="n"/>
      <c r="H44" s="8" t="n"/>
      <c r="I44" s="8" t="n"/>
      <c r="J44" s="8" t="n"/>
      <c r="K44" s="11" t="n"/>
      <c r="L44" s="8" t="n"/>
      <c r="M44" s="9" t="n"/>
      <c r="O44">
        <f>IF(D44&gt;D45, 1.6, 0)</f>
        <v/>
      </c>
      <c r="P44">
        <f>IF(E44&lt;E45, 1, 0)</f>
        <v/>
      </c>
      <c r="Q44">
        <f>IF(F44&gt;F45, 0.8, 0)</f>
        <v/>
      </c>
      <c r="R44">
        <f>IF(G44&gt;G45, 0.6, 0)</f>
        <v/>
      </c>
      <c r="S44">
        <f>IF(H44&lt;H45, 1.6, 0)</f>
        <v/>
      </c>
      <c r="T44">
        <f>IF(I44&gt;I45, 1, 0)</f>
        <v/>
      </c>
      <c r="U44">
        <f>IF(J44&gt;J45, 0.8, 0)</f>
        <v/>
      </c>
      <c r="V44">
        <f>IF(K44&lt;K45, 0.6, 0)</f>
        <v/>
      </c>
      <c r="W44">
        <f>IF(L44&gt;L45, 1, 0)</f>
        <v/>
      </c>
      <c r="X44">
        <f>IF(M44&gt;M45, 2, 0)</f>
        <v/>
      </c>
      <c r="Y44" s="80">
        <f>SUM(O44:X44)</f>
        <v/>
      </c>
    </row>
    <row r="45" spans="1:26">
      <c r="B45" s="6" t="n">
        <v>14</v>
      </c>
      <c r="C45" s="10" t="n"/>
      <c r="D45" s="8" t="n"/>
      <c r="E45" s="8" t="n"/>
      <c r="F45" s="8" t="n"/>
      <c r="G45" s="11" t="n"/>
      <c r="H45" s="8" t="n"/>
      <c r="I45" s="8" t="n"/>
      <c r="J45" s="8" t="n"/>
      <c r="K45" s="11" t="n"/>
      <c r="L45" s="8" t="n"/>
      <c r="M45" s="9" t="n"/>
      <c r="O45">
        <f>IF(D45&gt;D44, 1.6, 0)</f>
        <v/>
      </c>
      <c r="P45">
        <f>IF(E45&lt;E44, 1, 0)</f>
        <v/>
      </c>
      <c r="Q45">
        <f>IF(F45&gt;F44, 0.8, 0)</f>
        <v/>
      </c>
      <c r="R45">
        <f>IF(G45&gt;G44, 0.6, 0)</f>
        <v/>
      </c>
      <c r="S45">
        <f>IF(H45&lt;H44, 1.6, 0)</f>
        <v/>
      </c>
      <c r="T45">
        <f>IF(I45&gt;I44, 1, 0)</f>
        <v/>
      </c>
      <c r="U45">
        <f>IF(J45&gt;J44, 0.8, 0)</f>
        <v/>
      </c>
      <c r="V45">
        <f>IF(K45&lt;K44, 0.6, 0)</f>
        <v/>
      </c>
      <c r="W45">
        <f>IF(L45&gt;L44, 1, 0)</f>
        <v/>
      </c>
      <c r="X45">
        <f>IF(M45&gt;M44, 2, 0)</f>
        <v/>
      </c>
      <c r="Y45">
        <f>SUM(O45:X45)</f>
        <v/>
      </c>
    </row>
    <row r="46" spans="1:26">
      <c r="B46" s="10" t="n"/>
      <c r="C46" s="10" t="n"/>
      <c r="D46" s="8" t="n"/>
      <c r="E46" s="8" t="n"/>
      <c r="F46" s="8" t="n"/>
      <c r="G46" s="11" t="n"/>
      <c r="H46" s="8" t="n"/>
      <c r="I46" s="8" t="n"/>
      <c r="J46" s="8" t="n"/>
      <c r="K46" s="11" t="n"/>
      <c r="L46" s="8" t="n"/>
      <c r="M46" s="8" t="n"/>
    </row>
    <row r="47" spans="1:26">
      <c r="B47" s="6" t="n">
        <v>7</v>
      </c>
      <c r="C47" s="10" t="n"/>
      <c r="D47" s="8" t="n"/>
      <c r="E47" s="8" t="n"/>
      <c r="F47" s="8" t="n"/>
      <c r="G47" s="11" t="n"/>
      <c r="H47" s="8" t="n"/>
      <c r="I47" s="8" t="n"/>
      <c r="J47" s="8" t="n"/>
      <c r="K47" s="11" t="n"/>
      <c r="L47" s="8" t="n"/>
      <c r="M47" s="9" t="n"/>
      <c r="N47" s="18" t="n"/>
      <c r="O47">
        <f>IF(D47&gt;D48, 1.6, 0)</f>
        <v/>
      </c>
      <c r="P47">
        <f>IF(E47&lt;E48, 1, 0)</f>
        <v/>
      </c>
      <c r="Q47">
        <f>IF(F47&gt;F48, 0.8, 0)</f>
        <v/>
      </c>
      <c r="R47">
        <f>IF(G47&gt;G48, 0.6, 0)</f>
        <v/>
      </c>
      <c r="S47">
        <f>IF(H47&lt;H48, 1.6, 0)</f>
        <v/>
      </c>
      <c r="T47">
        <f>IF(I47&gt;I48, 1, 0)</f>
        <v/>
      </c>
      <c r="U47">
        <f>IF(J47&gt;J48, 0.8, 0)</f>
        <v/>
      </c>
      <c r="V47">
        <f>IF(K47&lt;K48, 0.6, 0)</f>
        <v/>
      </c>
      <c r="W47">
        <f>IF(L47&gt;L48, 1, 0)</f>
        <v/>
      </c>
      <c r="X47">
        <f>IF(M47&gt;M48, 2, 0)</f>
        <v/>
      </c>
      <c r="Y47" s="80">
        <f>SUM(O47:X47)</f>
        <v/>
      </c>
    </row>
    <row r="48" spans="1:26">
      <c r="B48" s="6" t="n">
        <v>10</v>
      </c>
      <c r="C48" s="10" t="n"/>
      <c r="D48" s="8" t="n"/>
      <c r="E48" s="8" t="n"/>
      <c r="F48" s="8" t="n"/>
      <c r="G48" s="11" t="n"/>
      <c r="H48" s="8" t="n"/>
      <c r="I48" s="8" t="n"/>
      <c r="J48" s="8" t="n"/>
      <c r="K48" s="11" t="n"/>
      <c r="L48" s="8" t="n"/>
      <c r="M48" s="9" t="n"/>
      <c r="O48">
        <f>IF(D48&gt;D47, 1.6, 0)</f>
        <v/>
      </c>
      <c r="P48">
        <f>IF(E48&lt;E47, 1, 0)</f>
        <v/>
      </c>
      <c r="Q48">
        <f>IF(F48&gt;F47, 0.8, 0)</f>
        <v/>
      </c>
      <c r="R48">
        <f>IF(G48&gt;G47, 0.6, 0)</f>
        <v/>
      </c>
      <c r="S48">
        <f>IF(H48&lt;H47, 1.6, 0)</f>
        <v/>
      </c>
      <c r="T48">
        <f>IF(I48&gt;I47, 1, 0)</f>
        <v/>
      </c>
      <c r="U48">
        <f>IF(J48&gt;J47, 0.8, 0)</f>
        <v/>
      </c>
      <c r="V48">
        <f>IF(K48&lt;K47, 0.6, 0)</f>
        <v/>
      </c>
      <c r="W48">
        <f>IF(L48&gt;L47, 1, 0)</f>
        <v/>
      </c>
      <c r="X48">
        <f>IF(M48&gt;M47, 2, 0)</f>
        <v/>
      </c>
      <c r="Y48">
        <f>SUM(O48:X48)</f>
        <v/>
      </c>
    </row>
    <row r="49" spans="1:26">
      <c r="B49" s="10" t="n"/>
      <c r="C49" s="10" t="n"/>
      <c r="D49" s="8" t="n"/>
      <c r="E49" s="8" t="n"/>
      <c r="F49" s="8" t="n"/>
      <c r="G49" s="11" t="n"/>
      <c r="H49" s="8" t="n"/>
      <c r="I49" s="8" t="n"/>
      <c r="J49" s="8" t="n"/>
      <c r="K49" s="11" t="n"/>
      <c r="L49" s="8" t="n"/>
      <c r="M49" s="8" t="n"/>
    </row>
    <row r="50" spans="1:26">
      <c r="B50" s="6" t="n">
        <v>2</v>
      </c>
      <c r="C50" s="10" t="n"/>
      <c r="D50" s="8" t="n"/>
      <c r="E50" s="8" t="n"/>
      <c r="F50" s="8" t="n"/>
      <c r="G50" s="11" t="n"/>
      <c r="H50" s="8" t="n"/>
      <c r="I50" s="8" t="n"/>
      <c r="J50" s="8" t="n"/>
      <c r="K50" s="11" t="n"/>
      <c r="L50" s="8" t="n"/>
      <c r="M50" s="9" t="n"/>
      <c r="O50">
        <f>IF(D50&gt;D51, 1.6, 0)</f>
        <v/>
      </c>
      <c r="P50">
        <f>IF(E50&lt;E51, 1, 0)</f>
        <v/>
      </c>
      <c r="Q50">
        <f>IF(F50&gt;F51, 0.8, 0)</f>
        <v/>
      </c>
      <c r="R50">
        <f>IF(G50&gt;G51, 0.6, 0)</f>
        <v/>
      </c>
      <c r="S50">
        <f>IF(H50&lt;H51, 1.6, 0)</f>
        <v/>
      </c>
      <c r="T50">
        <f>IF(I50&gt;I51, 1, 0)</f>
        <v/>
      </c>
      <c r="U50">
        <f>IF(J50&gt;J51, 0.8, 0)</f>
        <v/>
      </c>
      <c r="V50">
        <f>IF(K50&lt;K51, 0.6, 0)</f>
        <v/>
      </c>
      <c r="W50">
        <f>IF(L50&gt;L51, 1, 0)</f>
        <v/>
      </c>
      <c r="X50">
        <f>IF(M50&gt;M51, 2, 0)</f>
        <v/>
      </c>
      <c r="Y50" s="80">
        <f>SUM(O50:X50)</f>
        <v/>
      </c>
    </row>
    <row r="51" spans="1:26">
      <c r="B51" s="6" t="n">
        <v>15</v>
      </c>
      <c r="C51" s="10" t="n"/>
      <c r="D51" s="8" t="n"/>
      <c r="E51" s="8" t="n"/>
      <c r="F51" s="8" t="n"/>
      <c r="G51" s="11" t="n"/>
      <c r="H51" s="8" t="n"/>
      <c r="I51" s="8" t="n"/>
      <c r="J51" s="8" t="n"/>
      <c r="K51" s="11" t="n"/>
      <c r="L51" s="8" t="n"/>
      <c r="M51" s="9" t="n"/>
      <c r="O51">
        <f>IF(D51&gt;D50, 1.6, 0)</f>
        <v/>
      </c>
      <c r="P51">
        <f>IF(E51&lt;E50, 1, 0)</f>
        <v/>
      </c>
      <c r="Q51">
        <f>IF(F51&gt;F50, 0.8, 0)</f>
        <v/>
      </c>
      <c r="R51">
        <f>IF(G51&gt;G50, 0.6, 0)</f>
        <v/>
      </c>
      <c r="S51">
        <f>IF(H51&lt;H50, 1.6, 0)</f>
        <v/>
      </c>
      <c r="T51">
        <f>IF(I51&gt;I50, 1, 0)</f>
        <v/>
      </c>
      <c r="U51">
        <f>IF(J51&gt;J50, 0.8, 0)</f>
        <v/>
      </c>
      <c r="V51">
        <f>IF(K51&lt;K50, 0.6, 0)</f>
        <v/>
      </c>
      <c r="W51">
        <f>IF(L51&gt;L50, 1, 0)</f>
        <v/>
      </c>
      <c r="X51">
        <f>IF(M51&gt;M50, 2, 0)</f>
        <v/>
      </c>
      <c r="Y51">
        <f>SUM(O51:X51)</f>
        <v/>
      </c>
    </row>
    <row r="52" spans="1:26">
      <c r="B52" s="10" t="n"/>
      <c r="C52" s="10" t="n"/>
      <c r="D52" s="8" t="n"/>
      <c r="E52" s="8" t="n"/>
      <c r="F52" s="8" t="n"/>
      <c r="G52" s="11" t="n"/>
      <c r="H52" s="8" t="n"/>
      <c r="I52" s="8" t="n"/>
      <c r="J52" s="8" t="n"/>
      <c r="K52" s="11" t="n"/>
      <c r="L52" s="8" t="n"/>
      <c r="M52" s="8" t="n"/>
    </row>
    <row r="53" spans="1:26">
      <c r="B53" t="s">
        <v>587</v>
      </c>
      <c r="D53" s="61" t="n"/>
      <c r="E53" s="61" t="n"/>
      <c r="F53" s="61" t="n"/>
      <c r="G53" s="32" t="n"/>
      <c r="H53" s="61" t="n"/>
      <c r="I53" s="61" t="n"/>
      <c r="J53" s="61" t="n"/>
      <c r="K53" s="32" t="n"/>
      <c r="L53" s="61" t="n"/>
      <c r="M53" s="61" t="n"/>
    </row>
    <row r="54" spans="1:26">
      <c r="B54" s="3" t="s">
        <v>580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 s="4" t="s">
        <v>10</v>
      </c>
      <c r="J54" s="4" t="s">
        <v>11</v>
      </c>
      <c r="K54" s="4" t="s">
        <v>12</v>
      </c>
      <c r="L54" s="4" t="s">
        <v>15</v>
      </c>
      <c r="M54" s="5" t="s">
        <v>16</v>
      </c>
    </row>
    <row r="55" spans="1:26">
      <c r="B55" s="6" t="n">
        <v>1</v>
      </c>
      <c r="C55" s="10" t="n"/>
      <c r="D55" s="8" t="n"/>
      <c r="E55" s="8" t="n"/>
      <c r="F55" s="8" t="n"/>
      <c r="G55" s="11" t="n"/>
      <c r="H55" s="8" t="n"/>
      <c r="I55" s="8" t="n"/>
      <c r="J55" s="8" t="n"/>
      <c r="K55" s="11" t="n"/>
      <c r="L55" s="8" t="n"/>
      <c r="M55" s="9" t="n"/>
      <c r="O55">
        <f>IF(D55&gt;D56, 1.6, 0)</f>
        <v/>
      </c>
      <c r="P55">
        <f>IF(E55&lt;E56, 1, 0)</f>
        <v/>
      </c>
      <c r="Q55">
        <f>IF(F55&gt;F56, 0.8, 0)</f>
        <v/>
      </c>
      <c r="R55">
        <f>IF(G55&gt;G56, 0.6, 0)</f>
        <v/>
      </c>
      <c r="S55">
        <f>IF(H55&lt;H56, 1.6, 0)</f>
        <v/>
      </c>
      <c r="T55">
        <f>IF(I55&gt;I56, 1, 0)</f>
        <v/>
      </c>
      <c r="U55">
        <f>IF(J55&gt;J56, 0.8, 0)</f>
        <v/>
      </c>
      <c r="V55">
        <f>IF(K55&lt;K56, 0.6, 0)</f>
        <v/>
      </c>
      <c r="W55">
        <f>IF(L55&gt;L56, 1, 0)</f>
        <v/>
      </c>
      <c r="X55">
        <f>IF(M55&gt;M56, 2, 0)</f>
        <v/>
      </c>
      <c r="Y55" s="80">
        <f>SUM(O55:X55)</f>
        <v/>
      </c>
    </row>
    <row r="56" spans="1:26">
      <c r="B56" s="6" t="n">
        <v>16</v>
      </c>
      <c r="C56" s="36" t="n"/>
      <c r="D56" s="36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O56">
        <f>IF(D56&gt;D55, 1.6, 0)</f>
        <v/>
      </c>
      <c r="P56">
        <f>IF(E56&lt;E55, 1, 0)</f>
        <v/>
      </c>
      <c r="Q56">
        <f>IF(F56&gt;F55, 0.8, 0)</f>
        <v/>
      </c>
      <c r="R56">
        <f>IF(G56&gt;G55, 0.6, 0)</f>
        <v/>
      </c>
      <c r="S56">
        <f>IF(H56&lt;H55, 1.6, 0)</f>
        <v/>
      </c>
      <c r="T56">
        <f>IF(I56&gt;I55, 1, 0)</f>
        <v/>
      </c>
      <c r="U56">
        <f>IF(J56&gt;J55, 0.8, 0)</f>
        <v/>
      </c>
      <c r="V56">
        <f>IF(K56&lt;K55, 0.6, 0)</f>
        <v/>
      </c>
      <c r="W56">
        <f>IF(L56&gt;L55, 1, 0)</f>
        <v/>
      </c>
      <c r="X56">
        <f>IF(M56&gt;M55, 2, 0)</f>
        <v/>
      </c>
      <c r="Y56">
        <f>SUM(O56:X56)</f>
        <v/>
      </c>
    </row>
    <row r="57" spans="1:26">
      <c r="B57" s="10" t="n"/>
      <c r="C57" s="12" t="n"/>
      <c r="D57" s="13" t="n"/>
      <c r="E57" s="13" t="n"/>
      <c r="F57" s="13" t="n"/>
      <c r="G57" s="14" t="n"/>
      <c r="H57" s="13" t="n"/>
      <c r="I57" s="13" t="n"/>
      <c r="J57" s="13" t="n"/>
      <c r="K57" s="14" t="n"/>
      <c r="L57" s="13" t="n"/>
      <c r="M57" s="13" t="n"/>
    </row>
    <row r="58" spans="1:26">
      <c r="B58" s="6" t="n">
        <v>8</v>
      </c>
      <c r="C58" s="10" t="n"/>
      <c r="D58" s="8" t="n"/>
      <c r="E58" s="8" t="n"/>
      <c r="F58" s="8" t="n"/>
      <c r="G58" s="11" t="n"/>
      <c r="H58" s="8" t="n"/>
      <c r="I58" s="8" t="n"/>
      <c r="J58" s="8" t="n"/>
      <c r="K58" s="11" t="n"/>
      <c r="L58" s="8" t="n"/>
      <c r="M58" s="9" t="n"/>
      <c r="O58">
        <f>IF(D58&gt;D59, 1.6, 0)</f>
        <v/>
      </c>
      <c r="P58">
        <f>IF(E58&lt;E59, 1, 0)</f>
        <v/>
      </c>
      <c r="Q58">
        <f>IF(F58&gt;F59, 0.8, 0)</f>
        <v/>
      </c>
      <c r="R58">
        <f>IF(G58&gt;G59, 0.6, 0)</f>
        <v/>
      </c>
      <c r="S58">
        <f>IF(H58&lt;H59, 1.6, 0)</f>
        <v/>
      </c>
      <c r="T58">
        <f>IF(I58&gt;I59, 1, 0)</f>
        <v/>
      </c>
      <c r="U58">
        <f>IF(J58&gt;J59, 0.8, 0)</f>
        <v/>
      </c>
      <c r="V58">
        <f>IF(K58&lt;K59, 0.6, 0)</f>
        <v/>
      </c>
      <c r="W58">
        <f>IF(L58&gt;L59, 1, 0)</f>
        <v/>
      </c>
      <c r="X58">
        <f>IF(M58&gt;M59, 2, 0)</f>
        <v/>
      </c>
      <c r="Y58" s="80">
        <f>SUM(O58:X58)</f>
        <v/>
      </c>
    </row>
    <row r="59" spans="1:26">
      <c r="B59" s="6" t="n">
        <v>9</v>
      </c>
      <c r="C59" s="10" t="n"/>
      <c r="D59" s="8" t="n"/>
      <c r="E59" s="8" t="n"/>
      <c r="F59" s="8" t="n"/>
      <c r="G59" s="11" t="n"/>
      <c r="H59" s="8" t="n"/>
      <c r="I59" s="8" t="n"/>
      <c r="J59" s="8" t="n"/>
      <c r="K59" s="11" t="n"/>
      <c r="L59" s="8" t="n"/>
      <c r="M59" s="9" t="n"/>
      <c r="O59">
        <f>IF(D59&gt;D58, 1.6, 0)</f>
        <v/>
      </c>
      <c r="P59">
        <f>IF(E59&lt;E58, 1, 0)</f>
        <v/>
      </c>
      <c r="Q59">
        <f>IF(F59&gt;F58, 0.8, 0)</f>
        <v/>
      </c>
      <c r="R59">
        <f>IF(G59&gt;G58, 0.6, 0)</f>
        <v/>
      </c>
      <c r="S59">
        <f>IF(H59&lt;H58, 1.6, 0)</f>
        <v/>
      </c>
      <c r="T59">
        <f>IF(I59&gt;I58, 1, 0)</f>
        <v/>
      </c>
      <c r="U59">
        <f>IF(J59&gt;J58, 0.8, 0)</f>
        <v/>
      </c>
      <c r="V59">
        <f>IF(K59&lt;K58, 0.6, 0)</f>
        <v/>
      </c>
      <c r="W59">
        <f>IF(L59&gt;L58, 1, 0)</f>
        <v/>
      </c>
      <c r="X59" t="n">
        <v>2</v>
      </c>
      <c r="Y59">
        <f>SUM(O59:X59)</f>
        <v/>
      </c>
    </row>
    <row r="60" spans="1:26">
      <c r="B60" s="10" t="n"/>
      <c r="C60" s="10" t="n"/>
      <c r="D60" s="8" t="n"/>
      <c r="E60" s="8" t="n"/>
      <c r="F60" s="8" t="n"/>
      <c r="G60" s="11" t="n"/>
      <c r="H60" s="8" t="n"/>
      <c r="I60" s="8" t="n"/>
      <c r="J60" s="8" t="n"/>
      <c r="K60" s="11" t="n"/>
      <c r="L60" s="8" t="n"/>
      <c r="M60" s="8" t="n"/>
    </row>
    <row r="61" spans="1:26">
      <c r="B61" s="6" t="n">
        <v>5</v>
      </c>
      <c r="C61" s="10" t="n"/>
      <c r="D61" s="8" t="n"/>
      <c r="E61" s="8" t="n"/>
      <c r="F61" s="8" t="n"/>
      <c r="G61" s="11" t="n"/>
      <c r="H61" s="8" t="n"/>
      <c r="I61" s="8" t="n"/>
      <c r="J61" s="8" t="n"/>
      <c r="K61" s="11" t="n"/>
      <c r="L61" s="8" t="n"/>
      <c r="M61" s="9" t="n"/>
      <c r="O61">
        <f>IF(D61&gt;D62, 1.6, 0)</f>
        <v/>
      </c>
      <c r="P61">
        <f>IF(E61&lt;E62, 1, 0)</f>
        <v/>
      </c>
      <c r="Q61">
        <f>IF(F61&gt;F62, 0.8, 0)</f>
        <v/>
      </c>
      <c r="R61">
        <f>IF(G61&gt;G62, 0.6, 0)</f>
        <v/>
      </c>
      <c r="S61">
        <f>IF(H61&lt;H62, 1.6, 0)</f>
        <v/>
      </c>
      <c r="T61">
        <f>IF(I61&gt;I62, 1, 0)</f>
        <v/>
      </c>
      <c r="U61">
        <f>IF(J61&gt;J62, 0.8, 0)</f>
        <v/>
      </c>
      <c r="V61">
        <f>IF(K61&lt;K62, 0.6, 0)</f>
        <v/>
      </c>
      <c r="W61">
        <f>IF(L61&gt;L62, 1, 0)</f>
        <v/>
      </c>
      <c r="X61">
        <f>IF(M61&gt;M62, 2, 0)</f>
        <v/>
      </c>
      <c r="Y61" s="80">
        <f>SUM(O61:X61)</f>
        <v/>
      </c>
    </row>
    <row r="62" spans="1:26">
      <c r="B62" s="6" t="n">
        <v>12</v>
      </c>
      <c r="C62" s="10" t="n"/>
      <c r="D62" s="8" t="n"/>
      <c r="E62" s="8" t="n"/>
      <c r="F62" s="8" t="n"/>
      <c r="G62" s="11" t="n"/>
      <c r="H62" s="8" t="n"/>
      <c r="I62" s="8" t="n"/>
      <c r="J62" s="8" t="n"/>
      <c r="K62" s="11" t="n"/>
      <c r="L62" s="8" t="n"/>
      <c r="M62" s="9" t="n"/>
      <c r="O62">
        <f>IF(D62&gt;D61, 1.6, 0)</f>
        <v/>
      </c>
      <c r="P62">
        <f>IF(E62&lt;E61, 1, 0)</f>
        <v/>
      </c>
      <c r="Q62">
        <f>IF(F62&gt;F61, 0.8, 0)</f>
        <v/>
      </c>
      <c r="R62">
        <f>IF(G62&gt;G61, 0.6, 0)</f>
        <v/>
      </c>
      <c r="S62">
        <f>IF(H62&lt;H61, 1.6, 0)</f>
        <v/>
      </c>
      <c r="T62">
        <f>IF(I62&gt;I61, 1, 0)</f>
        <v/>
      </c>
      <c r="U62">
        <f>IF(J62&gt;J61, 0.8, 0)</f>
        <v/>
      </c>
      <c r="V62">
        <f>IF(K62&lt;K61, 0.6, 0)</f>
        <v/>
      </c>
      <c r="W62">
        <f>IF(L62&gt;L61, 1, 0)</f>
        <v/>
      </c>
      <c r="X62">
        <f>IF(M62&gt;M61, 2, 0)</f>
        <v/>
      </c>
      <c r="Y62">
        <f>SUM(O62:X62)</f>
        <v/>
      </c>
    </row>
    <row r="63" spans="1:26">
      <c r="B63" s="10" t="n"/>
      <c r="C63" s="10" t="n"/>
      <c r="D63" s="8" t="n"/>
      <c r="E63" s="8" t="n"/>
      <c r="F63" s="8" t="n"/>
      <c r="G63" s="11" t="n"/>
      <c r="H63" s="8" t="n"/>
      <c r="I63" s="8" t="n"/>
      <c r="J63" s="8" t="n"/>
      <c r="K63" s="11" t="n"/>
      <c r="L63" s="8" t="n"/>
      <c r="M63" s="8" t="n"/>
    </row>
    <row r="64" spans="1:26">
      <c r="B64" s="6" t="n">
        <v>4</v>
      </c>
      <c r="C64" s="10" t="n"/>
      <c r="D64" s="8" t="n"/>
      <c r="E64" s="8" t="n"/>
      <c r="F64" s="8" t="n"/>
      <c r="G64" s="11" t="n"/>
      <c r="H64" s="8" t="n"/>
      <c r="I64" s="8" t="n"/>
      <c r="J64" s="8" t="n"/>
      <c r="K64" s="11" t="n"/>
      <c r="L64" s="8" t="n"/>
      <c r="M64" s="9" t="n"/>
      <c r="O64">
        <f>IF(D64&gt;D65, 1.6, 0)</f>
        <v/>
      </c>
      <c r="P64">
        <f>IF(E64&lt;E65, 1, 0)</f>
        <v/>
      </c>
      <c r="Q64">
        <f>IF(F64&gt;F65, 0.8, 0)</f>
        <v/>
      </c>
      <c r="R64">
        <f>IF(G64&gt;G65, 0.6, 0)</f>
        <v/>
      </c>
      <c r="S64">
        <f>IF(H64&lt;H65, 1.6, 0)</f>
        <v/>
      </c>
      <c r="T64">
        <f>IF(I64&gt;I65, 1, 0)</f>
        <v/>
      </c>
      <c r="U64">
        <f>IF(J64&gt;J65, 0.8, 0)</f>
        <v/>
      </c>
      <c r="V64">
        <f>IF(K64&lt;K65, 0.6, 0)</f>
        <v/>
      </c>
      <c r="W64">
        <f>IF(L64&gt;L65, 1, 0)</f>
        <v/>
      </c>
      <c r="X64">
        <f>IF(M64&gt;M65, 2, 0)</f>
        <v/>
      </c>
      <c r="Y64" s="80">
        <f>SUM(O64:X64)</f>
        <v/>
      </c>
    </row>
    <row r="65" spans="1:26">
      <c r="B65" s="6" t="n">
        <v>13</v>
      </c>
      <c r="C65" s="10" t="n"/>
      <c r="D65" s="8" t="n"/>
      <c r="E65" s="8" t="n"/>
      <c r="F65" s="8" t="n"/>
      <c r="G65" s="11" t="n"/>
      <c r="H65" s="8" t="n"/>
      <c r="I65" s="8" t="n"/>
      <c r="J65" s="8" t="n"/>
      <c r="K65" s="11" t="n"/>
      <c r="L65" s="8" t="n"/>
      <c r="M65" s="9" t="n"/>
      <c r="O65">
        <f>IF(D65&gt;D64, 1.6, 0)</f>
        <v/>
      </c>
      <c r="P65">
        <f>IF(E65&lt;E64, 1, 0)</f>
        <v/>
      </c>
      <c r="Q65">
        <f>IF(F65&gt;F64, 0.8, 0)</f>
        <v/>
      </c>
      <c r="R65">
        <f>IF(G65&gt;G64, 0.6, 0)</f>
        <v/>
      </c>
      <c r="S65">
        <f>IF(H65&lt;H64, 1.6, 0)</f>
        <v/>
      </c>
      <c r="T65">
        <f>IF(I65&gt;I64, 1, 0)</f>
        <v/>
      </c>
      <c r="U65">
        <f>IF(J65&gt;J64, 0.8, 0)</f>
        <v/>
      </c>
      <c r="V65">
        <f>IF(K65&lt;K64, 0.6, 0)</f>
        <v/>
      </c>
      <c r="W65">
        <f>IF(L65&gt;L64, 1, 0)</f>
        <v/>
      </c>
      <c r="X65">
        <f>IF(M65&gt;M64, 2, 0)</f>
        <v/>
      </c>
      <c r="Y65">
        <f>SUM(O65:X65)</f>
        <v/>
      </c>
    </row>
    <row r="66" spans="1:26">
      <c r="B66" s="10" t="n"/>
      <c r="C66" s="10" t="n"/>
      <c r="D66" s="8" t="n"/>
      <c r="E66" s="8" t="n"/>
      <c r="F66" s="8" t="n"/>
      <c r="G66" s="11" t="n"/>
      <c r="H66" s="8" t="n"/>
      <c r="I66" s="8" t="n"/>
      <c r="J66" s="8" t="n"/>
      <c r="K66" s="11" t="n"/>
      <c r="L66" s="8" t="n"/>
      <c r="M66" s="8" t="n"/>
    </row>
    <row r="67" spans="1:26">
      <c r="B67" s="6" t="n">
        <v>6</v>
      </c>
      <c r="C67" s="10" t="n"/>
      <c r="D67" s="8" t="n"/>
      <c r="E67" s="8" t="n"/>
      <c r="F67" s="8" t="n"/>
      <c r="G67" s="11" t="n"/>
      <c r="H67" s="8" t="n"/>
      <c r="I67" s="8" t="n"/>
      <c r="J67" s="8" t="n"/>
      <c r="K67" s="11" t="n"/>
      <c r="L67" s="8" t="n"/>
      <c r="M67" s="9" t="n"/>
      <c r="O67">
        <f>IF(D67&gt;D68, 1.6, 0)</f>
        <v/>
      </c>
      <c r="P67">
        <f>IF(E67&lt;E68, 1, 0)</f>
        <v/>
      </c>
      <c r="Q67">
        <f>IF(F67&gt;F68, 0.8, 0)</f>
        <v/>
      </c>
      <c r="R67">
        <f>IF(G67&gt;G68, 0.6, 0)</f>
        <v/>
      </c>
      <c r="S67">
        <f>IF(H67&lt;H68, 1.6, 0)</f>
        <v/>
      </c>
      <c r="T67">
        <f>IF(I67&gt;I68, 1, 0)</f>
        <v/>
      </c>
      <c r="U67">
        <f>IF(J67&gt;J68, 0.8, 0)</f>
        <v/>
      </c>
      <c r="V67">
        <f>IF(K67&lt;K68, 0.6, 0)</f>
        <v/>
      </c>
      <c r="W67">
        <f>IF(L67&gt;L68, 1, 0)</f>
        <v/>
      </c>
      <c r="X67">
        <f>IF(M67&gt;M68, 2, 0)</f>
        <v/>
      </c>
      <c r="Y67">
        <f>SUM(O67:X67)</f>
        <v/>
      </c>
    </row>
    <row r="68" spans="1:26">
      <c r="B68" s="6" t="n">
        <v>11</v>
      </c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O68">
        <f>IF(D68&gt;D67, 1.6, 0)</f>
        <v/>
      </c>
      <c r="P68">
        <f>IF(E68&lt;E67, 1, 0)</f>
        <v/>
      </c>
      <c r="Q68">
        <f>IF(F68&gt;F67, 0.8, 0)</f>
        <v/>
      </c>
      <c r="R68">
        <f>IF(G68&gt;G67, 0.6, 0)</f>
        <v/>
      </c>
      <c r="S68">
        <f>IF(H68&lt;H67, 1.6, 0)</f>
        <v/>
      </c>
      <c r="T68">
        <f>IF(I68&gt;I67, 1, 0)</f>
        <v/>
      </c>
      <c r="U68">
        <f>IF(J68&gt;J67, 0.8, 0)</f>
        <v/>
      </c>
      <c r="V68">
        <f>IF(K68&lt;K67, 0.6, 0)</f>
        <v/>
      </c>
      <c r="W68">
        <f>IF(L68&gt;L67, 1, 0)</f>
        <v/>
      </c>
      <c r="X68">
        <f>IF(M68&gt;M67, 2, 0)</f>
        <v/>
      </c>
      <c r="Y68" s="79">
        <f>SUM(O68:X68)</f>
        <v/>
      </c>
    </row>
    <row r="69" spans="1:26">
      <c r="B69" s="10" t="n"/>
      <c r="C69" s="10" t="n"/>
      <c r="D69" s="8" t="n"/>
      <c r="E69" s="8" t="n"/>
      <c r="F69" s="8" t="n"/>
      <c r="G69" s="11" t="n"/>
      <c r="H69" s="8" t="n"/>
      <c r="I69" s="8" t="n"/>
      <c r="J69" s="8" t="n"/>
      <c r="K69" s="11" t="n"/>
      <c r="L69" s="8" t="n"/>
      <c r="M69" s="8" t="n"/>
    </row>
    <row r="70" spans="1:26">
      <c r="B70" s="6" t="n">
        <v>3</v>
      </c>
      <c r="C70" s="10" t="n"/>
      <c r="D70" s="8" t="n"/>
      <c r="E70" s="8" t="n"/>
      <c r="F70" s="8" t="n"/>
      <c r="G70" s="11" t="n"/>
      <c r="H70" s="8" t="n"/>
      <c r="I70" s="8" t="n"/>
      <c r="J70" s="8" t="n"/>
      <c r="K70" s="11" t="n"/>
      <c r="L70" s="8" t="n"/>
      <c r="M70" s="9" t="n"/>
      <c r="O70">
        <f>IF(D70&gt;D71, 1.6, 0)</f>
        <v/>
      </c>
      <c r="P70">
        <f>IF(E70&lt;E71, 1, 0)</f>
        <v/>
      </c>
      <c r="Q70">
        <f>IF(F70&gt;F71, 0.8, 0)</f>
        <v/>
      </c>
      <c r="R70">
        <f>IF(G70&gt;G71, 0.6, 0)</f>
        <v/>
      </c>
      <c r="S70">
        <f>IF(H70&lt;H71, 1.6, 0)</f>
        <v/>
      </c>
      <c r="T70">
        <f>IF(I70&gt;I71, 1, 0)</f>
        <v/>
      </c>
      <c r="U70">
        <f>IF(J70&gt;J71, 0.8, 0)</f>
        <v/>
      </c>
      <c r="V70">
        <f>IF(K70&lt;K71, 0.6, 0)</f>
        <v/>
      </c>
      <c r="W70">
        <f>IF(L70&gt;L71, 1, 0)</f>
        <v/>
      </c>
      <c r="X70">
        <f>IF(M70&gt;M71, 2, 0)</f>
        <v/>
      </c>
      <c r="Y70" s="80">
        <f>SUM(O70:X70)</f>
        <v/>
      </c>
    </row>
    <row r="71" spans="1:26">
      <c r="B71" s="6" t="n">
        <v>14</v>
      </c>
      <c r="C71" s="10" t="n"/>
      <c r="D71" s="8" t="n"/>
      <c r="E71" s="8" t="n"/>
      <c r="F71" s="8" t="n"/>
      <c r="G71" s="11" t="n"/>
      <c r="H71" s="8" t="n"/>
      <c r="I71" s="8" t="n"/>
      <c r="J71" s="8" t="n"/>
      <c r="K71" s="11" t="n"/>
      <c r="L71" s="8" t="n"/>
      <c r="M71" s="9" t="n"/>
      <c r="O71">
        <f>IF(D71&gt;D70, 1.6, 0)</f>
        <v/>
      </c>
      <c r="P71">
        <f>IF(E71&lt;E70, 1, 0)</f>
        <v/>
      </c>
      <c r="Q71">
        <f>IF(F71&gt;F70, 0.8, 0)</f>
        <v/>
      </c>
      <c r="R71">
        <f>IF(G71&gt;G70, 0.6, 0)</f>
        <v/>
      </c>
      <c r="S71">
        <f>IF(H71&lt;H70, 1.6, 0)</f>
        <v/>
      </c>
      <c r="T71">
        <f>IF(I71&gt;I70, 1, 0)</f>
        <v/>
      </c>
      <c r="U71">
        <f>IF(J71&gt;J70, 0.8, 0)</f>
        <v/>
      </c>
      <c r="V71">
        <f>IF(K71&lt;K70, 0.6, 0)</f>
        <v/>
      </c>
      <c r="W71">
        <f>IF(L71&gt;L70, 1, 0)</f>
        <v/>
      </c>
      <c r="X71">
        <f>IF(M71&gt;M70, 2, 0)</f>
        <v/>
      </c>
      <c r="Y71">
        <f>SUM(O71:X71)</f>
        <v/>
      </c>
    </row>
    <row r="72" spans="1:26">
      <c r="B72" s="10" t="n"/>
      <c r="C72" s="10" t="n"/>
      <c r="D72" s="8" t="n"/>
      <c r="E72" s="8" t="n"/>
      <c r="F72" s="8" t="n"/>
      <c r="G72" s="11" t="n"/>
      <c r="H72" s="8" t="n"/>
      <c r="I72" s="8" t="n"/>
      <c r="J72" s="8" t="n"/>
      <c r="K72" s="11" t="n"/>
      <c r="L72" s="8" t="n"/>
      <c r="M72" s="8" t="n"/>
    </row>
    <row r="73" spans="1:26">
      <c r="B73" s="6" t="n">
        <v>7</v>
      </c>
      <c r="C73" s="10" t="n"/>
      <c r="D73" s="8" t="n"/>
      <c r="E73" s="8" t="n"/>
      <c r="F73" s="8" t="n"/>
      <c r="G73" s="11" t="n"/>
      <c r="H73" s="8" t="n"/>
      <c r="I73" s="8" t="n"/>
      <c r="J73" s="8" t="n"/>
      <c r="K73" s="11" t="n"/>
      <c r="L73" s="8" t="n"/>
      <c r="M73" s="9" t="n"/>
      <c r="O73">
        <f>IF(D73&gt;D74, 1.6, 0)</f>
        <v/>
      </c>
      <c r="P73">
        <f>IF(E73&lt;E74, 1, 0)</f>
        <v/>
      </c>
      <c r="Q73">
        <f>IF(F73&gt;F74, 0.8, 0)</f>
        <v/>
      </c>
      <c r="R73">
        <f>IF(G73&gt;G74, 0.6, 0)</f>
        <v/>
      </c>
      <c r="S73">
        <f>IF(H73&lt;H74, 1.6, 0)</f>
        <v/>
      </c>
      <c r="T73">
        <f>IF(I73&gt;I74, 1, 0)</f>
        <v/>
      </c>
      <c r="U73">
        <f>IF(J73&gt;J74, 0.8, 0)</f>
        <v/>
      </c>
      <c r="V73">
        <f>IF(K73&lt;K74, 0.6, 0)</f>
        <v/>
      </c>
      <c r="W73">
        <f>IF(L73&gt;L74, 1, 0)</f>
        <v/>
      </c>
      <c r="X73">
        <f>IF(M73&gt;M74, 2, 0)</f>
        <v/>
      </c>
      <c r="Y73" s="79">
        <f>SUM(O73:X73)</f>
        <v/>
      </c>
    </row>
    <row r="74" spans="1:26">
      <c r="B74" s="6" t="n">
        <v>10</v>
      </c>
      <c r="C74" s="10" t="n"/>
      <c r="D74" s="8" t="n"/>
      <c r="E74" s="8" t="n"/>
      <c r="F74" s="8" t="n"/>
      <c r="G74" s="11" t="n"/>
      <c r="H74" s="8" t="n"/>
      <c r="I74" s="8" t="n"/>
      <c r="J74" s="8" t="n"/>
      <c r="K74" s="11" t="n"/>
      <c r="L74" s="8" t="n"/>
      <c r="M74" s="9" t="n"/>
      <c r="O74">
        <f>IF(D74&gt;D73, 1.6, 0)</f>
        <v/>
      </c>
      <c r="P74">
        <f>IF(E74&lt;E73, 1, 0)</f>
        <v/>
      </c>
      <c r="Q74">
        <f>IF(F74&gt;F73, 0.8, 0)</f>
        <v/>
      </c>
      <c r="R74">
        <f>IF(G74&gt;G73, 0.6, 0)</f>
        <v/>
      </c>
      <c r="S74">
        <f>IF(H74&lt;H73, 1.6, 0)</f>
        <v/>
      </c>
      <c r="T74">
        <f>IF(I74&gt;I73, 1, 0)</f>
        <v/>
      </c>
      <c r="U74">
        <f>IF(J74&gt;J73, 0.8, 0)</f>
        <v/>
      </c>
      <c r="V74">
        <f>IF(K74&lt;K73, 0.6, 0)</f>
        <v/>
      </c>
      <c r="W74">
        <f>IF(L74&gt;L73, 1, 0)</f>
        <v/>
      </c>
      <c r="X74">
        <f>IF(M74&gt;M73, 2, 0)</f>
        <v/>
      </c>
      <c r="Y74">
        <f>SUM(O74:X74)</f>
        <v/>
      </c>
    </row>
    <row r="75" spans="1:26">
      <c r="B75" s="10" t="n"/>
      <c r="C75" s="10" t="n"/>
      <c r="D75" s="8" t="n"/>
      <c r="E75" s="8" t="n"/>
      <c r="F75" s="8" t="n"/>
      <c r="G75" s="11" t="n"/>
      <c r="H75" s="8" t="n"/>
      <c r="I75" s="8" t="n"/>
      <c r="J75" s="8" t="n"/>
      <c r="K75" s="11" t="n"/>
      <c r="L75" s="8" t="n"/>
      <c r="M75" s="8" t="n"/>
    </row>
    <row r="76" spans="1:26">
      <c r="B76" s="6" t="n">
        <v>2</v>
      </c>
      <c r="C76" s="10" t="n"/>
      <c r="D76" s="8" t="n"/>
      <c r="E76" s="8" t="n"/>
      <c r="F76" s="8" t="n"/>
      <c r="G76" s="11" t="n"/>
      <c r="H76" s="8" t="n"/>
      <c r="I76" s="8" t="n"/>
      <c r="J76" s="8" t="n"/>
      <c r="K76" s="11" t="n"/>
      <c r="L76" s="8" t="n"/>
      <c r="M76" s="9" t="n"/>
      <c r="O76">
        <f>IF(D76&gt;D77, 1.6, 0)</f>
        <v/>
      </c>
      <c r="P76">
        <f>IF(E76&lt;E77, 1, 0)</f>
        <v/>
      </c>
      <c r="Q76">
        <f>IF(F76&gt;F77, 0.8, 0)</f>
        <v/>
      </c>
      <c r="R76">
        <f>IF(G76&gt;G77, 0.6, 0)</f>
        <v/>
      </c>
      <c r="S76">
        <f>IF(H76&lt;H77, 1.6, 0)</f>
        <v/>
      </c>
      <c r="T76">
        <f>IF(I76&gt;I77, 1, 0)</f>
        <v/>
      </c>
      <c r="U76">
        <f>IF(J76&gt;J77, 0.8, 0)</f>
        <v/>
      </c>
      <c r="V76">
        <f>IF(K76&lt;K77, 0.6, 0)</f>
        <v/>
      </c>
      <c r="W76">
        <f>IF(L76&gt;L77, 1, 0)</f>
        <v/>
      </c>
      <c r="X76">
        <f>IF(M76&gt;M77, 2, 0)</f>
        <v/>
      </c>
      <c r="Y76" s="80">
        <f>SUM(O76:X76)</f>
        <v/>
      </c>
    </row>
    <row r="77" spans="1:26">
      <c r="B77" s="6" t="n">
        <v>15</v>
      </c>
      <c r="C77" s="10" t="n"/>
      <c r="D77" s="8" t="n"/>
      <c r="E77" s="8" t="n"/>
      <c r="F77" s="8" t="n"/>
      <c r="G77" s="11" t="n"/>
      <c r="H77" s="8" t="n"/>
      <c r="I77" s="8" t="n"/>
      <c r="J77" s="8" t="n"/>
      <c r="K77" s="11" t="n"/>
      <c r="L77" s="8" t="n"/>
      <c r="M77" s="9" t="n"/>
      <c r="O77">
        <f>IF(D77&gt;D76, 1.6, 0)</f>
        <v/>
      </c>
      <c r="P77">
        <f>IF(E77&lt;E76, 1, 0)</f>
        <v/>
      </c>
      <c r="Q77">
        <f>IF(F77&gt;F76, 0.8, 0)</f>
        <v/>
      </c>
      <c r="R77">
        <f>IF(G77&gt;G76, 0.6, 0)</f>
        <v/>
      </c>
      <c r="S77">
        <f>IF(H77&lt;H76, 1.6, 0)</f>
        <v/>
      </c>
      <c r="T77">
        <f>IF(I77&gt;I76, 1, 0)</f>
        <v/>
      </c>
      <c r="U77">
        <f>IF(J77&gt;J76, 0.8, 0)</f>
        <v/>
      </c>
      <c r="V77">
        <f>IF(K77&lt;K76, 0.6, 0)</f>
        <v/>
      </c>
      <c r="W77">
        <f>IF(L77&gt;L76, 1, 0)</f>
        <v/>
      </c>
      <c r="X77">
        <f>IF(M77&gt;M76, 2, 0)</f>
        <v/>
      </c>
      <c r="Y77">
        <f>SUM(O77:X77)</f>
        <v/>
      </c>
    </row>
    <row r="78" spans="1:26">
      <c r="B78" s="10" t="n"/>
      <c r="C78" s="10" t="n"/>
      <c r="D78" s="8" t="n"/>
      <c r="E78" s="8" t="n"/>
      <c r="F78" s="8" t="n"/>
      <c r="G78" s="11" t="n"/>
      <c r="H78" s="8" t="n"/>
      <c r="I78" s="8" t="n"/>
      <c r="J78" s="8" t="n"/>
      <c r="K78" s="11" t="n"/>
      <c r="L78" s="8" t="n"/>
      <c r="M78" s="8" t="n"/>
    </row>
    <row r="79" spans="1:26">
      <c r="B79" t="s">
        <v>588</v>
      </c>
      <c r="D79" s="61" t="n"/>
      <c r="E79" s="61" t="n"/>
      <c r="F79" s="61" t="n"/>
      <c r="G79" s="32" t="n"/>
      <c r="H79" s="61" t="n"/>
      <c r="I79" s="61" t="n"/>
      <c r="J79" s="61" t="n"/>
      <c r="K79" s="32" t="n"/>
      <c r="L79" s="61" t="n"/>
      <c r="M79" s="61" t="n"/>
    </row>
    <row r="80" spans="1:26">
      <c r="B80" s="46" t="s">
        <v>580</v>
      </c>
      <c r="C80" s="47" t="s">
        <v>4</v>
      </c>
      <c r="D80" s="47" t="s">
        <v>5</v>
      </c>
      <c r="E80" s="47" t="s">
        <v>6</v>
      </c>
      <c r="F80" s="47" t="s">
        <v>7</v>
      </c>
      <c r="G80" s="47" t="s">
        <v>8</v>
      </c>
      <c r="H80" s="47" t="s">
        <v>9</v>
      </c>
      <c r="I80" s="47" t="s">
        <v>10</v>
      </c>
      <c r="J80" s="47" t="s">
        <v>11</v>
      </c>
      <c r="K80" s="47" t="s">
        <v>12</v>
      </c>
      <c r="L80" s="47" t="s">
        <v>15</v>
      </c>
      <c r="M80" s="48" t="s">
        <v>16</v>
      </c>
    </row>
    <row r="81" spans="1:26">
      <c r="B81" s="53" t="n">
        <v>1</v>
      </c>
      <c r="C81" s="10" t="n"/>
      <c r="D81" s="8" t="n"/>
      <c r="E81" s="8" t="n"/>
      <c r="F81" s="8" t="n"/>
      <c r="G81" s="11" t="n"/>
      <c r="H81" s="8" t="n"/>
      <c r="I81" s="8" t="n"/>
      <c r="J81" s="8" t="n"/>
      <c r="K81" s="11" t="n"/>
      <c r="L81" s="8" t="n"/>
      <c r="M81" s="9" t="n"/>
      <c r="N81" s="18" t="n"/>
      <c r="O81">
        <f>IF(D81&gt;D82, 1.6, 0)</f>
        <v/>
      </c>
      <c r="P81">
        <f>IF(E81&lt;E82, 1, 0)</f>
        <v/>
      </c>
      <c r="Q81">
        <f>IF(F81&gt;F82, 0.8, 0)</f>
        <v/>
      </c>
      <c r="R81">
        <f>IF(G81&gt;G82, 0.6, 0)</f>
        <v/>
      </c>
      <c r="S81">
        <f>IF(H81&lt;H82, 1.6, 0)</f>
        <v/>
      </c>
      <c r="T81">
        <f>IF(I81&gt;I82, 1, 0)</f>
        <v/>
      </c>
      <c r="U81">
        <f>IF(J81&gt;J82, 0.8, 0)</f>
        <v/>
      </c>
      <c r="V81">
        <f>IF(K81&lt;K82, 0.6, 0)</f>
        <v/>
      </c>
      <c r="W81">
        <f>IF(L81&gt;L82, 1, 0)</f>
        <v/>
      </c>
      <c r="X81">
        <f>IF(M81&gt;M82, 2, 0)</f>
        <v/>
      </c>
      <c r="Y81" s="80">
        <f>SUM(O81:X81)</f>
        <v/>
      </c>
    </row>
    <row r="82" spans="1:26">
      <c r="B82" s="53" t="n">
        <v>16</v>
      </c>
      <c r="C82" s="10" t="n"/>
      <c r="D82" s="8" t="n"/>
      <c r="E82" s="8" t="n"/>
      <c r="F82" s="8" t="n"/>
      <c r="G82" s="11" t="n"/>
      <c r="H82" s="8" t="n"/>
      <c r="I82" s="8" t="n"/>
      <c r="J82" s="8" t="n"/>
      <c r="K82" s="11" t="n"/>
      <c r="L82" s="8" t="n"/>
      <c r="M82" s="9" t="n"/>
      <c r="N82" s="18" t="n"/>
      <c r="O82">
        <f>IF(D82&gt;D81, 1.6, 0)</f>
        <v/>
      </c>
      <c r="P82">
        <f>IF(E82&lt;E81, 1, 0)</f>
        <v/>
      </c>
      <c r="Q82">
        <f>IF(F82&gt;F81, 0.8, 0)</f>
        <v/>
      </c>
      <c r="R82">
        <f>IF(G82&gt;G81, 0.6, 0)</f>
        <v/>
      </c>
      <c r="S82">
        <f>IF(H82&lt;H81, 1.6, 0)</f>
        <v/>
      </c>
      <c r="T82">
        <f>IF(I82&gt;I81, 1, 0)</f>
        <v/>
      </c>
      <c r="U82">
        <f>IF(J82&gt;J81, 0.8, 0)</f>
        <v/>
      </c>
      <c r="V82">
        <f>IF(K82&lt;K81, 0.6, 0)</f>
        <v/>
      </c>
      <c r="W82">
        <f>IF(L82&gt;L81, 1, 0)</f>
        <v/>
      </c>
      <c r="X82">
        <f>IF(M82&gt;M81, 1, 0)</f>
        <v/>
      </c>
      <c r="Y82">
        <f>SUM(O82:X82)</f>
        <v/>
      </c>
    </row>
    <row r="83" spans="1:26">
      <c r="C83" s="64" t="n"/>
      <c r="D83" s="63" t="n"/>
      <c r="E83" s="63" t="n"/>
      <c r="F83" s="63" t="n"/>
      <c r="G83" s="65" t="n"/>
      <c r="H83" s="63" t="n"/>
      <c r="I83" s="63" t="n"/>
      <c r="J83" s="63" t="n"/>
      <c r="K83" s="65" t="n"/>
      <c r="L83" s="63" t="n"/>
      <c r="M83" s="63" t="n"/>
    </row>
    <row r="84" spans="1:26">
      <c r="B84" s="6" t="n">
        <v>8</v>
      </c>
      <c r="C84" s="10" t="n"/>
      <c r="D84" s="8" t="n"/>
      <c r="E84" s="8" t="n"/>
      <c r="F84" s="8" t="n"/>
      <c r="G84" s="11" t="n"/>
      <c r="H84" s="8" t="n"/>
      <c r="I84" s="8" t="n"/>
      <c r="J84" s="8" t="n"/>
      <c r="K84" s="11" t="n"/>
      <c r="L84" s="8" t="n"/>
      <c r="M84" s="9" t="n"/>
      <c r="O84">
        <f>IF(D84&gt;D85, 1.6, 0)</f>
        <v/>
      </c>
      <c r="P84">
        <f>IF(E84&lt;E85, 1, 0)</f>
        <v/>
      </c>
      <c r="Q84">
        <f>IF(F84&gt;F85, 0.8, 0)</f>
        <v/>
      </c>
      <c r="R84">
        <f>IF(G84&gt;G85, 0.6, 0)</f>
        <v/>
      </c>
      <c r="S84">
        <f>IF(H84&lt;H85, 1.6, 0)</f>
        <v/>
      </c>
      <c r="T84">
        <f>IF(I84&gt;I85, 1, 0)</f>
        <v/>
      </c>
      <c r="U84">
        <f>IF(J84&gt;J85, 0.8, 0)</f>
        <v/>
      </c>
      <c r="V84">
        <f>IF(K84&lt;K85, 0.6, 0)</f>
        <v/>
      </c>
      <c r="W84">
        <f>IF(L84&gt;L85, 1, 0)</f>
        <v/>
      </c>
      <c r="X84">
        <f>IF(M84&gt;M85, 2, 0)</f>
        <v/>
      </c>
      <c r="Y84" s="80">
        <f>SUM(O84:X84)</f>
        <v/>
      </c>
    </row>
    <row r="85" spans="1:26">
      <c r="B85" s="6" t="n">
        <v>9</v>
      </c>
      <c r="C85" s="10" t="n"/>
      <c r="D85" s="8" t="n"/>
      <c r="E85" s="8" t="n"/>
      <c r="F85" s="8" t="n"/>
      <c r="G85" s="11" t="n"/>
      <c r="H85" s="8" t="n"/>
      <c r="I85" s="8" t="n"/>
      <c r="J85" s="8" t="n"/>
      <c r="K85" s="11" t="n"/>
      <c r="L85" s="8" t="n"/>
      <c r="M85" s="9" t="n"/>
      <c r="O85">
        <f>IF(D85&gt;D84, 1.6, 0)</f>
        <v/>
      </c>
      <c r="P85">
        <f>IF(E85&lt;E84, 1, 0)</f>
        <v/>
      </c>
      <c r="Q85">
        <f>IF(F85&gt;F84, 0.8, 0)</f>
        <v/>
      </c>
      <c r="R85">
        <f>IF(G85&gt;G84, 0.6, 0)</f>
        <v/>
      </c>
      <c r="S85">
        <f>IF(H85&lt;H84, 1.6, 0)</f>
        <v/>
      </c>
      <c r="T85">
        <f>IF(I85&gt;I84, 1, 0)</f>
        <v/>
      </c>
      <c r="U85">
        <f>IF(J85&gt;J84, 0.8, 0)</f>
        <v/>
      </c>
      <c r="V85">
        <f>IF(K85&lt;K84, 0.6, 0)</f>
        <v/>
      </c>
      <c r="W85">
        <f>IF(L85&gt;L84, 1, 0)</f>
        <v/>
      </c>
      <c r="X85">
        <f>IF(M85&gt;M84, 2, 0)</f>
        <v/>
      </c>
      <c r="Y85">
        <f>SUM(O85:X85)</f>
        <v/>
      </c>
    </row>
    <row r="86" spans="1:26">
      <c r="B86" s="10" t="n"/>
      <c r="C86" s="10" t="n"/>
      <c r="D86" s="8" t="n"/>
      <c r="E86" s="8" t="n"/>
      <c r="F86" s="8" t="n"/>
      <c r="G86" s="11" t="n"/>
      <c r="H86" s="8" t="n"/>
      <c r="I86" s="8" t="n"/>
      <c r="J86" s="8" t="n"/>
      <c r="K86" s="11" t="n"/>
      <c r="L86" s="8" t="n"/>
      <c r="M86" s="8" t="n"/>
    </row>
    <row r="87" spans="1:26">
      <c r="B87" s="6" t="n">
        <v>5</v>
      </c>
      <c r="C87" s="10" t="n"/>
      <c r="D87" s="8" t="n"/>
      <c r="E87" s="8" t="n"/>
      <c r="F87" s="8" t="n"/>
      <c r="G87" s="11" t="n"/>
      <c r="H87" s="8" t="n"/>
      <c r="I87" s="8" t="n"/>
      <c r="J87" s="8" t="n"/>
      <c r="K87" s="11" t="n"/>
      <c r="L87" s="8" t="n"/>
      <c r="M87" s="9" t="n"/>
      <c r="O87">
        <f>IF(D87&gt;D88, 1.6, 0)</f>
        <v/>
      </c>
      <c r="P87">
        <f>IF(E87&lt;E88, 1, 0)</f>
        <v/>
      </c>
      <c r="Q87">
        <f>IF(F87&gt;F88, 0.8, 0)</f>
        <v/>
      </c>
      <c r="R87">
        <f>IF(G87&gt;G88, 0.6, 0)</f>
        <v/>
      </c>
      <c r="S87">
        <f>IF(H87&lt;H88, 1.6, 0)</f>
        <v/>
      </c>
      <c r="T87">
        <f>IF(I87&gt;I88, 1, 0)</f>
        <v/>
      </c>
      <c r="U87">
        <f>IF(J87&gt;J88, 0.8, 0)</f>
        <v/>
      </c>
      <c r="V87">
        <f>IF(K87&lt;K88, 0.6, 0)</f>
        <v/>
      </c>
      <c r="W87">
        <f>IF(L87&gt;L88, 1, 0)</f>
        <v/>
      </c>
      <c r="X87">
        <f>IF(M87&gt;M88, 2, 0)</f>
        <v/>
      </c>
      <c r="Y87">
        <f>SUM(O87:X87)</f>
        <v/>
      </c>
    </row>
    <row r="88" spans="1:26">
      <c r="B88" s="6" t="n">
        <v>12</v>
      </c>
      <c r="C88" s="10" t="n"/>
      <c r="D88" s="8" t="n"/>
      <c r="E88" s="8" t="n"/>
      <c r="F88" s="8" t="n"/>
      <c r="G88" s="11" t="n"/>
      <c r="H88" s="8" t="n"/>
      <c r="I88" s="8" t="n"/>
      <c r="J88" s="8" t="n"/>
      <c r="K88" s="11" t="n"/>
      <c r="L88" s="8" t="n"/>
      <c r="M88" s="9" t="n"/>
      <c r="O88">
        <f>IF(D88&gt;D87, 1.6, 0)</f>
        <v/>
      </c>
      <c r="P88">
        <f>IF(E88&lt;E87, 1, 0)</f>
        <v/>
      </c>
      <c r="Q88">
        <f>IF(F88&gt;F87, 0.8, 0)</f>
        <v/>
      </c>
      <c r="R88">
        <f>IF(G88&gt;G87, 0.6, 0)</f>
        <v/>
      </c>
      <c r="S88">
        <f>IF(H88&lt;H87, 1.6, 0)</f>
        <v/>
      </c>
      <c r="T88">
        <f>IF(I88&gt;I87, 1, 0)</f>
        <v/>
      </c>
      <c r="U88">
        <f>IF(J88&gt;J87, 0.8, 0)</f>
        <v/>
      </c>
      <c r="V88">
        <f>IF(K88&lt;K87, 0.6, 0)</f>
        <v/>
      </c>
      <c r="W88">
        <f>IF(L88&gt;L87, 1, 0)</f>
        <v/>
      </c>
      <c r="X88">
        <f>IF(M88&gt;M87, 2, 0)</f>
        <v/>
      </c>
      <c r="Y88" s="79">
        <f>SUM(O88:X88)</f>
        <v/>
      </c>
    </row>
    <row r="89" spans="1:26">
      <c r="B89" s="10" t="n"/>
      <c r="C89" s="10" t="n"/>
      <c r="D89" s="8" t="n"/>
      <c r="E89" s="8" t="n"/>
      <c r="F89" s="8" t="n"/>
      <c r="G89" s="11" t="n"/>
      <c r="H89" s="8" t="n"/>
      <c r="I89" s="8" t="n"/>
      <c r="J89" s="8" t="n"/>
      <c r="K89" s="11" t="n"/>
      <c r="L89" s="8" t="n"/>
      <c r="M89" s="8" t="n"/>
    </row>
    <row r="90" spans="1:26">
      <c r="B90" s="6" t="n">
        <v>4</v>
      </c>
      <c r="C90" s="10" t="n"/>
      <c r="D90" s="8" t="n"/>
      <c r="E90" s="8" t="n"/>
      <c r="F90" s="8" t="n"/>
      <c r="G90" s="11" t="n"/>
      <c r="H90" s="8" t="n"/>
      <c r="I90" s="8" t="n"/>
      <c r="J90" s="8" t="n"/>
      <c r="K90" s="11" t="n"/>
      <c r="L90" s="8" t="n"/>
      <c r="M90" s="9" t="n"/>
      <c r="O90">
        <f>IF(D90&gt;D91, 1.6, 0)</f>
        <v/>
      </c>
      <c r="P90">
        <f>IF(E90&lt;E91, 1, 0)</f>
        <v/>
      </c>
      <c r="Q90">
        <f>IF(F90&gt;F91, 0.8, 0)</f>
        <v/>
      </c>
      <c r="R90">
        <f>IF(G90&gt;G91, 0.6, 0)</f>
        <v/>
      </c>
      <c r="S90">
        <f>IF(H90&lt;H91, 1.6, 0)</f>
        <v/>
      </c>
      <c r="T90">
        <f>IF(I90&gt;I91, 1, 0)</f>
        <v/>
      </c>
      <c r="U90">
        <f>IF(J90&gt;J91, 0.8, 0)</f>
        <v/>
      </c>
      <c r="V90">
        <f>IF(K90&lt;K91, 0.6, 0)</f>
        <v/>
      </c>
      <c r="W90">
        <f>IF(L90&gt;L91, 1, 0)</f>
        <v/>
      </c>
      <c r="X90">
        <f>IF(M90&gt;M91, 2, 0)</f>
        <v/>
      </c>
      <c r="Y90" s="80">
        <f>SUM(O90:X90)</f>
        <v/>
      </c>
    </row>
    <row r="91" spans="1:26">
      <c r="B91" s="6" t="n">
        <v>13</v>
      </c>
      <c r="C91" s="10" t="n"/>
      <c r="D91" s="8" t="n"/>
      <c r="E91" s="8" t="n"/>
      <c r="F91" s="8" t="n"/>
      <c r="G91" s="11" t="n"/>
      <c r="H91" s="8" t="n"/>
      <c r="I91" s="8" t="n"/>
      <c r="J91" s="8" t="n"/>
      <c r="K91" s="11" t="n"/>
      <c r="L91" s="8" t="n"/>
      <c r="M91" s="9" t="n"/>
      <c r="O91">
        <f>IF(D91&gt;D90, 1.6, 0)</f>
        <v/>
      </c>
      <c r="P91">
        <f>IF(E91&lt;E90, 1, 0)</f>
        <v/>
      </c>
      <c r="Q91">
        <f>IF(F91&gt;F90, 0.8, 0)</f>
        <v/>
      </c>
      <c r="R91">
        <f>IF(G91&gt;G90, 0.6, 0)</f>
        <v/>
      </c>
      <c r="S91">
        <f>IF(H91&lt;H90, 1.6, 0)</f>
        <v/>
      </c>
      <c r="T91">
        <f>IF(I91&gt;I90, 1, 0)</f>
        <v/>
      </c>
      <c r="U91">
        <f>IF(J91&gt;J90, 0.8, 0)</f>
        <v/>
      </c>
      <c r="V91">
        <f>IF(K91&lt;K90, 0.6, 0)</f>
        <v/>
      </c>
      <c r="W91">
        <f>IF(L91&gt;L90, 1, 0)</f>
        <v/>
      </c>
      <c r="X91">
        <f>IF(M91&gt;M90, 2, 0)</f>
        <v/>
      </c>
      <c r="Y91">
        <f>SUM(O91:X91)</f>
        <v/>
      </c>
    </row>
    <row r="92" spans="1:26">
      <c r="B92" s="44" t="n"/>
      <c r="C92" s="56" t="n"/>
      <c r="D92" s="57" t="n"/>
      <c r="E92" s="57" t="n"/>
      <c r="F92" s="57" t="n"/>
      <c r="G92" s="58" t="n"/>
      <c r="H92" s="57" t="n"/>
      <c r="I92" s="57" t="n"/>
      <c r="J92" s="57" t="n"/>
      <c r="K92" s="58" t="n"/>
      <c r="L92" s="57" t="n"/>
      <c r="M92" s="57" t="n"/>
    </row>
    <row r="93" spans="1:26">
      <c r="B93" s="53" t="n">
        <v>6</v>
      </c>
      <c r="C93" s="10" t="n"/>
      <c r="D93" s="8" t="n"/>
      <c r="E93" s="8" t="n"/>
      <c r="F93" s="8" t="n"/>
      <c r="G93" s="11" t="n"/>
      <c r="H93" s="8" t="n"/>
      <c r="I93" s="8" t="n"/>
      <c r="J93" s="8" t="n"/>
      <c r="K93" s="11" t="n"/>
      <c r="L93" s="8" t="n"/>
      <c r="M93" s="9" t="n"/>
      <c r="N93" s="18" t="n"/>
      <c r="O93">
        <f>IF(D93&gt;D94, 1.6, 0)</f>
        <v/>
      </c>
      <c r="P93">
        <f>IF(E93&lt;E94, 1, 0)</f>
        <v/>
      </c>
      <c r="Q93">
        <f>IF(F93&gt;F94, 0.8, 0)</f>
        <v/>
      </c>
      <c r="R93">
        <f>IF(G93&gt;G94, 0.6, 0)</f>
        <v/>
      </c>
      <c r="S93">
        <f>IF(H93&lt;H94, 1.6, 0)</f>
        <v/>
      </c>
      <c r="T93">
        <f>IF(I93&gt;I94, 1, 0)</f>
        <v/>
      </c>
      <c r="U93">
        <f>IF(J93&gt;J94, 0.8, 0)</f>
        <v/>
      </c>
      <c r="V93">
        <f>IF(K93&lt;K94, 0.6, 0)</f>
        <v/>
      </c>
      <c r="W93">
        <f>IF(L93&gt;L94, 1, 0)</f>
        <v/>
      </c>
      <c r="X93">
        <f>IF(M93&gt;M94, 2, 0)</f>
        <v/>
      </c>
      <c r="Y93" s="80">
        <f>SUM(O93:X93)</f>
        <v/>
      </c>
    </row>
    <row r="94" spans="1:26">
      <c r="B94" s="53">
        <f>IF('First Four'!$Y$9&gt;'First Four'!$Y$10,'First Four'!B$9,'First Four'!B$10)</f>
        <v/>
      </c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9" t="n"/>
      <c r="N94" s="18" t="n"/>
      <c r="O94">
        <f>IF(D94&gt;D93, 1.6, 0)</f>
        <v/>
      </c>
      <c r="P94">
        <f>IF(E94&lt;E93, 1, 0)</f>
        <v/>
      </c>
      <c r="Q94">
        <f>IF(F94&gt;F93, 0.8, 0)</f>
        <v/>
      </c>
      <c r="R94">
        <f>IF(G94&gt;G93, 0.6, 0)</f>
        <v/>
      </c>
      <c r="S94">
        <f>IF(H94&lt;H93, 1.6, 0)</f>
        <v/>
      </c>
      <c r="T94">
        <f>IF(I94&gt;I93, 1, 0)</f>
        <v/>
      </c>
      <c r="U94">
        <f>IF(J94&gt;J93, 0.8, 0)</f>
        <v/>
      </c>
      <c r="V94">
        <f>IF(K94&lt;K93, 0.6, 0)</f>
        <v/>
      </c>
      <c r="W94">
        <f>IF(L94&gt;L93, 1, 0)</f>
        <v/>
      </c>
      <c r="X94">
        <f>IF(M94&gt;M93, 2, 0)</f>
        <v/>
      </c>
      <c r="Y94">
        <f>SUM(O94:X94)</f>
        <v/>
      </c>
    </row>
    <row r="95" spans="1:26">
      <c r="D95" s="61" t="n"/>
      <c r="E95" s="61" t="n"/>
      <c r="F95" s="61" t="n"/>
      <c r="G95" s="32" t="n"/>
      <c r="H95" s="61" t="n"/>
      <c r="I95" s="61" t="n"/>
      <c r="J95" s="61" t="n"/>
      <c r="K95" s="32" t="n"/>
      <c r="L95" s="61" t="n"/>
      <c r="M95" s="61" t="n"/>
    </row>
    <row r="96" spans="1:26">
      <c r="B96" s="6" t="n">
        <v>3</v>
      </c>
      <c r="C96" s="10" t="n"/>
      <c r="D96" s="8" t="n"/>
      <c r="E96" s="8" t="n"/>
      <c r="F96" s="8" t="n"/>
      <c r="G96" s="11" t="n"/>
      <c r="H96" s="8" t="n"/>
      <c r="I96" s="8" t="n"/>
      <c r="J96" s="8" t="n"/>
      <c r="K96" s="11" t="n"/>
      <c r="L96" s="8" t="n"/>
      <c r="M96" s="9" t="n"/>
      <c r="O96">
        <f>IF(D96&gt;D97, 1.6, 0)</f>
        <v/>
      </c>
      <c r="P96">
        <f>IF(E96&lt;E97, 1, 0)</f>
        <v/>
      </c>
      <c r="Q96">
        <f>IF(F96&gt;F97, 0.8, 0)</f>
        <v/>
      </c>
      <c r="R96">
        <f>IF(G96&gt;G97, 0.6, 0)</f>
        <v/>
      </c>
      <c r="S96">
        <f>IF(H96&lt;H97, 1.6, 0)</f>
        <v/>
      </c>
      <c r="T96">
        <f>IF(I96&gt;I97, 1, 0)</f>
        <v/>
      </c>
      <c r="U96">
        <f>IF(J96&gt;J97, 0.8, 0)</f>
        <v/>
      </c>
      <c r="V96">
        <f>IF(K96&lt;K97, 0.6, 0)</f>
        <v/>
      </c>
      <c r="W96">
        <f>IF(L96&gt;L97, 1, 0)</f>
        <v/>
      </c>
      <c r="X96">
        <f>IF(M96&gt;M97, 2, 0)</f>
        <v/>
      </c>
      <c r="Y96">
        <f>SUM(O96:X96)</f>
        <v/>
      </c>
    </row>
    <row r="97" spans="1:26">
      <c r="B97" s="6" t="n">
        <v>14</v>
      </c>
      <c r="C97" s="10" t="n"/>
      <c r="D97" s="8" t="n"/>
      <c r="E97" s="8" t="n"/>
      <c r="F97" s="8" t="n"/>
      <c r="G97" s="11" t="n"/>
      <c r="H97" s="8" t="n"/>
      <c r="I97" s="8" t="n"/>
      <c r="J97" s="8" t="n"/>
      <c r="K97" s="11" t="n"/>
      <c r="L97" s="8" t="n"/>
      <c r="M97" s="9" t="n"/>
      <c r="O97">
        <f>IF(D97&gt;D96, 1.6, 0)</f>
        <v/>
      </c>
      <c r="P97">
        <f>IF(E97&lt;E96, 1, 0)</f>
        <v/>
      </c>
      <c r="Q97">
        <f>IF(F97&gt;F96, 0.8, 0)</f>
        <v/>
      </c>
      <c r="R97">
        <f>IF(G97&gt;G96, 0.6, 0)</f>
        <v/>
      </c>
      <c r="S97">
        <f>IF(H97&lt;H96, 1.6, 0)</f>
        <v/>
      </c>
      <c r="T97">
        <f>IF(I97&gt;I96, 1, 0)</f>
        <v/>
      </c>
      <c r="U97">
        <f>IF(J97&gt;J96, 0.8, 0)</f>
        <v/>
      </c>
      <c r="V97">
        <f>IF(K97&lt;K96, 0.6, 0)</f>
        <v/>
      </c>
      <c r="W97">
        <f>IF(L97&gt;L96, 1, 0)</f>
        <v/>
      </c>
      <c r="X97">
        <f>IF(M97&gt;M96, 2, 0)</f>
        <v/>
      </c>
      <c r="Y97" s="80">
        <f>SUM(O97:X97)</f>
        <v/>
      </c>
      <c r="Z97" t="s">
        <v>589</v>
      </c>
    </row>
    <row r="98" spans="1:26">
      <c r="B98" s="10" t="n"/>
      <c r="C98" s="10" t="n"/>
      <c r="D98" s="8" t="n"/>
      <c r="E98" s="8" t="n"/>
      <c r="F98" s="8" t="n"/>
      <c r="G98" s="11" t="n"/>
      <c r="H98" s="8" t="n"/>
      <c r="I98" s="8" t="n"/>
      <c r="J98" s="8" t="n"/>
      <c r="K98" s="11" t="n"/>
      <c r="L98" s="8" t="n"/>
      <c r="M98" s="8" t="n"/>
    </row>
    <row r="99" spans="1:26">
      <c r="B99" s="6" t="n">
        <v>7</v>
      </c>
      <c r="C99" s="10" t="n"/>
      <c r="D99" s="8" t="n"/>
      <c r="E99" s="8" t="n"/>
      <c r="F99" s="8" t="n"/>
      <c r="G99" s="11" t="n"/>
      <c r="H99" s="8" t="n"/>
      <c r="I99" s="8" t="n"/>
      <c r="J99" s="8" t="n"/>
      <c r="K99" s="11" t="n"/>
      <c r="L99" s="8" t="n"/>
      <c r="M99" s="9" t="n"/>
      <c r="O99">
        <f>IF(D99&gt;D100, 1.6, 0)</f>
        <v/>
      </c>
      <c r="P99">
        <f>IF(E99&lt;E100, 1, 0)</f>
        <v/>
      </c>
      <c r="Q99">
        <f>IF(F99&gt;F100, 0.8, 0)</f>
        <v/>
      </c>
      <c r="R99">
        <f>IF(G99&gt;G100, 0.6, 0)</f>
        <v/>
      </c>
      <c r="S99">
        <f>IF(H99&lt;H100, 1.6, 0)</f>
        <v/>
      </c>
      <c r="T99">
        <f>IF(I99&gt;I100, 1, 0)</f>
        <v/>
      </c>
      <c r="U99">
        <f>IF(J99&gt;J100, 0.8, 0)</f>
        <v/>
      </c>
      <c r="V99">
        <f>IF(K99&lt;K100, 0.6, 0)</f>
        <v/>
      </c>
      <c r="W99">
        <f>IF(L99&gt;L100, 1, 0)</f>
        <v/>
      </c>
      <c r="X99">
        <f>IF(M99&gt;M100, 2, 0)</f>
        <v/>
      </c>
      <c r="Y99">
        <f>SUM(O99:X99)</f>
        <v/>
      </c>
    </row>
    <row r="100" spans="1:26">
      <c r="B100" s="6" t="n">
        <v>10</v>
      </c>
      <c r="C100" s="10" t="n"/>
      <c r="D100" s="8" t="n"/>
      <c r="E100" s="8" t="n"/>
      <c r="F100" s="8" t="n"/>
      <c r="G100" s="11" t="n"/>
      <c r="H100" s="8" t="n"/>
      <c r="I100" s="8" t="n"/>
      <c r="J100" s="8" t="n"/>
      <c r="K100" s="11" t="n"/>
      <c r="L100" s="8" t="n"/>
      <c r="M100" s="9" t="n"/>
      <c r="O100">
        <f>IF(D100&gt;D99, 1.6, 0)</f>
        <v/>
      </c>
      <c r="P100">
        <f>IF(E100&lt;E99, 1, 0)</f>
        <v/>
      </c>
      <c r="Q100">
        <f>IF(F100&gt;F99, 0.8, 0)</f>
        <v/>
      </c>
      <c r="R100">
        <f>IF(G100&gt;G99, 0.6, 0)</f>
        <v/>
      </c>
      <c r="S100">
        <f>IF(H100&lt;H99, 1.6, 0)</f>
        <v/>
      </c>
      <c r="T100">
        <f>IF(I100&gt;I99, 1, 0)</f>
        <v/>
      </c>
      <c r="U100">
        <f>IF(J100&gt;J99, 0.8, 0)</f>
        <v/>
      </c>
      <c r="V100">
        <f>IF(K100&lt;K99, 0.6, 0)</f>
        <v/>
      </c>
      <c r="W100">
        <f>IF(L100&gt;L99, 1, 0)</f>
        <v/>
      </c>
      <c r="X100">
        <f>IF(M100&gt;M99, 2, 0)</f>
        <v/>
      </c>
      <c r="Y100" s="80">
        <f>SUM(O100:X100)</f>
        <v/>
      </c>
    </row>
    <row r="101" spans="1:26">
      <c r="B101" s="10" t="n"/>
      <c r="C101" s="10" t="n"/>
      <c r="D101" s="8" t="n"/>
      <c r="E101" s="8" t="n"/>
      <c r="F101" s="8" t="n"/>
      <c r="G101" s="11" t="n"/>
      <c r="H101" s="8" t="n"/>
      <c r="I101" s="8" t="n"/>
      <c r="J101" s="8" t="n"/>
      <c r="K101" s="11" t="n"/>
      <c r="L101" s="8" t="n"/>
      <c r="M101" s="8" t="n"/>
    </row>
    <row r="102" spans="1:26">
      <c r="B102" s="6" t="n">
        <v>2</v>
      </c>
      <c r="C102" s="10" t="n"/>
      <c r="D102" s="8" t="n"/>
      <c r="E102" s="8" t="n"/>
      <c r="F102" s="8" t="n"/>
      <c r="G102" s="11" t="n"/>
      <c r="H102" s="8" t="n"/>
      <c r="I102" s="8" t="n"/>
      <c r="J102" s="8" t="n"/>
      <c r="K102" s="11" t="n"/>
      <c r="L102" s="8" t="n"/>
      <c r="M102" s="9" t="n"/>
      <c r="O102">
        <f>IF(D102&gt;D103, 1.6, 0)</f>
        <v/>
      </c>
      <c r="P102">
        <f>IF(E102&lt;E103, 1, 0)</f>
        <v/>
      </c>
      <c r="Q102">
        <f>IF(F102&gt;F103, 0.8, 0)</f>
        <v/>
      </c>
      <c r="R102">
        <f>IF(G102&gt;G103, 0.6, 0)</f>
        <v/>
      </c>
      <c r="S102">
        <f>IF(H102&lt;H103, 1.6, 0)</f>
        <v/>
      </c>
      <c r="T102">
        <f>IF(I102&gt;I103, 1, 0)</f>
        <v/>
      </c>
      <c r="U102">
        <f>IF(J102&gt;J103, 0.8, 0)</f>
        <v/>
      </c>
      <c r="V102">
        <f>IF(K102&lt;K103, 0.6, 0)</f>
        <v/>
      </c>
      <c r="W102">
        <f>IF(L102&gt;L103, 1, 0)</f>
        <v/>
      </c>
      <c r="X102">
        <f>IF(M102&gt;M103, 2, 0)</f>
        <v/>
      </c>
      <c r="Y102" s="80">
        <f>SUM(O102:X102)</f>
        <v/>
      </c>
    </row>
    <row r="103" spans="1:26">
      <c r="B103" s="19" t="n">
        <v>15</v>
      </c>
      <c r="C103" s="10" t="n"/>
      <c r="D103" s="8" t="n"/>
      <c r="E103" s="8" t="n"/>
      <c r="F103" s="8" t="n"/>
      <c r="G103" s="11" t="n"/>
      <c r="H103" s="8" t="n"/>
      <c r="I103" s="8" t="n"/>
      <c r="J103" s="8" t="n"/>
      <c r="K103" s="11" t="n"/>
      <c r="L103" s="8" t="n"/>
      <c r="M103" s="9" t="n"/>
      <c r="O103">
        <f>IF(D103&gt;D102, 1.6, 0)</f>
        <v/>
      </c>
      <c r="P103">
        <f>IF(E103&lt;E102, 1, 0)</f>
        <v/>
      </c>
      <c r="Q103">
        <f>IF(F103&gt;F102, 0.8, 0)</f>
        <v/>
      </c>
      <c r="R103">
        <f>IF(G103&gt;G102, 0.6, 0)</f>
        <v/>
      </c>
      <c r="S103">
        <f>IF(H103&lt;H102, 1.6, 0)</f>
        <v/>
      </c>
      <c r="T103">
        <f>IF(I103&gt;I102, 1, 0)</f>
        <v/>
      </c>
      <c r="U103">
        <f>IF(J103&gt;J102, 0.8, 0)</f>
        <v/>
      </c>
      <c r="V103">
        <f>IF(K103&lt;K102, 0.6, 0)</f>
        <v/>
      </c>
      <c r="W103">
        <f>IF(L103&gt;L102, 1, 0)</f>
        <v/>
      </c>
      <c r="X103">
        <f>IF(M103&gt;M102, 2, 0)</f>
        <v/>
      </c>
      <c r="Y103">
        <f>SUM(O103:X103)</f>
        <v/>
      </c>
    </row>
    <row r="104" spans="1:26"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B1:Y61"/>
  <sheetViews>
    <sheetView workbookViewId="0" zoomScale="90" zoomScaleNormal="90">
      <selection activeCell="G4" sqref="G4"/>
    </sheetView>
  </sheetViews>
  <sheetFormatPr baseColWidth="8" defaultRowHeight="15" outlineLevelCol="0"/>
  <cols>
    <col bestFit="1" customWidth="1" max="3" min="3" style="30" width="21"/>
    <col customWidth="1" hidden="1" max="24" min="15" style="30" width="9.140625"/>
  </cols>
  <sheetData>
    <row r="1" spans="1:25">
      <c r="B1" t="s">
        <v>585</v>
      </c>
    </row>
    <row r="2" spans="1:25">
      <c r="B2" s="3" t="s">
        <v>580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77">
        <f>IF('Round of 64'!$Y$3&gt;'Round of 64'!$Y$4,'Round of 64'!B$3,'Round of 64'!B$4)</f>
        <v/>
      </c>
      <c r="C3" s="68">
        <f>IF('Round of 64'!$Y$3&gt;'Round of 64'!$Y$4,'Round of 64'!C$3,'Round of 64'!C$4)</f>
        <v/>
      </c>
      <c r="D3" s="68">
        <f>IF('Round of 64'!$Y$3&gt;'Round of 64'!$Y$4,'Round of 64'!D$3,'Round of 64'!D$4)</f>
        <v/>
      </c>
      <c r="E3" s="68">
        <f>IF('Round of 64'!$Y$3&gt;'Round of 64'!$Y$4,'Round of 64'!E$3,'Round of 64'!E$4)</f>
        <v/>
      </c>
      <c r="F3" s="68">
        <f>IF('Round of 64'!$Y$3&gt;'Round of 64'!$Y$4,'Round of 64'!F$3,'Round of 64'!F$4)</f>
        <v/>
      </c>
      <c r="G3" s="68">
        <f>IF('Round of 64'!$Y$3&gt;'Round of 64'!$Y$4,'Round of 64'!G$3,'Round of 64'!G$4)</f>
        <v/>
      </c>
      <c r="H3" s="68">
        <f>IF('Round of 64'!$Y$3&gt;'Round of 64'!$Y$4,'Round of 64'!H$3,'Round of 64'!H$4)</f>
        <v/>
      </c>
      <c r="I3" s="68">
        <f>IF('Round of 64'!$Y$3&gt;'Round of 64'!$Y$4,'Round of 64'!I$3,'Round of 64'!I$4)</f>
        <v/>
      </c>
      <c r="J3" s="69">
        <f>IF('Round of 64'!$Y$3&gt;'Round of 64'!$Y$4,'Round of 64'!J$3,'Round of 64'!J$4)</f>
        <v/>
      </c>
      <c r="K3" s="68">
        <f>IF('Round of 64'!$Y$3&gt;'Round of 64'!$Y$4,'Round of 64'!K$3,'Round of 64'!K$4)</f>
        <v/>
      </c>
      <c r="L3" s="68">
        <f>IF('Round of 64'!$Y$3&gt;'Round of 64'!$Y$4,'Round of 64'!L$3,'Round of 64'!L$4)</f>
        <v/>
      </c>
      <c r="M3" s="76">
        <f>IF('Round of 64'!$Y$3&gt;'Round of 64'!$Y$4,'Round of 64'!M$3,'Round of 64'!M$4)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53" t="n">
        <v>9</v>
      </c>
      <c r="C4" s="54">
        <f>IF('Round of 64'!$Y$6&gt;'Round of 64'!$Y$7,'Round of 64'!C$6,'Round of 64'!C$7)</f>
        <v/>
      </c>
      <c r="D4" s="54">
        <f>IF('Round of 64'!$Y$6&gt;'Round of 64'!$Y$7,'Round of 64'!D$6,'Round of 64'!D$7)</f>
        <v/>
      </c>
      <c r="E4" s="54">
        <f>IF('Round of 64'!$Y$6&gt;'Round of 64'!$Y$7,'Round of 64'!E$6,'Round of 64'!E$7)</f>
        <v/>
      </c>
      <c r="F4" s="54">
        <f>IF('Round of 64'!$Y$6&gt;'Round of 64'!$Y$7,'Round of 64'!F$6,'Round of 64'!F$7)</f>
        <v/>
      </c>
      <c r="G4" s="54">
        <f>IF('Round of 64'!$Y$6&gt;'Round of 64'!$Y$7,'Round of 64'!G$6,'Round of 64'!G$7)</f>
        <v/>
      </c>
      <c r="H4" s="54">
        <f>IF('Round of 64'!$Y$6&gt;'Round of 64'!$Y$7,'Round of 64'!H$6,'Round of 64'!H$7)</f>
        <v/>
      </c>
      <c r="I4" s="54">
        <f>IF('Round of 64'!$Y$6&gt;'Round of 64'!$Y$7,'Round of 64'!I$6,'Round of 64'!I$7)</f>
        <v/>
      </c>
      <c r="J4" s="54">
        <f>IF('Round of 64'!$Y$6&gt;'Round of 64'!$Y$7,'Round of 64'!J$6,'Round of 64'!J$7)</f>
        <v/>
      </c>
      <c r="K4" s="54">
        <f>IF('Round of 64'!$Y$6&gt;'Round of 64'!$Y$7,'Round of 64'!K$6,'Round of 64'!K$7)</f>
        <v/>
      </c>
      <c r="L4" s="54">
        <f>IF('Round of 64'!$Y$6&gt;'Round of 64'!$Y$7,'Round of 64'!L$6,'Round of 64'!L$7)</f>
        <v/>
      </c>
      <c r="M4" s="59">
        <f>IF('Round of 64'!$Y$6&gt;'Round of 64'!$Y$7,'Round of 64'!M$6,'Round of 64'!M$7)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D5" s="61" t="n"/>
      <c r="E5" s="61" t="n"/>
      <c r="F5" s="61" t="n"/>
      <c r="G5" s="32" t="n"/>
      <c r="H5" s="61" t="n"/>
      <c r="I5" s="61" t="n"/>
      <c r="J5" s="61" t="n"/>
      <c r="K5" s="32" t="n"/>
      <c r="L5" s="61" t="n"/>
      <c r="M5" s="61" t="n"/>
    </row>
    <row r="6" spans="1:25">
      <c r="B6" s="77">
        <f>IF('Round of 64'!$Y$9&gt;'Round of 64'!$Y$10,'Round of 64'!B$9,'Round of 64'!B$10)</f>
        <v/>
      </c>
      <c r="C6" s="68">
        <f>IF('Round of 64'!$Y$9&gt;'Round of 64'!$Y$10,'Round of 64'!C$9,'Round of 64'!C$10)</f>
        <v/>
      </c>
      <c r="D6" s="68">
        <f>IF('Round of 64'!$Y$9&gt;'Round of 64'!$Y$10,'Round of 64'!D$9,'Round of 64'!D$10)</f>
        <v/>
      </c>
      <c r="E6" s="68">
        <f>IF('Round of 64'!$Y$9&gt;'Round of 64'!$Y$10,'Round of 64'!E$9,'Round of 64'!E$10)</f>
        <v/>
      </c>
      <c r="F6" s="69">
        <f>IF('Round of 64'!$Y$9&gt;'Round of 64'!$Y$10,'Round of 64'!F$9,'Round of 64'!F$10)</f>
        <v/>
      </c>
      <c r="G6" s="74">
        <f>IF('Round of 64'!$Y$9&gt;'Round of 64'!$Y$10,'Round of 64'!G$9,'Round of 64'!G$10)</f>
        <v/>
      </c>
      <c r="H6" s="68">
        <f>IF('Round of 64'!$Y$9&gt;'Round of 64'!$Y$10,'Round of 64'!H$9,'Round of 64'!H$10)</f>
        <v/>
      </c>
      <c r="I6" s="69">
        <f>IF('Round of 64'!$Y$9&gt;'Round of 64'!$Y$10,'Round of 64'!I$9,'Round of 64'!I$10)</f>
        <v/>
      </c>
      <c r="J6" s="68">
        <f>IF('Round of 64'!$Y$9&gt;'Round of 64'!$Y$10,'Round of 64'!J$9,'Round of 64'!J$10)</f>
        <v/>
      </c>
      <c r="K6" s="68">
        <f>IF('Round of 64'!$Y$9&gt;'Round of 64'!$Y$10,'Round of 64'!K$9,'Round of 64'!K$10)</f>
        <v/>
      </c>
      <c r="L6" s="68">
        <f>IF('Round of 64'!$Y$9&gt;'Round of 64'!$Y$10,'Round of 64'!L$9,'Round of 64'!L$10)</f>
        <v/>
      </c>
      <c r="M6" s="76">
        <f>IF('Round of 64'!$Y$9&gt;'Round of 64'!$Y$10,'Round of 64'!M$9,'Round of 64'!M$10)</f>
        <v/>
      </c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>
        <f>SUM(O6:X6)</f>
        <v/>
      </c>
    </row>
    <row r="7" spans="1:25">
      <c r="B7" s="53">
        <f>IF('Round of 64'!$Y$12&gt;'Round of 64'!$Y$13,'Round of 64'!B$12,'Round of 64'!B$13)</f>
        <v/>
      </c>
      <c r="C7" s="54">
        <f>IF('Round of 64'!$Y$12&gt;'Round of 64'!$Y$13,'Round of 64'!C$12,'Round of 64'!C$13)</f>
        <v/>
      </c>
      <c r="D7" s="54">
        <f>IF('Round of 64'!$Y$12&gt;'Round of 64'!$Y$13,'Round of 64'!D$12,'Round of 64'!D$13)</f>
        <v/>
      </c>
      <c r="E7" s="54">
        <f>IF('Round of 64'!$Y$12&gt;'Round of 64'!$Y$13,'Round of 64'!E$12,'Round of 64'!E$13)</f>
        <v/>
      </c>
      <c r="F7" s="54">
        <f>IF('Round of 64'!$Y$12&gt;'Round of 64'!$Y$13,'Round of 64'!F$12,'Round of 64'!F$13)</f>
        <v/>
      </c>
      <c r="G7" s="54">
        <f>IF('Round of 64'!$Y$12&gt;'Round of 64'!$Y$13,'Round of 64'!G$12,'Round of 64'!G$13)</f>
        <v/>
      </c>
      <c r="H7" s="54">
        <f>IF('Round of 64'!$Y$12&gt;'Round of 64'!$Y$13,'Round of 64'!H$12,'Round of 64'!H$13)</f>
        <v/>
      </c>
      <c r="I7" s="54">
        <f>IF('Round of 64'!$Y$12&gt;'Round of 64'!$Y$13,'Round of 64'!I$12,'Round of 64'!I$13)</f>
        <v/>
      </c>
      <c r="J7" s="54">
        <f>IF('Round of 64'!$Y$12&gt;'Round of 64'!$Y$13,'Round of 64'!J$12,'Round of 64'!J$13)</f>
        <v/>
      </c>
      <c r="K7" s="54">
        <f>IF('Round of 64'!$Y$12&gt;'Round of 64'!$Y$13,'Round of 64'!K$12,'Round of 64'!K$13)</f>
        <v/>
      </c>
      <c r="L7" s="42">
        <f>IF('Round of 64'!$Y$12&gt;'Round of 64'!$Y$13,'Round of 64'!L$12,'Round of 64'!L$13)</f>
        <v/>
      </c>
      <c r="M7" s="59">
        <f>IF('Round of 64'!$Y$12&gt;'Round of 64'!$Y$13,'Round of 64'!M$12,'Round of 64'!M$13)</f>
        <v/>
      </c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5">
      <c r="D8" s="61" t="n"/>
      <c r="E8" s="61" t="n"/>
      <c r="F8" s="61" t="n"/>
      <c r="G8" s="32" t="n"/>
      <c r="H8" s="61" t="n"/>
      <c r="I8" s="61" t="n"/>
      <c r="J8" s="61" t="n"/>
      <c r="K8" s="32" t="n"/>
      <c r="L8" s="61" t="n"/>
      <c r="M8" s="61" t="n"/>
    </row>
    <row r="9" spans="1:25">
      <c r="B9" s="77">
        <f>IF('Round of 64'!$Y$15&gt;'Round of 64'!$Y$16,'Round of 64'!B$15,'Round of 64'!B$16)</f>
        <v/>
      </c>
      <c r="C9" s="68">
        <f>IF('Round of 64'!$Y$15&gt;'Round of 64'!$Y$16,'Round of 64'!C$15,'Round of 64'!C$16)</f>
        <v/>
      </c>
      <c r="D9" s="69">
        <f>IF('Round of 64'!$Y$15&gt;'Round of 64'!$Y$16,'Round of 64'!D$15,'Round of 64'!D$16)</f>
        <v/>
      </c>
      <c r="E9" s="68">
        <f>IF('Round of 64'!$Y$15&gt;'Round of 64'!$Y$16,'Round of 64'!E$15,'Round of 64'!E$16)</f>
        <v/>
      </c>
      <c r="F9" s="68">
        <f>IF('Round of 64'!$Y$15&gt;'Round of 64'!$Y$16,'Round of 64'!F$15,'Round of 64'!F$16)</f>
        <v/>
      </c>
      <c r="G9" s="74">
        <f>IF('Round of 64'!$Y$15&gt;'Round of 64'!$Y$16,'Round of 64'!G$15,'Round of 64'!G$16)</f>
        <v/>
      </c>
      <c r="H9" s="68">
        <f>IF('Round of 64'!$Y$15&gt;'Round of 64'!$Y$16,'Round of 64'!H$15,'Round of 64'!H$16)</f>
        <v/>
      </c>
      <c r="I9" s="68">
        <f>IF('Round of 64'!$Y$15&gt;'Round of 64'!$Y$16,'Round of 64'!I$15,'Round of 64'!I$16)</f>
        <v/>
      </c>
      <c r="J9" s="68">
        <f>IF('Round of 64'!$Y$15&gt;'Round of 64'!$Y$16,'Round of 64'!J$15,'Round of 64'!J$16)</f>
        <v/>
      </c>
      <c r="K9" s="68">
        <f>IF('Round of 64'!$Y$15&gt;'Round of 64'!$Y$16,'Round of 64'!K$15,'Round of 64'!K$16)</f>
        <v/>
      </c>
      <c r="L9" s="69">
        <f>IF('Round of 64'!$Y$15&gt;'Round of 64'!$Y$16,'Round of 64'!L$15,'Round of 64'!L$16)</f>
        <v/>
      </c>
      <c r="M9" s="76">
        <f>IF('Round of 64'!$Y$15&gt;'Round of 64'!$Y$16,'Round of 64'!M$15,'Round of 64'!M$16)</f>
        <v/>
      </c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IF(L9&gt;L10, 1, 0)</f>
        <v/>
      </c>
      <c r="X9">
        <f>IF(M9&gt;M10, 2, 0)</f>
        <v/>
      </c>
      <c r="Y9">
        <f>SUM(O9:X9)</f>
        <v/>
      </c>
    </row>
    <row r="10" spans="1:25">
      <c r="B10" s="53">
        <f>IF('Round of 64'!$Y$18&gt;'Round of 64'!$Y$19,'Round of 64'!B$18,'Round of 64'!B$19)</f>
        <v/>
      </c>
      <c r="C10" s="54">
        <f>IF('Round of 64'!$Y$18&gt;'Round of 64'!$Y$19,'Round of 64'!C$18,'Round of 64'!C$19)</f>
        <v/>
      </c>
      <c r="D10" s="54">
        <f>IF('Round of 64'!$Y$18&gt;'Round of 64'!$Y$19,'Round of 64'!D$18,'Round of 64'!D$19)</f>
        <v/>
      </c>
      <c r="E10" s="54">
        <f>IF('Round of 64'!$Y$18&gt;'Round of 64'!$Y$19,'Round of 64'!E$18,'Round of 64'!E$19)</f>
        <v/>
      </c>
      <c r="F10" s="54">
        <f>IF('Round of 64'!$Y$18&gt;'Round of 64'!$Y$19,'Round of 64'!F$18,'Round of 64'!F$19)</f>
        <v/>
      </c>
      <c r="G10" s="54">
        <f>IF('Round of 64'!$Y$18&gt;'Round of 64'!$Y$19,'Round of 64'!G$18,'Round of 64'!G$19)</f>
        <v/>
      </c>
      <c r="H10" s="42">
        <f>IF('Round of 64'!$Y$18&gt;'Round of 64'!$Y$19,'Round of 64'!H$18,'Round of 64'!H$19)</f>
        <v/>
      </c>
      <c r="I10" s="54">
        <f>IF('Round of 64'!$Y$18&gt;'Round of 64'!$Y$19,'Round of 64'!I$18,'Round of 64'!I$19)</f>
        <v/>
      </c>
      <c r="J10" s="54">
        <f>IF('Round of 64'!$Y$18&gt;'Round of 64'!$Y$19,'Round of 64'!J$18,'Round of 64'!J$19)</f>
        <v/>
      </c>
      <c r="K10" s="54">
        <f>IF('Round of 64'!$Y$18&gt;'Round of 64'!$Y$19,'Round of 64'!K$18,'Round of 64'!K$19)</f>
        <v/>
      </c>
      <c r="L10" s="54">
        <f>IF('Round of 64'!$Y$18&gt;'Round of 64'!$Y$19,'Round of 64'!L$18,'Round of 64'!L$19)</f>
        <v/>
      </c>
      <c r="M10" s="59">
        <f>IF('Round of 64'!$Y$18&gt;'Round of 64'!$Y$19,'Round of 64'!M$18,'Round of 64'!M$19)</f>
        <v/>
      </c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IF(L10&gt;L9, 1, 0)</f>
        <v/>
      </c>
      <c r="X10">
        <f>IF(M10&gt;M9, 2, 0)</f>
        <v/>
      </c>
      <c r="Y10">
        <f>SUM(O10:X10)</f>
        <v/>
      </c>
    </row>
    <row r="11" spans="1:25">
      <c r="D11" s="61" t="n"/>
      <c r="E11" s="61" t="n"/>
      <c r="F11" s="61" t="n"/>
      <c r="G11" s="32" t="n"/>
      <c r="H11" s="61" t="n"/>
      <c r="I11" s="61" t="n"/>
      <c r="J11" s="61" t="n"/>
      <c r="K11" s="32" t="n"/>
      <c r="L11" s="61" t="n"/>
      <c r="M11" s="61" t="n"/>
    </row>
    <row r="12" spans="1:25">
      <c r="B12" s="77">
        <f>IF('Round of 64'!$Y$21&gt;'Round of 64'!$Y$22,'Round of 64'!B$21,'Round of 64'!B$22)</f>
        <v/>
      </c>
      <c r="C12" s="68">
        <f>IF('Round of 64'!$Y$21&gt;'Round of 64'!$Y$22,'Round of 64'!C$21,'Round of 64'!C$22)</f>
        <v/>
      </c>
      <c r="D12" s="69">
        <f>IF('Round of 64'!$Y$21&gt;'Round of 64'!$Y$22,'Round of 64'!D$21,'Round of 64'!D$22)</f>
        <v/>
      </c>
      <c r="E12" s="68">
        <f>IF('Round of 64'!$Y$21&gt;'Round of 64'!$Y$22,'Round of 64'!E$21,'Round of 64'!E$22)</f>
        <v/>
      </c>
      <c r="F12" s="69">
        <f>IF('Round of 64'!$Y$21&gt;'Round of 64'!$Y$22,'Round of 64'!F$21,'Round of 64'!F$22)</f>
        <v/>
      </c>
      <c r="G12" s="68">
        <f>IF('Round of 64'!$Y$21&gt;'Round of 64'!$Y$22,'Round of 64'!G$21,'Round of 64'!G$22)</f>
        <v/>
      </c>
      <c r="H12" s="69">
        <f>IF('Round of 64'!$Y$21&gt;'Round of 64'!$Y$22,'Round of 64'!H$21,'Round of 64'!H$22)</f>
        <v/>
      </c>
      <c r="I12" s="68">
        <f>IF('Round of 64'!$Y$21&gt;'Round of 64'!$Y$22,'Round of 64'!I$21,'Round of 64'!I$22)</f>
        <v/>
      </c>
      <c r="J12" s="69">
        <f>IF('Round of 64'!$Y$21&gt;'Round of 64'!$Y$22,'Round of 64'!J$21,'Round of 64'!J$22)</f>
        <v/>
      </c>
      <c r="K12" s="74">
        <f>IF('Round of 64'!$Y$21&gt;'Round of 64'!$Y$22,'Round of 64'!K$21,'Round of 64'!K$22)</f>
        <v/>
      </c>
      <c r="L12" s="69">
        <f>IF('Round of 64'!$Y$21&gt;'Round of 64'!$Y$22,'Round of 64'!L$21,'Round of 64'!L$22)</f>
        <v/>
      </c>
      <c r="M12" s="75">
        <f>IF('Round of 64'!$Y$21&gt;'Round of 64'!$Y$22,'Round of 64'!M$21,'Round of 64'!M$22)</f>
        <v/>
      </c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IF(L12&gt;L13, 1, 0)</f>
        <v/>
      </c>
      <c r="X12" s="78">
        <f>IF(M12&gt;M13, 2, -1)</f>
        <v/>
      </c>
      <c r="Y12">
        <f>SUM(O12:X12)</f>
        <v/>
      </c>
    </row>
    <row r="13" spans="1:25">
      <c r="B13" s="53">
        <f>IF('Round of 64'!$Y$24&gt;'Round of 64'!$Y$25,'Round of 64'!B$24,'Round of 64'!B$25)</f>
        <v/>
      </c>
      <c r="C13" s="54">
        <f>IF('Round of 64'!$Y$24&gt;'Round of 64'!$Y$25,'Round of 64'!C$24,'Round of 64'!C$25)</f>
        <v/>
      </c>
      <c r="D13" s="54">
        <f>IF('Round of 64'!$Y$24&gt;'Round of 64'!$Y$25,'Round of 64'!D$24,'Round of 64'!D$25)</f>
        <v/>
      </c>
      <c r="E13" s="54">
        <f>IF('Round of 64'!$Y$24&gt;'Round of 64'!$Y$25,'Round of 64'!E$24,'Round of 64'!E$25)</f>
        <v/>
      </c>
      <c r="F13" s="42">
        <f>IF('Round of 64'!$Y$24&gt;'Round of 64'!$Y$25,'Round of 64'!F$24,'Round of 64'!F$25)</f>
        <v/>
      </c>
      <c r="G13" s="54">
        <f>IF('Round of 64'!$Y$24&gt;'Round of 64'!$Y$25,'Round of 64'!G$24,'Round of 64'!G$25)</f>
        <v/>
      </c>
      <c r="H13" s="54">
        <f>IF('Round of 64'!$Y$24&gt;'Round of 64'!$Y$25,'Round of 64'!H$24,'Round of 64'!H$25)</f>
        <v/>
      </c>
      <c r="I13" s="42">
        <f>IF('Round of 64'!$Y$24&gt;'Round of 64'!$Y$25,'Round of 64'!I$24,'Round of 64'!I$25)</f>
        <v/>
      </c>
      <c r="J13" s="54">
        <f>IF('Round of 64'!$Y$24&gt;'Round of 64'!$Y$25,'Round of 64'!J$24,'Round of 64'!J$25)</f>
        <v/>
      </c>
      <c r="K13" s="54">
        <f>IF('Round of 64'!$Y$24&gt;'Round of 64'!$Y$25,'Round of 64'!K$24,'Round of 64'!K$25)</f>
        <v/>
      </c>
      <c r="L13" s="42">
        <f>IF('Round of 64'!$Y$24&gt;'Round of 64'!$Y$25,'Round of 64'!L$24,'Round of 64'!L$25)</f>
        <v/>
      </c>
      <c r="M13" s="59">
        <f>IF('Round of 64'!$Y$24&gt;'Round of 64'!$Y$25,'Round of 64'!M$24,'Round of 64'!M$25)</f>
        <v/>
      </c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IF(L13&gt;L12, 1, 0)</f>
        <v/>
      </c>
      <c r="X13" s="78">
        <f>IF(M13&gt;M12, 3, 0)</f>
        <v/>
      </c>
      <c r="Y13">
        <f>SUM(O13:X13)</f>
        <v/>
      </c>
    </row>
    <row r="14" spans="1:25">
      <c r="D14" s="61" t="n"/>
      <c r="E14" s="61" t="n"/>
      <c r="F14" s="61" t="n"/>
      <c r="G14" s="32" t="n"/>
      <c r="H14" s="61" t="n"/>
      <c r="I14" s="61" t="n"/>
      <c r="J14" s="61" t="n"/>
      <c r="K14" s="32" t="n"/>
      <c r="L14" s="61" t="n"/>
      <c r="M14" s="61" t="n"/>
    </row>
    <row r="15" spans="1:25">
      <c r="B15" t="s">
        <v>586</v>
      </c>
      <c r="D15" s="61" t="n"/>
      <c r="E15" s="61" t="n"/>
      <c r="F15" s="61" t="n"/>
      <c r="G15" s="32" t="n"/>
      <c r="H15" s="61" t="n"/>
      <c r="I15" s="61" t="n"/>
      <c r="J15" s="61" t="n"/>
      <c r="K15" s="32" t="n"/>
      <c r="L15" s="61" t="n"/>
      <c r="M15" s="61" t="n"/>
    </row>
    <row r="16" spans="1:25">
      <c r="B16" s="3" t="s">
        <v>580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  <c r="L16" s="4" t="s">
        <v>15</v>
      </c>
      <c r="M16" s="5" t="s">
        <v>16</v>
      </c>
    </row>
    <row r="17" spans="1:25">
      <c r="B17" s="77">
        <f>IF('Round of 64'!$Y$29&gt;'Round of 64'!$Y$30,'Round of 64'!B$29,'Round of 64'!B$30)</f>
        <v/>
      </c>
      <c r="C17" s="68">
        <f>IF('Round of 64'!$Y$29&gt;'Round of 64'!$Y$30,'Round of 64'!C$29,'Round of 64'!C$30)</f>
        <v/>
      </c>
      <c r="D17" s="69">
        <f>IF('Round of 64'!$Y$29&gt;'Round of 64'!$Y$30,'Round of 64'!D$29,'Round of 64'!D$30)</f>
        <v/>
      </c>
      <c r="E17" s="68">
        <f>IF('Round of 64'!$Y$29&gt;'Round of 64'!$Y$30,'Round of 64'!E$29,'Round of 64'!E$30)</f>
        <v/>
      </c>
      <c r="F17" s="68">
        <f>IF('Round of 64'!$Y$29&gt;'Round of 64'!$Y$30,'Round of 64'!F$29,'Round of 64'!F$30)</f>
        <v/>
      </c>
      <c r="G17" s="74">
        <f>IF('Round of 64'!$Y$29&gt;'Round of 64'!$Y$30,'Round of 64'!G$29,'Round of 64'!G$30)</f>
        <v/>
      </c>
      <c r="H17" s="68">
        <f>IF('Round of 64'!$Y$29&gt;'Round of 64'!$Y$30,'Round of 64'!H$29,'Round of 64'!H$30)</f>
        <v/>
      </c>
      <c r="I17" s="68">
        <f>IF('Round of 64'!$Y$29&gt;'Round of 64'!$Y$30,'Round of 64'!I$29,'Round of 64'!I$30)</f>
        <v/>
      </c>
      <c r="J17" s="68">
        <f>IF('Round of 64'!$Y$29&gt;'Round of 64'!$Y$30,'Round of 64'!J$29,'Round of 64'!J$30)</f>
        <v/>
      </c>
      <c r="K17" s="68">
        <f>IF('Round of 64'!$Y$29&gt;'Round of 64'!$Y$30,'Round of 64'!K$29,'Round of 64'!K$30)</f>
        <v/>
      </c>
      <c r="L17" s="69">
        <f>IF('Round of 64'!$Y$29&gt;'Round of 64'!$Y$30,'Round of 64'!L$29,'Round of 64'!L$30)</f>
        <v/>
      </c>
      <c r="M17" s="76">
        <f>IF('Round of 64'!$Y$29&gt;'Round of 64'!$Y$30,'Round of 64'!M$29,'Round of 64'!M$30)</f>
        <v/>
      </c>
      <c r="O17">
        <f>IF(D17&gt;D18, 1.6, 0)</f>
        <v/>
      </c>
      <c r="P17">
        <f>IF(E17&lt;E18, 1, 0)</f>
        <v/>
      </c>
      <c r="Q17">
        <f>IF(F17&gt;F18, 0.8, 0)</f>
        <v/>
      </c>
      <c r="R17">
        <f>IF(G17&gt;G18, 0.6, 0)</f>
        <v/>
      </c>
      <c r="S17">
        <f>IF(H17&lt;H18, 1.6, 0)</f>
        <v/>
      </c>
      <c r="T17">
        <f>IF(I17&gt;I18, 1, 0)</f>
        <v/>
      </c>
      <c r="U17">
        <f>IF(J17&gt;J18, 0.8, 0)</f>
        <v/>
      </c>
      <c r="V17">
        <f>IF(K17&lt;K18, 0.6, 0)</f>
        <v/>
      </c>
      <c r="W17">
        <f>IF(L17&gt;L18, 1, 0)</f>
        <v/>
      </c>
      <c r="X17">
        <f>IF(M17&gt;M18, 2, 0)</f>
        <v/>
      </c>
      <c r="Y17">
        <f>SUM(O17:X17)</f>
        <v/>
      </c>
    </row>
    <row r="18" spans="1:25">
      <c r="B18" s="53">
        <f>IF('Round of 64'!$Y$32&gt;'Round of 64'!$Y$33,'Round of 64'!B$32,'Round of 64'!B$33)</f>
        <v/>
      </c>
      <c r="C18" s="54">
        <f>IF('Round of 64'!$Y$32&gt;'Round of 64'!$Y$33,'Round of 64'!C$32,'Round of 64'!C$33)</f>
        <v/>
      </c>
      <c r="D18" s="54">
        <f>IF('Round of 64'!$Y$32&gt;'Round of 64'!$Y$33,'Round of 64'!D$32,'Round of 64'!D$33)</f>
        <v/>
      </c>
      <c r="E18" s="54">
        <f>IF('Round of 64'!$Y$32&gt;'Round of 64'!$Y$33,'Round of 64'!E$32,'Round of 64'!E$33)</f>
        <v/>
      </c>
      <c r="F18" s="54">
        <f>IF('Round of 64'!$Y$32&gt;'Round of 64'!$Y$33,'Round of 64'!F$32,'Round of 64'!F$33)</f>
        <v/>
      </c>
      <c r="G18" s="51">
        <f>IF('Round of 64'!$Y$32&gt;'Round of 64'!$Y$33,'Round of 64'!G$32,'Round of 64'!G$33)</f>
        <v/>
      </c>
      <c r="H18" s="54">
        <f>IF('Round of 64'!$Y$32&gt;'Round of 64'!$Y$33,'Round of 64'!H$32,'Round of 64'!H$33)</f>
        <v/>
      </c>
      <c r="I18" s="54">
        <f>IF('Round of 64'!$Y$32&gt;'Round of 64'!$Y$33,'Round of 64'!I$32,'Round of 64'!I$33)</f>
        <v/>
      </c>
      <c r="J18" s="54">
        <f>IF('Round of 64'!$Y$32&gt;'Round of 64'!$Y$33,'Round of 64'!J$32,'Round of 64'!J$33)</f>
        <v/>
      </c>
      <c r="K18" s="51">
        <f>IF('Round of 64'!$Y$32&gt;'Round of 64'!$Y$33,'Round of 64'!K$32,'Round of 64'!K$33)</f>
        <v/>
      </c>
      <c r="L18" s="54">
        <f>IF('Round of 64'!$Y$32&gt;'Round of 64'!$Y$33,'Round of 64'!L$32,'Round of 64'!L$33)</f>
        <v/>
      </c>
      <c r="M18" s="59">
        <f>IF('Round of 64'!$Y$32&gt;'Round of 64'!$Y$33,'Round of 64'!M$32,'Round of 64'!M$33)</f>
        <v/>
      </c>
      <c r="O18">
        <f>IF(D18&gt;D17, 1.6, 0)</f>
        <v/>
      </c>
      <c r="P18">
        <f>IF(E18&lt;E17, 1, 0)</f>
        <v/>
      </c>
      <c r="Q18">
        <f>IF(F18&gt;F17, 0.8, 0)</f>
        <v/>
      </c>
      <c r="R18">
        <f>IF(G18&gt;G17, 0.6, 0)</f>
        <v/>
      </c>
      <c r="S18">
        <f>IF(H18&lt;H17, 1.6, 0)</f>
        <v/>
      </c>
      <c r="T18">
        <f>IF(I18&gt;I17, 1, 0)</f>
        <v/>
      </c>
      <c r="U18">
        <f>IF(J18&gt;J17, 0.8, 0)</f>
        <v/>
      </c>
      <c r="V18">
        <f>IF(K18&lt;K17, 0.6, 0)</f>
        <v/>
      </c>
      <c r="W18">
        <f>IF(L18&gt;L17, 1, 0)</f>
        <v/>
      </c>
      <c r="X18">
        <f>IF(M18&gt;M17, 2, 0)</f>
        <v/>
      </c>
      <c r="Y18">
        <f>SUM(O18:X18)</f>
        <v/>
      </c>
    </row>
    <row r="19" spans="1:25">
      <c r="G19" s="32" t="n"/>
      <c r="K19" s="32" t="n"/>
    </row>
    <row r="20" spans="1:25">
      <c r="B20" s="77">
        <f>IF('Round of 64'!$Y$35&gt;'Round of 64'!$Y$36,'Round of 64'!B$35,'Round of 64'!B$36)</f>
        <v/>
      </c>
      <c r="C20" s="68">
        <f>IF('Round of 64'!$Y$35&gt;'Round of 64'!$Y$36,'Round of 64'!C$35,'Round of 64'!C$36)</f>
        <v/>
      </c>
      <c r="D20" s="68">
        <f>IF('Round of 64'!$Y$35&gt;'Round of 64'!$Y$36,'Round of 64'!D$35,'Round of 64'!D$36)</f>
        <v/>
      </c>
      <c r="E20" s="68">
        <f>IF('Round of 64'!$Y$35&gt;'Round of 64'!$Y$36,'Round of 64'!E$35,'Round of 64'!E$36)</f>
        <v/>
      </c>
      <c r="F20" s="68">
        <f>IF('Round of 64'!$Y$35&gt;'Round of 64'!$Y$36,'Round of 64'!F$35,'Round of 64'!F$36)</f>
        <v/>
      </c>
      <c r="G20" s="68">
        <f>IF('Round of 64'!$Y$35&gt;'Round of 64'!$Y$36,'Round of 64'!G$35,'Round of 64'!G$36)</f>
        <v/>
      </c>
      <c r="H20" s="68">
        <f>IF('Round of 64'!$Y$35&gt;'Round of 64'!$Y$36,'Round of 64'!H$35,'Round of 64'!H$36)</f>
        <v/>
      </c>
      <c r="I20" s="68">
        <f>IF('Round of 64'!$Y$35&gt;'Round of 64'!$Y$36,'Round of 64'!I$35,'Round of 64'!I$36)</f>
        <v/>
      </c>
      <c r="J20" s="68">
        <f>IF('Round of 64'!$Y$35&gt;'Round of 64'!$Y$36,'Round of 64'!J$35,'Round of 64'!J$36)</f>
        <v/>
      </c>
      <c r="K20" s="68">
        <f>IF('Round of 64'!$Y$35&gt;'Round of 64'!$Y$36,'Round of 64'!K$35,'Round of 64'!K$36)</f>
        <v/>
      </c>
      <c r="L20" s="68">
        <f>IF('Round of 64'!$Y$35&gt;'Round of 64'!$Y$36,'Round of 64'!L$35,'Round of 64'!L$36)</f>
        <v/>
      </c>
      <c r="M20" s="76">
        <f>IF('Round of 64'!$Y$35&gt;'Round of 64'!$Y$36,'Round of 64'!M$35,'Round of 64'!M$36)</f>
        <v/>
      </c>
      <c r="O20">
        <f>IF(D20&gt;D21, 1.6, 0)</f>
        <v/>
      </c>
      <c r="P20">
        <f>IF(E20&lt;E21, 1, 0)</f>
        <v/>
      </c>
      <c r="Q20">
        <f>IF(F20&gt;F21, 0.8, 0)</f>
        <v/>
      </c>
      <c r="R20">
        <f>IF(G20&gt;G21, 0.6, 0)</f>
        <v/>
      </c>
      <c r="S20">
        <f>IF(H20&lt;H21, 1.6, 0)</f>
        <v/>
      </c>
      <c r="T20">
        <f>IF(I20&gt;I21, 1, 0)</f>
        <v/>
      </c>
      <c r="U20">
        <f>IF(J20&gt;J21, 0.8, 0)</f>
        <v/>
      </c>
      <c r="V20">
        <f>IF(K20&lt;K21, 0.6, 0)</f>
        <v/>
      </c>
      <c r="W20">
        <f>IF(L20&gt;L21, 1, 0)</f>
        <v/>
      </c>
      <c r="X20">
        <f>IF(M20&gt;M21, 2, 0)</f>
        <v/>
      </c>
      <c r="Y20">
        <f>SUM(O20:X20)</f>
        <v/>
      </c>
    </row>
    <row r="21" spans="1:25">
      <c r="B21" s="53">
        <f>IF('Round of 64'!$Y$38&gt;'Round of 64'!$Y$39,'Round of 64'!B$38,'Round of 64'!B$39)</f>
        <v/>
      </c>
      <c r="C21" s="54">
        <f>IF('Round of 64'!$Y$38&gt;'Round of 64'!$Y$39,'Round of 64'!C$38,'Round of 64'!C$39)</f>
        <v/>
      </c>
      <c r="D21" s="54">
        <f>IF('Round of 64'!$Y$38&gt;'Round of 64'!$Y$39,'Round of 64'!D$38,'Round of 64'!D$39)</f>
        <v/>
      </c>
      <c r="E21" s="42">
        <f>IF('Round of 64'!$Y$38&gt;'Round of 64'!$Y$39,'Round of 64'!E$38,'Round of 64'!E$39)</f>
        <v/>
      </c>
      <c r="F21" s="54">
        <f>IF('Round of 64'!$Y$38&gt;'Round of 64'!$Y$39,'Round of 64'!F$38,'Round of 64'!F$39)</f>
        <v/>
      </c>
      <c r="G21" s="51">
        <f>IF('Round of 64'!$Y$38&gt;'Round of 64'!$Y$39,'Round of 64'!G$38,'Round of 64'!G$39)</f>
        <v/>
      </c>
      <c r="H21" s="54">
        <f>IF('Round of 64'!$Y$38&gt;'Round of 64'!$Y$39,'Round of 64'!H$38,'Round of 64'!H$39)</f>
        <v/>
      </c>
      <c r="I21" s="54">
        <f>IF('Round of 64'!$Y$38&gt;'Round of 64'!$Y$39,'Round of 64'!I$38,'Round of 64'!I$39)</f>
        <v/>
      </c>
      <c r="J21" s="54">
        <f>IF('Round of 64'!$Y$38&gt;'Round of 64'!$Y$39,'Round of 64'!J$38,'Round of 64'!J$39)</f>
        <v/>
      </c>
      <c r="K21" s="54">
        <f>IF('Round of 64'!$Y$38&gt;'Round of 64'!$Y$39,'Round of 64'!K$38,'Round of 64'!K$39)</f>
        <v/>
      </c>
      <c r="L21" s="42">
        <f>IF('Round of 64'!$Y$38&gt;'Round of 64'!$Y$39,'Round of 64'!L$38,'Round of 64'!L$39)</f>
        <v/>
      </c>
      <c r="M21" s="59">
        <f>IF('Round of 64'!$Y$38&gt;'Round of 64'!$Y$39,'Round of 64'!M$38,'Round of 64'!M$39)</f>
        <v/>
      </c>
      <c r="O21">
        <f>IF(D21&gt;D20, 1.6, 0)</f>
        <v/>
      </c>
      <c r="P21">
        <f>IF(E21&lt;E20, 1, 0)</f>
        <v/>
      </c>
      <c r="Q21">
        <f>IF(F21&gt;F20, 0.8, 0)</f>
        <v/>
      </c>
      <c r="R21">
        <f>IF(G21&gt;G20, 0.6, 0)</f>
        <v/>
      </c>
      <c r="S21">
        <f>IF(H21&lt;H20, 1.6, 0)</f>
        <v/>
      </c>
      <c r="T21">
        <f>IF(I21&gt;I20, 1, 0)</f>
        <v/>
      </c>
      <c r="U21">
        <f>IF(J21&gt;J20, 0.8, 0)</f>
        <v/>
      </c>
      <c r="V21">
        <f>IF(K21&lt;K20, 0.6, 0)</f>
        <v/>
      </c>
      <c r="W21">
        <f>IF(L21&gt;L20, 1, 0)</f>
        <v/>
      </c>
      <c r="X21">
        <f>IF(M21&gt;M20, 2, 0)</f>
        <v/>
      </c>
      <c r="Y21">
        <f>SUM(O21:X21)</f>
        <v/>
      </c>
    </row>
    <row r="22" spans="1:25">
      <c r="D22" s="61" t="n"/>
      <c r="E22" s="61" t="n"/>
      <c r="F22" s="61" t="n"/>
      <c r="G22" s="32" t="n"/>
      <c r="H22" s="61" t="n"/>
      <c r="I22" s="61" t="n"/>
      <c r="J22" s="61" t="n"/>
      <c r="K22" s="32" t="n"/>
      <c r="L22" s="61" t="n"/>
      <c r="M22" s="61" t="n"/>
    </row>
    <row r="23" spans="1:25">
      <c r="B23" s="77">
        <f>IF('Round of 64'!$Y$41&gt;'Round of 64'!$Y$42,'Round of 64'!B$41,'Round of 64'!B$42)</f>
        <v/>
      </c>
      <c r="C23" s="68">
        <f>IF('Round of 64'!$Y$41&gt;'Round of 64'!$Y$42,'Round of 64'!C$41,'Round of 64'!C$42)</f>
        <v/>
      </c>
      <c r="D23" s="68">
        <f>IF('Round of 64'!$Y$41&gt;'Round of 64'!$Y$42,'Round of 64'!D$41,'Round of 64'!D$42)</f>
        <v/>
      </c>
      <c r="E23" s="69">
        <f>IF('Round of 64'!$Y$41&gt;'Round of 64'!$Y$42,'Round of 64'!E$41,'Round of 64'!E$42)</f>
        <v/>
      </c>
      <c r="F23" s="69">
        <f>IF('Round of 64'!$Y$41&gt;'Round of 64'!$Y$42,'Round of 64'!F$41,'Round of 64'!F$42)</f>
        <v/>
      </c>
      <c r="G23" s="74">
        <f>IF('Round of 64'!$Y$41&gt;'Round of 64'!$Y$42,'Round of 64'!G$41,'Round of 64'!G$42)</f>
        <v/>
      </c>
      <c r="H23" s="68">
        <f>IF('Round of 64'!$Y$41&gt;'Round of 64'!$Y$42,'Round of 64'!H$41,'Round of 64'!H$42)</f>
        <v/>
      </c>
      <c r="I23" s="68">
        <f>IF('Round of 64'!$Y$41&gt;'Round of 64'!$Y$42,'Round of 64'!I$41,'Round of 64'!I$42)</f>
        <v/>
      </c>
      <c r="J23" s="68">
        <f>IF('Round of 64'!$Y$41&gt;'Round of 64'!$Y$42,'Round of 64'!J$41,'Round of 64'!J$42)</f>
        <v/>
      </c>
      <c r="K23" s="68">
        <f>IF('Round of 64'!$Y$41&gt;'Round of 64'!$Y$42,'Round of 64'!K$41,'Round of 64'!K$42)</f>
        <v/>
      </c>
      <c r="L23" s="68">
        <f>IF('Round of 64'!$Y$41&gt;'Round of 64'!$Y$42,'Round of 64'!L$41,'Round of 64'!L$42)</f>
        <v/>
      </c>
      <c r="M23" s="75">
        <f>IF('Round of 64'!$Y$41&gt;'Round of 64'!$Y$42,'Round of 64'!M$41,'Round of 64'!M$42)</f>
        <v/>
      </c>
      <c r="O23">
        <f>IF(D23&gt;D24, 1.6, 0)</f>
        <v/>
      </c>
      <c r="P23">
        <f>IF(E23&lt;E24, 1, 0)</f>
        <v/>
      </c>
      <c r="Q23">
        <f>IF(F23&gt;F24, 0.8, 0)</f>
        <v/>
      </c>
      <c r="R23">
        <f>IF(G23&gt;G24, 0.6, 0)</f>
        <v/>
      </c>
      <c r="S23">
        <f>IF(H23&lt;H24, 1.6, 0)</f>
        <v/>
      </c>
      <c r="T23">
        <f>IF(I23&gt;I24, 1, 0)</f>
        <v/>
      </c>
      <c r="U23">
        <f>IF(J23&gt;J24, 0.8, 0)</f>
        <v/>
      </c>
      <c r="V23">
        <f>IF(K23&lt;K24, 0.6, 0)</f>
        <v/>
      </c>
      <c r="W23">
        <f>IF(L23&gt;L24, 1, 0)</f>
        <v/>
      </c>
      <c r="X23">
        <f>IF(M23&gt;M24, 2, 0)</f>
        <v/>
      </c>
      <c r="Y23">
        <f>SUM(O23:X23)</f>
        <v/>
      </c>
    </row>
    <row r="24" spans="1:25">
      <c r="B24" s="53">
        <f>IF('Round of 64'!$Y$44&gt;'Round of 64'!$Y$45,'Round of 64'!B$44,'Round of 64'!B$45)</f>
        <v/>
      </c>
      <c r="C24" s="54">
        <f>IF('Round of 64'!$Y$44&gt;'Round of 64'!$Y$45,'Round of 64'!C$44,'Round of 64'!C$45)</f>
        <v/>
      </c>
      <c r="D24" s="54">
        <f>IF('Round of 64'!$Y$44&gt;'Round of 64'!$Y$45,'Round of 64'!D$44,'Round of 64'!D$45)</f>
        <v/>
      </c>
      <c r="E24" s="54">
        <f>IF('Round of 64'!$Y$44&gt;'Round of 64'!$Y$45,'Round of 64'!E$44,'Round of 64'!E$45)</f>
        <v/>
      </c>
      <c r="F24" s="54">
        <f>IF('Round of 64'!$Y$44&gt;'Round of 64'!$Y$45,'Round of 64'!F$44,'Round of 64'!F$45)</f>
        <v/>
      </c>
      <c r="G24" s="54">
        <f>IF('Round of 64'!$Y$44&gt;'Round of 64'!$Y$45,'Round of 64'!G$44,'Round of 64'!G$45)</f>
        <v/>
      </c>
      <c r="H24" s="54">
        <f>IF('Round of 64'!$Y$44&gt;'Round of 64'!$Y$45,'Round of 64'!H$44,'Round of 64'!H$45)</f>
        <v/>
      </c>
      <c r="I24" s="54">
        <f>IF('Round of 64'!$Y$44&gt;'Round of 64'!$Y$45,'Round of 64'!I$44,'Round of 64'!I$45)</f>
        <v/>
      </c>
      <c r="J24" s="54">
        <f>IF('Round of 64'!$Y$44&gt;'Round of 64'!$Y$45,'Round of 64'!J$44,'Round of 64'!J$45)</f>
        <v/>
      </c>
      <c r="K24" s="54">
        <f>IF('Round of 64'!$Y$44&gt;'Round of 64'!$Y$45,'Round of 64'!K$44,'Round of 64'!K$45)</f>
        <v/>
      </c>
      <c r="L24" s="54">
        <f>IF('Round of 64'!$Y$44&gt;'Round of 64'!$Y$45,'Round of 64'!L$44,'Round of 64'!L$45)</f>
        <v/>
      </c>
      <c r="M24" s="59">
        <f>IF('Round of 64'!$Y$44&gt;'Round of 64'!$Y$45,'Round of 64'!M$44,'Round of 64'!M$45)</f>
        <v/>
      </c>
      <c r="O24">
        <f>IF(D24&gt;D23, 1.6, 0)</f>
        <v/>
      </c>
      <c r="P24">
        <f>IF(E24&lt;E23, 1, 0)</f>
        <v/>
      </c>
      <c r="Q24">
        <f>IF(F24&gt;F23, 0.8, 0)</f>
        <v/>
      </c>
      <c r="R24">
        <f>IF(G24&gt;G23, 0.6, 0)</f>
        <v/>
      </c>
      <c r="S24">
        <f>IF(H24&lt;H23, 1.6, 0)</f>
        <v/>
      </c>
      <c r="T24">
        <f>IF(I24&gt;I23, 1, 0)</f>
        <v/>
      </c>
      <c r="U24">
        <f>IF(J24&gt;J23, 0.8, 0)</f>
        <v/>
      </c>
      <c r="V24">
        <f>IF(K24&lt;K23, 0.6, 0)</f>
        <v/>
      </c>
      <c r="W24">
        <f>IF(L24&gt;L23, 1, 0)</f>
        <v/>
      </c>
      <c r="X24">
        <f>IF(M24&gt;M23, 2, 0)</f>
        <v/>
      </c>
      <c r="Y24">
        <f>SUM(O24:X24)</f>
        <v/>
      </c>
    </row>
    <row r="25" spans="1:25">
      <c r="D25" s="61" t="n"/>
      <c r="E25" s="61" t="n"/>
      <c r="F25" s="61" t="n"/>
      <c r="G25" s="32" t="n"/>
      <c r="H25" s="61" t="n"/>
      <c r="I25" s="61" t="n"/>
      <c r="J25" s="61" t="n"/>
      <c r="K25" s="32" t="n"/>
      <c r="L25" s="61" t="n"/>
      <c r="M25" s="61" t="n"/>
    </row>
    <row r="26" spans="1:25">
      <c r="B26" s="77">
        <f>IF('Round of 64'!$Y$47&gt;'Round of 64'!$Y$48,'Round of 64'!B$47,'Round of 64'!B$48)</f>
        <v/>
      </c>
      <c r="C26" s="68">
        <f>IF('Round of 64'!$Y$47&gt;'Round of 64'!$Y$48,'Round of 64'!C$47,'Round of 64'!C$48)</f>
        <v/>
      </c>
      <c r="D26" s="68">
        <f>IF('Round of 64'!$Y$47&gt;'Round of 64'!$Y$48,'Round of 64'!D$47,'Round of 64'!D$48)</f>
        <v/>
      </c>
      <c r="E26" s="68">
        <f>IF('Round of 64'!$Y$47&gt;'Round of 64'!$Y$48,'Round of 64'!E$47,'Round of 64'!E$48)</f>
        <v/>
      </c>
      <c r="F26" s="68">
        <f>IF('Round of 64'!$Y$47&gt;'Round of 64'!$Y$48,'Round of 64'!F$47,'Round of 64'!F$48)</f>
        <v/>
      </c>
      <c r="G26" s="74">
        <f>IF('Round of 64'!$Y$47&gt;'Round of 64'!$Y$48,'Round of 64'!G$47,'Round of 64'!G$48)</f>
        <v/>
      </c>
      <c r="H26" s="68">
        <f>IF('Round of 64'!$Y$47&gt;'Round of 64'!$Y$48,'Round of 64'!H$47,'Round of 64'!H$48)</f>
        <v/>
      </c>
      <c r="I26" s="68">
        <f>IF('Round of 64'!$Y$47&gt;'Round of 64'!$Y$48,'Round of 64'!I$47,'Round of 64'!I$48)</f>
        <v/>
      </c>
      <c r="J26" s="68">
        <f>IF('Round of 64'!$Y$47&gt;'Round of 64'!$Y$48,'Round of 64'!J$47,'Round of 64'!J$48)</f>
        <v/>
      </c>
      <c r="K26" s="68">
        <f>IF('Round of 64'!$Y$47&gt;'Round of 64'!$Y$48,'Round of 64'!K$47,'Round of 64'!K$48)</f>
        <v/>
      </c>
      <c r="L26" s="68">
        <f>IF('Round of 64'!$Y$47&gt;'Round of 64'!$Y$48,'Round of 64'!L$47,'Round of 64'!L$48)</f>
        <v/>
      </c>
      <c r="M26" s="75">
        <f>IF('Round of 64'!$Y$47&gt;'Round of 64'!$Y$48,'Round of 64'!M$47,'Round of 64'!M$48)</f>
        <v/>
      </c>
      <c r="O26">
        <f>IF(D26&gt;D27, 1.6, 0)</f>
        <v/>
      </c>
      <c r="P26">
        <f>IF(E26&lt;E27, 1, 0)</f>
        <v/>
      </c>
      <c r="Q26">
        <f>IF(F26&gt;F27, 0.8, 0)</f>
        <v/>
      </c>
      <c r="R26">
        <f>IF(G26&gt;G27, 0.6, 0)</f>
        <v/>
      </c>
      <c r="S26">
        <f>IF(H26&lt;H27, 1.6, 0)</f>
        <v/>
      </c>
      <c r="T26">
        <f>IF(I26&gt;I27, 1, 0)</f>
        <v/>
      </c>
      <c r="U26">
        <f>IF(J26&gt;J27, 0.8, 0)</f>
        <v/>
      </c>
      <c r="V26">
        <f>IF(K26&lt;K27, 0.6, 0)</f>
        <v/>
      </c>
      <c r="W26">
        <f>IF(L26&gt;L27, 1, 0)</f>
        <v/>
      </c>
      <c r="X26">
        <f>IF(M26&gt;M27, 2, 0)</f>
        <v/>
      </c>
      <c r="Y26">
        <f>SUM(O26:X26)</f>
        <v/>
      </c>
    </row>
    <row r="27" spans="1:25">
      <c r="B27" s="53">
        <f>IF('Round of 64'!$Y$50&gt;'Round of 64'!$Y$51,'Round of 64'!B$50,'Round of 64'!B$51)</f>
        <v/>
      </c>
      <c r="C27" s="54">
        <f>IF('Round of 64'!$Y$50&gt;'Round of 64'!$Y$51,'Round of 64'!C$50,'Round of 64'!C$51)</f>
        <v/>
      </c>
      <c r="D27" s="42">
        <f>IF('Round of 64'!$Y$50&gt;'Round of 64'!$Y$51,'Round of 64'!D$50,'Round of 64'!D$51)</f>
        <v/>
      </c>
      <c r="E27" s="54">
        <f>IF('Round of 64'!$Y$50&gt;'Round of 64'!$Y$51,'Round of 64'!E$50,'Round of 64'!E$51)</f>
        <v/>
      </c>
      <c r="F27" s="42">
        <f>IF('Round of 64'!$Y$50&gt;'Round of 64'!$Y$51,'Round of 64'!F$50,'Round of 64'!F$51)</f>
        <v/>
      </c>
      <c r="G27" s="51">
        <f>IF('Round of 64'!$Y$50&gt;'Round of 64'!$Y$51,'Round of 64'!G$50,'Round of 64'!G$51)</f>
        <v/>
      </c>
      <c r="H27" s="54">
        <f>IF('Round of 64'!$Y$50&gt;'Round of 64'!$Y$51,'Round of 64'!H$50,'Round of 64'!H$51)</f>
        <v/>
      </c>
      <c r="I27" s="54">
        <f>IF('Round of 64'!$Y$50&gt;'Round of 64'!$Y$51,'Round of 64'!I$50,'Round of 64'!I$51)</f>
        <v/>
      </c>
      <c r="J27" s="54">
        <f>IF('Round of 64'!$Y$50&gt;'Round of 64'!$Y$51,'Round of 64'!J$50,'Round of 64'!J$51)</f>
        <v/>
      </c>
      <c r="K27" s="54">
        <f>IF('Round of 64'!$Y$50&gt;'Round of 64'!$Y$51,'Round of 64'!K$50,'Round of 64'!K$51)</f>
        <v/>
      </c>
      <c r="L27" s="54">
        <f>IF('Round of 64'!$Y$50&gt;'Round of 64'!$Y$51,'Round of 64'!L$50,'Round of 64'!L$51)</f>
        <v/>
      </c>
      <c r="M27" s="59">
        <f>IF('Round of 64'!$Y$50&gt;'Round of 64'!$Y$51,'Round of 64'!M$50,'Round of 64'!M$51)</f>
        <v/>
      </c>
      <c r="O27">
        <f>IF(D27&gt;D26, 1.6, 0)</f>
        <v/>
      </c>
      <c r="P27">
        <f>IF(E27&lt;E26, 1, 0)</f>
        <v/>
      </c>
      <c r="Q27">
        <f>IF(F27&gt;F26, 0.8, 0)</f>
        <v/>
      </c>
      <c r="R27">
        <f>IF(G27&gt;G26, 0.6, 0)</f>
        <v/>
      </c>
      <c r="S27">
        <f>IF(H27&lt;H26, 1.6, 0)</f>
        <v/>
      </c>
      <c r="T27">
        <f>IF(I27&gt;I26, 1, 0)</f>
        <v/>
      </c>
      <c r="U27">
        <f>IF(J27&gt;J26, 0.8, 0)</f>
        <v/>
      </c>
      <c r="V27">
        <f>IF(K27&lt;K26, 0.6, 0)</f>
        <v/>
      </c>
      <c r="W27">
        <f>IF(L27&gt;L26, 1, 0)</f>
        <v/>
      </c>
      <c r="X27">
        <f>IF(M27&gt;M26, 2, 0)</f>
        <v/>
      </c>
      <c r="Y27">
        <f>SUM(O27:X27)</f>
        <v/>
      </c>
    </row>
    <row r="28" spans="1:25">
      <c r="D28" s="61" t="n"/>
      <c r="E28" s="61" t="n"/>
      <c r="F28" s="61" t="n"/>
      <c r="G28" s="32" t="n"/>
      <c r="H28" s="61" t="n"/>
      <c r="I28" s="61" t="n"/>
      <c r="J28" s="61" t="n"/>
      <c r="K28" s="32" t="n"/>
      <c r="L28" s="61" t="n"/>
      <c r="M28" s="61" t="n"/>
    </row>
    <row r="29" spans="1:25">
      <c r="B29" t="s">
        <v>587</v>
      </c>
      <c r="D29" s="61" t="n"/>
      <c r="E29" s="61" t="n"/>
      <c r="F29" s="61" t="n"/>
      <c r="G29" s="32" t="n"/>
      <c r="H29" s="61" t="n"/>
      <c r="I29" s="61" t="n"/>
      <c r="J29" s="61" t="n"/>
      <c r="K29" s="32" t="n"/>
      <c r="L29" s="61" t="n"/>
      <c r="M29" s="61" t="n"/>
    </row>
    <row r="30" spans="1:25">
      <c r="B30" s="3" t="s">
        <v>580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9</v>
      </c>
      <c r="I30" s="4" t="s">
        <v>10</v>
      </c>
      <c r="J30" s="4" t="s">
        <v>11</v>
      </c>
      <c r="K30" s="4" t="s">
        <v>12</v>
      </c>
      <c r="L30" s="4" t="s">
        <v>15</v>
      </c>
      <c r="M30" s="5" t="s">
        <v>16</v>
      </c>
    </row>
    <row r="31" spans="1:25">
      <c r="B31" s="77">
        <f>IF('Round of 64'!$Y$55&gt;'Round of 64'!$Y$56,'Round of 64'!B$55,'Round of 64'!B$56)</f>
        <v/>
      </c>
      <c r="C31" s="68">
        <f>IF('Round of 64'!$Y$55&gt;'Round of 64'!$Y$56,'Round of 64'!C$55,'Round of 64'!C$56)</f>
        <v/>
      </c>
      <c r="D31" s="68">
        <f>IF('Round of 64'!$Y$55&gt;'Round of 64'!$Y$56,'Round of 64'!D$55,'Round of 64'!D$56)</f>
        <v/>
      </c>
      <c r="E31" s="69">
        <f>IF('Round of 64'!$Y$55&gt;'Round of 64'!$Y$56,'Round of 64'!E$55,'Round of 64'!E$56)</f>
        <v/>
      </c>
      <c r="F31" s="68">
        <f>IF('Round of 64'!$Y$55&gt;'Round of 64'!$Y$56,'Round of 64'!F$55,'Round of 64'!F$56)</f>
        <v/>
      </c>
      <c r="G31" s="68">
        <f>IF('Round of 64'!$Y$55&gt;'Round of 64'!$Y$56,'Round of 64'!G$55,'Round of 64'!G$56)</f>
        <v/>
      </c>
      <c r="H31" s="68">
        <f>IF('Round of 64'!$Y$55&gt;'Round of 64'!$Y$56,'Round of 64'!H$55,'Round of 64'!H$56)</f>
        <v/>
      </c>
      <c r="I31" s="69">
        <f>IF('Round of 64'!$Y$55&gt;'Round of 64'!$Y$56,'Round of 64'!I$55,'Round of 64'!I$56)</f>
        <v/>
      </c>
      <c r="J31" s="68">
        <f>IF('Round of 64'!$Y$55&gt;'Round of 64'!$Y$56,'Round of 64'!J$55,'Round of 64'!J$56)</f>
        <v/>
      </c>
      <c r="K31" s="74">
        <f>IF('Round of 64'!$Y$55&gt;'Round of 64'!$Y$56,'Round of 64'!K$55,'Round of 64'!K$56)</f>
        <v/>
      </c>
      <c r="L31" s="68">
        <f>IF('Round of 64'!$Y$55&gt;'Round of 64'!$Y$56,'Round of 64'!L$55,'Round of 64'!L$56)</f>
        <v/>
      </c>
      <c r="M31" s="75">
        <f>IF('Round of 64'!$Y$55&gt;'Round of 64'!$Y$56,'Round of 64'!M$55,'Round of 64'!M$56)</f>
        <v/>
      </c>
      <c r="O31">
        <f>IF(D31&gt;D32, 1.6, 0)</f>
        <v/>
      </c>
      <c r="P31">
        <f>IF(E31&lt;E32, 1, 0)</f>
        <v/>
      </c>
      <c r="Q31">
        <f>IF(F31&gt;F32, 0.8, 0)</f>
        <v/>
      </c>
      <c r="R31">
        <f>IF(G31&gt;G32, 0.6, 0)</f>
        <v/>
      </c>
      <c r="S31">
        <f>IF(H31&lt;H32, 1.6, 0)</f>
        <v/>
      </c>
      <c r="T31">
        <f>IF(I31&gt;I32, 1, 0)</f>
        <v/>
      </c>
      <c r="U31">
        <f>IF(J31&gt;J32, 0.8, 0)</f>
        <v/>
      </c>
      <c r="V31">
        <f>IF(K31&lt;K32, 0.6, 0)</f>
        <v/>
      </c>
      <c r="W31">
        <f>IF(L31&gt;L32, 1, 0)</f>
        <v/>
      </c>
      <c r="X31">
        <f>IF(M31&gt;M32, 2, 0)</f>
        <v/>
      </c>
      <c r="Y31">
        <f>SUM(O31:X31)</f>
        <v/>
      </c>
    </row>
    <row r="32" spans="1:25">
      <c r="B32" s="53">
        <f>IF('Round of 64'!$Y$58&gt;'Round of 64'!$Y$59,'Round of 64'!B$58,'Round of 64'!B$59)</f>
        <v/>
      </c>
      <c r="C32" s="54">
        <f>IF('Round of 64'!$Y$58&gt;'Round of 64'!$Y$59,'Round of 64'!C$58,'Round of 64'!C$59)</f>
        <v/>
      </c>
      <c r="D32" s="54">
        <f>IF('Round of 64'!$Y$58&gt;'Round of 64'!$Y$59,'Round of 64'!D$58,'Round of 64'!D$59)</f>
        <v/>
      </c>
      <c r="E32" s="54">
        <f>IF('Round of 64'!$Y$58&gt;'Round of 64'!$Y$59,'Round of 64'!E$58,'Round of 64'!E$59)</f>
        <v/>
      </c>
      <c r="F32" s="54">
        <f>IF('Round of 64'!$Y$58&gt;'Round of 64'!$Y$59,'Round of 64'!F$58,'Round of 64'!F$59)</f>
        <v/>
      </c>
      <c r="G32" s="51">
        <f>IF('Round of 64'!$Y$58&gt;'Round of 64'!$Y$59,'Round of 64'!G$58,'Round of 64'!G$59)</f>
        <v/>
      </c>
      <c r="H32" s="54">
        <f>IF('Round of 64'!$Y$58&gt;'Round of 64'!$Y$59,'Round of 64'!H$58,'Round of 64'!H$59)</f>
        <v/>
      </c>
      <c r="I32" s="54">
        <f>IF('Round of 64'!$Y$58&gt;'Round of 64'!$Y$59,'Round of 64'!I$58,'Round of 64'!I$59)</f>
        <v/>
      </c>
      <c r="J32" s="42">
        <f>IF('Round of 64'!$Y$58&gt;'Round of 64'!$Y$59,'Round of 64'!J$58,'Round of 64'!J$59)</f>
        <v/>
      </c>
      <c r="K32" s="54">
        <f>IF('Round of 64'!$Y$58&gt;'Round of 64'!$Y$59,'Round of 64'!K$58,'Round of 64'!K$59)</f>
        <v/>
      </c>
      <c r="L32" s="54">
        <f>IF('Round of 64'!$Y$58&gt;'Round of 64'!$Y$59,'Round of 64'!L$58,'Round of 64'!L$59)</f>
        <v/>
      </c>
      <c r="M32" s="59">
        <f>IF('Round of 64'!$Y$58&gt;'Round of 64'!$Y$59,'Round of 64'!M$58,'Round of 64'!M$59)</f>
        <v/>
      </c>
      <c r="O32">
        <f>IF(D32&gt;D31, 1.6, 0)</f>
        <v/>
      </c>
      <c r="P32">
        <f>IF(E32&lt;E31, 1, 0)</f>
        <v/>
      </c>
      <c r="Q32">
        <f>IF(F32&gt;F31, 0.8, 0)</f>
        <v/>
      </c>
      <c r="R32">
        <f>IF(G32&gt;G31, 0.6, 0)</f>
        <v/>
      </c>
      <c r="S32">
        <f>IF(H32&lt;H31, 1.6, 0)</f>
        <v/>
      </c>
      <c r="T32">
        <f>IF(I32&gt;I31, 1, 0)</f>
        <v/>
      </c>
      <c r="U32">
        <f>IF(J32&gt;J31, 0.8, 0)</f>
        <v/>
      </c>
      <c r="V32">
        <f>IF(K32&lt;K31, 0.6, 0)</f>
        <v/>
      </c>
      <c r="W32">
        <f>IF(L32&gt;L31, 1, 0)</f>
        <v/>
      </c>
      <c r="X32">
        <f>IF(M32&gt;M31, 2, 0)</f>
        <v/>
      </c>
      <c r="Y32">
        <f>SUM(O32:X32)</f>
        <v/>
      </c>
    </row>
    <row r="33" spans="1:25">
      <c r="C33" s="71" t="n"/>
      <c r="D33" s="72" t="n"/>
      <c r="E33" s="72" t="n"/>
      <c r="F33" s="72" t="n"/>
      <c r="G33" s="73" t="n"/>
      <c r="H33" s="72" t="n"/>
      <c r="I33" s="72" t="n"/>
      <c r="J33" s="72" t="n"/>
      <c r="K33" s="73" t="n"/>
      <c r="L33" s="72" t="n"/>
      <c r="M33" s="72" t="n"/>
    </row>
    <row r="34" spans="1:25">
      <c r="B34" s="77">
        <f>IF('Round of 64'!$Y$61&gt;'Round of 64'!$Y$62,'Round of 64'!B$61,'Round of 64'!B$62)</f>
        <v/>
      </c>
      <c r="C34" s="68">
        <f>IF('Round of 64'!$Y$61&gt;'Round of 64'!$Y$62,'Round of 64'!C$61,'Round of 64'!C$62)</f>
        <v/>
      </c>
      <c r="D34" s="68">
        <f>IF('Round of 64'!$Y$61&gt;'Round of 64'!$Y$62,'Round of 64'!D$61,'Round of 64'!D$62)</f>
        <v/>
      </c>
      <c r="E34" s="68">
        <f>IF('Round of 64'!$Y$61&gt;'Round of 64'!$Y$62,'Round of 64'!E$61,'Round of 64'!E$62)</f>
        <v/>
      </c>
      <c r="F34" s="68">
        <f>IF('Round of 64'!$Y$61&gt;'Round of 64'!$Y$62,'Round of 64'!F$61,'Round of 64'!F$62)</f>
        <v/>
      </c>
      <c r="G34" s="68">
        <f>IF('Round of 64'!$Y$61&gt;'Round of 64'!$Y$62,'Round of 64'!G$61,'Round of 64'!G$62)</f>
        <v/>
      </c>
      <c r="H34" s="69">
        <f>IF('Round of 64'!$Y$61&gt;'Round of 64'!$Y$62,'Round of 64'!H$61,'Round of 64'!H$62)</f>
        <v/>
      </c>
      <c r="I34" s="68">
        <f>IF('Round of 64'!$Y$61&gt;'Round of 64'!$Y$62,'Round of 64'!I$61,'Round of 64'!I$62)</f>
        <v/>
      </c>
      <c r="J34" s="68">
        <f>IF('Round of 64'!$Y$61&gt;'Round of 64'!$Y$62,'Round of 64'!J$61,'Round of 64'!J$62)</f>
        <v/>
      </c>
      <c r="K34" s="68">
        <f>IF('Round of 64'!$Y$61&gt;'Round of 64'!$Y$62,'Round of 64'!K$61,'Round of 64'!K$62)</f>
        <v/>
      </c>
      <c r="L34" s="68">
        <f>IF('Round of 64'!$Y$61&gt;'Round of 64'!$Y$62,'Round of 64'!L$61,'Round of 64'!L$62)</f>
        <v/>
      </c>
      <c r="M34" s="75">
        <f>IF('Round of 64'!$Y$61&gt;'Round of 64'!$Y$62,'Round of 64'!M$61,'Round of 64'!M$62)</f>
        <v/>
      </c>
      <c r="O34">
        <f>IF(D34&gt;D35, 1.6, 0)</f>
        <v/>
      </c>
      <c r="P34">
        <f>IF(E34&lt;E35, 1, 0)</f>
        <v/>
      </c>
      <c r="Q34">
        <f>IF(F34&gt;F35, 0.8, 0)</f>
        <v/>
      </c>
      <c r="R34">
        <f>IF(G34&gt;G35, 0.6, 0)</f>
        <v/>
      </c>
      <c r="S34">
        <f>IF(H34&lt;H35, 1.6, 0)</f>
        <v/>
      </c>
      <c r="T34">
        <f>IF(I34&gt;I35, 1, 0)</f>
        <v/>
      </c>
      <c r="U34">
        <f>IF(J34&gt;J35, 0.8, 0)</f>
        <v/>
      </c>
      <c r="V34">
        <f>IF(K34&lt;K35, 0.6, 0)</f>
        <v/>
      </c>
      <c r="W34">
        <f>IF(L34&gt;L35, 1, 0)</f>
        <v/>
      </c>
      <c r="X34">
        <f>IF(M34&gt;M35, 2, 0)</f>
        <v/>
      </c>
      <c r="Y34">
        <f>SUM(O34:X34)</f>
        <v/>
      </c>
    </row>
    <row r="35" spans="1:25">
      <c r="B35" s="53">
        <f>IF('Round of 64'!$Y$64&gt;'Round of 64'!$Y$65,'Round of 64'!B$64,'Round of 64'!B$65)</f>
        <v/>
      </c>
      <c r="C35" s="54">
        <f>IF('Round of 64'!$Y$64&gt;'Round of 64'!$Y$65,'Round of 64'!C$64,'Round of 64'!C$65)</f>
        <v/>
      </c>
      <c r="D35" s="54">
        <f>IF('Round of 64'!$Y$64&gt;'Round of 64'!$Y$65,'Round of 64'!D$64,'Round of 64'!D$65)</f>
        <v/>
      </c>
      <c r="E35" s="54">
        <f>IF('Round of 64'!$Y$64&gt;'Round of 64'!$Y$65,'Round of 64'!E$64,'Round of 64'!E$65)</f>
        <v/>
      </c>
      <c r="F35" s="54">
        <f>IF('Round of 64'!$Y$64&gt;'Round of 64'!$Y$65,'Round of 64'!F$64,'Round of 64'!F$65)</f>
        <v/>
      </c>
      <c r="G35" s="54">
        <f>IF('Round of 64'!$Y$64&gt;'Round of 64'!$Y$65,'Round of 64'!G$64,'Round of 64'!G$65)</f>
        <v/>
      </c>
      <c r="H35" s="54">
        <f>IF('Round of 64'!$Y$64&gt;'Round of 64'!$Y$65,'Round of 64'!H$64,'Round of 64'!H$65)</f>
        <v/>
      </c>
      <c r="I35" s="54">
        <f>IF('Round of 64'!$Y$64&gt;'Round of 64'!$Y$65,'Round of 64'!I$64,'Round of 64'!I$65)</f>
        <v/>
      </c>
      <c r="J35" s="54">
        <f>IF('Round of 64'!$Y$64&gt;'Round of 64'!$Y$65,'Round of 64'!J$64,'Round of 64'!J$65)</f>
        <v/>
      </c>
      <c r="K35" s="54">
        <f>IF('Round of 64'!$Y$64&gt;'Round of 64'!$Y$65,'Round of 64'!K$64,'Round of 64'!K$65)</f>
        <v/>
      </c>
      <c r="L35" s="54">
        <f>IF('Round of 64'!$Y$64&gt;'Round of 64'!$Y$65,'Round of 64'!L$64,'Round of 64'!L$65)</f>
        <v/>
      </c>
      <c r="M35" s="52">
        <f>IF('Round of 64'!$Y$64&gt;'Round of 64'!$Y$65,'Round of 64'!M$64,'Round of 64'!M$65)</f>
        <v/>
      </c>
      <c r="O35">
        <f>IF(D35&gt;D34, 1.6, 0)</f>
        <v/>
      </c>
      <c r="P35">
        <f>IF(E35&lt;E34, 1, 0)</f>
        <v/>
      </c>
      <c r="Q35">
        <f>IF(F35&gt;F34, 0.8, 0)</f>
        <v/>
      </c>
      <c r="R35">
        <f>IF(G35&gt;G34, 0.6, 0)</f>
        <v/>
      </c>
      <c r="S35">
        <f>IF(H35&lt;H34, 1.6, 0)</f>
        <v/>
      </c>
      <c r="T35">
        <f>IF(I35&gt;I34, 1, 0)</f>
        <v/>
      </c>
      <c r="U35">
        <f>IF(J35&gt;J34, 0.8, 0)</f>
        <v/>
      </c>
      <c r="V35">
        <f>IF(K35&lt;K34, 0.6, 0)</f>
        <v/>
      </c>
      <c r="W35">
        <f>IF(L35&gt;L34, 1, 0)</f>
        <v/>
      </c>
      <c r="X35">
        <f>IF(M35&gt;M34, 2, 0)</f>
        <v/>
      </c>
      <c r="Y35">
        <f>SUM(O35:X35)</f>
        <v/>
      </c>
    </row>
    <row r="36" spans="1:25">
      <c r="D36" s="61" t="n"/>
      <c r="E36" s="61" t="n"/>
      <c r="F36" s="61" t="n"/>
      <c r="G36" s="32" t="n"/>
      <c r="H36" s="61" t="n"/>
      <c r="I36" s="61" t="n"/>
      <c r="J36" s="61" t="n"/>
      <c r="K36" s="32" t="n"/>
      <c r="L36" s="61" t="n"/>
      <c r="M36" s="61" t="n"/>
    </row>
    <row r="37" spans="1:25">
      <c r="B37" s="77">
        <f>IF('Round of 64'!$Y$67&gt;'Round of 64'!$Y$68,'Round of 64'!B$67,'Round of 64'!B$68)</f>
        <v/>
      </c>
      <c r="C37" s="68">
        <f>IF('Round of 64'!$Y$67&gt;'Round of 64'!$Y$68,'Round of 64'!C$67,'Round of 64'!C$68)</f>
        <v/>
      </c>
      <c r="D37" s="69">
        <f>IF('Round of 64'!$Y$67&gt;'Round of 64'!$Y$68,'Round of 64'!D$67,'Round of 64'!D$68)</f>
        <v/>
      </c>
      <c r="E37" s="69">
        <f>IF('Round of 64'!$Y$67&gt;'Round of 64'!$Y$68,'Round of 64'!E$67,'Round of 64'!E$68)</f>
        <v/>
      </c>
      <c r="F37" s="69">
        <f>IF('Round of 64'!$Y$67&gt;'Round of 64'!$Y$68,'Round of 64'!F$67,'Round of 64'!F$68)</f>
        <v/>
      </c>
      <c r="G37" s="68">
        <f>IF('Round of 64'!$Y$67&gt;'Round of 64'!$Y$68,'Round of 64'!G$67,'Round of 64'!G$68)</f>
        <v/>
      </c>
      <c r="H37" s="69">
        <f>IF('Round of 64'!$Y$67&gt;'Round of 64'!$Y$68,'Round of 64'!H$67,'Round of 64'!H$68)</f>
        <v/>
      </c>
      <c r="I37" s="68">
        <f>IF('Round of 64'!$Y$67&gt;'Round of 64'!$Y$68,'Round of 64'!I$67,'Round of 64'!I$68)</f>
        <v/>
      </c>
      <c r="J37" s="69">
        <f>IF('Round of 64'!$Y$67&gt;'Round of 64'!$Y$68,'Round of 64'!J$67,'Round of 64'!J$68)</f>
        <v/>
      </c>
      <c r="K37" s="74">
        <f>IF('Round of 64'!$Y$67&gt;'Round of 64'!$Y$68,'Round of 64'!K$67,'Round of 64'!K$68)</f>
        <v/>
      </c>
      <c r="L37" s="68">
        <f>IF('Round of 64'!$Y$67&gt;'Round of 64'!$Y$68,'Round of 64'!L$67,'Round of 64'!L$68)</f>
        <v/>
      </c>
      <c r="M37" s="76">
        <f>IF('Round of 64'!$Y$67&gt;'Round of 64'!$Y$68,'Round of 64'!M$67,'Round of 64'!M$68)</f>
        <v/>
      </c>
      <c r="O37">
        <f>IF(D37&gt;D38, 1.6, 0)</f>
        <v/>
      </c>
      <c r="P37">
        <f>IF(E37&lt;E38, 1, 0)</f>
        <v/>
      </c>
      <c r="Q37">
        <f>IF(F37&gt;F38, 0.8, 0)</f>
        <v/>
      </c>
      <c r="R37">
        <f>IF(G37&gt;G38, 0.6, 0)</f>
        <v/>
      </c>
      <c r="S37">
        <f>IF(H37&lt;H38, 1.6, 0)</f>
        <v/>
      </c>
      <c r="T37">
        <f>IF(I37&gt;I38, 1, 0)</f>
        <v/>
      </c>
      <c r="U37">
        <f>IF(J37&gt;J38, 0.8, 0)</f>
        <v/>
      </c>
      <c r="V37">
        <f>IF(K37&lt;K38, 0.6, 0)</f>
        <v/>
      </c>
      <c r="W37">
        <f>IF(L37&gt;L38, 1, 0)</f>
        <v/>
      </c>
      <c r="X37">
        <f>IF(M37&gt;M38, 2, 0)</f>
        <v/>
      </c>
      <c r="Y37">
        <f>SUM(O37:X37)</f>
        <v/>
      </c>
    </row>
    <row r="38" spans="1:25">
      <c r="B38" s="53">
        <f>IF('Round of 64'!$Y$70&gt;'Round of 64'!$Y$71,'Round of 64'!B$70,'Round of 64'!B$71)</f>
        <v/>
      </c>
      <c r="C38" s="54">
        <f>IF('Round of 64'!$Y$70&gt;'Round of 64'!$Y$71,'Round of 64'!C$70,'Round of 64'!C$71)</f>
        <v/>
      </c>
      <c r="D38" s="54">
        <f>IF('Round of 64'!$Y$70&gt;'Round of 64'!$Y$71,'Round of 64'!D$70,'Round of 64'!D$71)</f>
        <v/>
      </c>
      <c r="E38" s="54">
        <f>IF('Round of 64'!$Y$70&gt;'Round of 64'!$Y$71,'Round of 64'!E$70,'Round of 64'!E$71)</f>
        <v/>
      </c>
      <c r="F38" s="54">
        <f>IF('Round of 64'!$Y$70&gt;'Round of 64'!$Y$71,'Round of 64'!F$70,'Round of 64'!F$71)</f>
        <v/>
      </c>
      <c r="G38" s="54">
        <f>IF('Round of 64'!$Y$70&gt;'Round of 64'!$Y$71,'Round of 64'!G$70,'Round of 64'!G$71)</f>
        <v/>
      </c>
      <c r="H38" s="54">
        <f>IF('Round of 64'!$Y$70&gt;'Round of 64'!$Y$71,'Round of 64'!H$70,'Round of 64'!H$71)</f>
        <v/>
      </c>
      <c r="I38" s="54">
        <f>IF('Round of 64'!$Y$70&gt;'Round of 64'!$Y$71,'Round of 64'!I$70,'Round of 64'!I$71)</f>
        <v/>
      </c>
      <c r="J38" s="54">
        <f>IF('Round of 64'!$Y$70&gt;'Round of 64'!$Y$71,'Round of 64'!J$70,'Round of 64'!J$71)</f>
        <v/>
      </c>
      <c r="K38" s="54">
        <f>IF('Round of 64'!$Y$70&gt;'Round of 64'!$Y$71,'Round of 64'!K$70,'Round of 64'!K$71)</f>
        <v/>
      </c>
      <c r="L38" s="42">
        <f>IF('Round of 64'!$Y$70&gt;'Round of 64'!$Y$71,'Round of 64'!L$70,'Round of 64'!L$71)</f>
        <v/>
      </c>
      <c r="M38" s="59">
        <f>IF('Round of 64'!$Y$70&gt;'Round of 64'!$Y$71,'Round of 64'!M$70,'Round of 64'!M$71)</f>
        <v/>
      </c>
      <c r="O38">
        <f>IF(D38&gt;D37, 1.6, 0)</f>
        <v/>
      </c>
      <c r="P38">
        <f>IF(E38&lt;E37, 1, 0)</f>
        <v/>
      </c>
      <c r="Q38">
        <f>IF(F38&gt;F37, 0.8, 0)</f>
        <v/>
      </c>
      <c r="R38">
        <f>IF(G38&gt;G37, 0.6, 0)</f>
        <v/>
      </c>
      <c r="S38">
        <f>IF(H38&lt;H37, 1.6, 0)</f>
        <v/>
      </c>
      <c r="T38">
        <f>IF(I38&gt;I37, 1, 0)</f>
        <v/>
      </c>
      <c r="U38">
        <f>IF(J38&gt;J37, 0.8, 0)</f>
        <v/>
      </c>
      <c r="V38">
        <f>IF(K38&lt;K37, 0.6, 0)</f>
        <v/>
      </c>
      <c r="W38">
        <f>IF(L38&gt;L37, 1, 0)</f>
        <v/>
      </c>
      <c r="X38">
        <f>IF(M38&gt;M37, 2, 0)</f>
        <v/>
      </c>
      <c r="Y38">
        <f>SUM(O38:X38)</f>
        <v/>
      </c>
    </row>
    <row r="39" spans="1:25">
      <c r="D39" s="61" t="n"/>
      <c r="E39" s="61" t="n"/>
      <c r="F39" s="61" t="n"/>
      <c r="G39" s="32" t="n"/>
      <c r="H39" s="61" t="n"/>
      <c r="I39" s="61" t="n"/>
      <c r="J39" s="61" t="n"/>
      <c r="K39" s="32" t="n"/>
      <c r="L39" s="61" t="n"/>
      <c r="M39" s="61" t="n"/>
    </row>
    <row r="40" spans="1:25">
      <c r="B40" s="77">
        <f>IF('Round of 64'!$Y$73&gt;'Round of 64'!$Y$74,'Round of 64'!B$73,'Round of 64'!B$74)</f>
        <v/>
      </c>
      <c r="C40" s="68">
        <f>IF('Round of 64'!$Y$73&gt;'Round of 64'!$Y$74,'Round of 64'!C$73,'Round of 64'!C$74)</f>
        <v/>
      </c>
      <c r="D40" s="68">
        <f>IF('Round of 64'!$Y$73&gt;'Round of 64'!$Y$74,'Round of 64'!D$73,'Round of 64'!D$74)</f>
        <v/>
      </c>
      <c r="E40" s="68">
        <f>IF('Round of 64'!$Y$73&gt;'Round of 64'!$Y$74,'Round of 64'!E$73,'Round of 64'!E$74)</f>
        <v/>
      </c>
      <c r="F40" s="68">
        <f>IF('Round of 64'!$Y$73&gt;'Round of 64'!$Y$74,'Round of 64'!F$73,'Round of 64'!F$74)</f>
        <v/>
      </c>
      <c r="G40" s="74">
        <f>IF('Round of 64'!$Y$73&gt;'Round of 64'!$Y$74,'Round of 64'!G$73,'Round of 64'!G$74)</f>
        <v/>
      </c>
      <c r="H40" s="68">
        <f>IF('Round of 64'!$Y$73&gt;'Round of 64'!$Y$74,'Round of 64'!H$73,'Round of 64'!H$74)</f>
        <v/>
      </c>
      <c r="I40" s="68">
        <f>IF('Round of 64'!$Y$73&gt;'Round of 64'!$Y$74,'Round of 64'!I$73,'Round of 64'!I$74)</f>
        <v/>
      </c>
      <c r="J40" s="68">
        <f>IF('Round of 64'!$Y$73&gt;'Round of 64'!$Y$74,'Round of 64'!J$73,'Round of 64'!J$74)</f>
        <v/>
      </c>
      <c r="K40" s="74">
        <f>IF('Round of 64'!$Y$73&gt;'Round of 64'!$Y$74,'Round of 64'!K$73,'Round of 64'!K$74)</f>
        <v/>
      </c>
      <c r="L40" s="68">
        <f>IF('Round of 64'!$Y$73&gt;'Round of 64'!$Y$74,'Round of 64'!L$73,'Round of 64'!L$74)</f>
        <v/>
      </c>
      <c r="M40" s="76">
        <f>IF('Round of 64'!$Y$73&gt;'Round of 64'!$Y$74,'Round of 64'!M$73,'Round of 64'!M$74)</f>
        <v/>
      </c>
      <c r="O40">
        <f>IF(D40&gt;D41, 1.6, 0)</f>
        <v/>
      </c>
      <c r="P40">
        <f>IF(E40&lt;E41, 1, 0)</f>
        <v/>
      </c>
      <c r="Q40">
        <f>IF(F40&gt;F41, 0.8, 0)</f>
        <v/>
      </c>
      <c r="R40">
        <f>IF(G40&gt;G41, 0.6, 0)</f>
        <v/>
      </c>
      <c r="S40">
        <f>IF(H40&lt;H41, 1.6, 0)</f>
        <v/>
      </c>
      <c r="T40">
        <f>IF(I40&gt;I41, 1, 0)</f>
        <v/>
      </c>
      <c r="U40">
        <f>IF(J40&gt;J41, 0.8, 0)</f>
        <v/>
      </c>
      <c r="V40">
        <f>IF(K40&lt;K41, 0.6, 0)</f>
        <v/>
      </c>
      <c r="W40">
        <f>IF(L40&gt;L41, 1, 0)</f>
        <v/>
      </c>
      <c r="X40">
        <f>IF(M40&gt;M41, 2, 0)</f>
        <v/>
      </c>
      <c r="Y40">
        <f>SUM(O40:X40)</f>
        <v/>
      </c>
    </row>
    <row r="41" spans="1:25">
      <c r="B41" s="53">
        <f>IF('Round of 64'!$Y$76&gt;'Round of 64'!$Y$77,'Round of 64'!B$76,'Round of 64'!B$77)</f>
        <v/>
      </c>
      <c r="C41" s="54">
        <f>IF('Round of 64'!$Y$76&gt;'Round of 64'!$Y$77,'Round of 64'!C$76,'Round of 64'!C$77)</f>
        <v/>
      </c>
      <c r="D41" s="54">
        <f>IF('Round of 64'!$Y$76&gt;'Round of 64'!$Y$77,'Round of 64'!D$76,'Round of 64'!D$77)</f>
        <v/>
      </c>
      <c r="E41" s="54">
        <f>IF('Round of 64'!$Y$76&gt;'Round of 64'!$Y$77,'Round of 64'!E$76,'Round of 64'!E$77)</f>
        <v/>
      </c>
      <c r="F41" s="42">
        <f>IF('Round of 64'!$Y$76&gt;'Round of 64'!$Y$77,'Round of 64'!F$76,'Round of 64'!F$77)</f>
        <v/>
      </c>
      <c r="G41" s="54">
        <f>IF('Round of 64'!$Y$76&gt;'Round of 64'!$Y$77,'Round of 64'!G$76,'Round of 64'!G$77)</f>
        <v/>
      </c>
      <c r="H41" s="54">
        <f>IF('Round of 64'!$Y$76&gt;'Round of 64'!$Y$77,'Round of 64'!H$76,'Round of 64'!H$77)</f>
        <v/>
      </c>
      <c r="I41" s="54">
        <f>IF('Round of 64'!$Y$76&gt;'Round of 64'!$Y$77,'Round of 64'!I$76,'Round of 64'!I$77)</f>
        <v/>
      </c>
      <c r="J41" s="54">
        <f>IF('Round of 64'!$Y$76&gt;'Round of 64'!$Y$77,'Round of 64'!J$76,'Round of 64'!J$77)</f>
        <v/>
      </c>
      <c r="K41" s="54">
        <f>IF('Round of 64'!$Y$76&gt;'Round of 64'!$Y$77,'Round of 64'!K$76,'Round of 64'!K$77)</f>
        <v/>
      </c>
      <c r="L41" s="54">
        <f>IF('Round of 64'!$Y$76&gt;'Round of 64'!$Y$77,'Round of 64'!L$76,'Round of 64'!L$77)</f>
        <v/>
      </c>
      <c r="M41" s="52">
        <f>IF('Round of 64'!$Y$76&gt;'Round of 64'!$Y$77,'Round of 64'!M$76,'Round of 64'!M$77)</f>
        <v/>
      </c>
      <c r="O41">
        <f>IF(D41&gt;D40, 1.6, 0)</f>
        <v/>
      </c>
      <c r="P41">
        <f>IF(E41&lt;E40, 1, 0)</f>
        <v/>
      </c>
      <c r="Q41">
        <f>IF(F41&gt;F40, 0.8, 0)</f>
        <v/>
      </c>
      <c r="R41">
        <f>IF(G41&gt;G40, 0.6, 0)</f>
        <v/>
      </c>
      <c r="S41">
        <f>IF(H41&lt;H40, 1.6, 0)</f>
        <v/>
      </c>
      <c r="T41">
        <f>IF(I41&gt;I40, 1, 0)</f>
        <v/>
      </c>
      <c r="U41">
        <f>IF(J41&gt;J40, 0.8, 0)</f>
        <v/>
      </c>
      <c r="V41">
        <f>IF(K41&lt;K40, 0.6, 0)</f>
        <v/>
      </c>
      <c r="W41">
        <f>IF(L41&gt;L40, 1, 0)</f>
        <v/>
      </c>
      <c r="X41">
        <f>IF(M41&gt;M40, 2, 0)</f>
        <v/>
      </c>
      <c r="Y41">
        <f>SUM(O41:X41)</f>
        <v/>
      </c>
    </row>
    <row r="42" spans="1:25">
      <c r="D42" s="61" t="n"/>
      <c r="E42" s="61" t="n"/>
      <c r="F42" s="61" t="n"/>
      <c r="G42" s="32" t="n"/>
      <c r="H42" s="61" t="n"/>
      <c r="I42" s="61" t="n"/>
      <c r="J42" s="61" t="n"/>
      <c r="K42" s="32" t="n"/>
      <c r="L42" s="61" t="n"/>
      <c r="M42" s="61" t="n"/>
    </row>
    <row r="43" spans="1:25">
      <c r="B43" t="s">
        <v>588</v>
      </c>
      <c r="D43" s="61" t="n"/>
      <c r="E43" s="61" t="n"/>
      <c r="F43" s="61" t="n"/>
      <c r="G43" s="32" t="n"/>
      <c r="H43" s="61" t="n"/>
      <c r="I43" s="61" t="n"/>
      <c r="J43" s="61" t="n"/>
      <c r="K43" s="32" t="n"/>
      <c r="L43" s="61" t="n"/>
      <c r="M43" s="61" t="n"/>
    </row>
    <row r="44" spans="1:25">
      <c r="B44" s="3" t="s">
        <v>580</v>
      </c>
      <c r="C44" s="4" t="s">
        <v>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9</v>
      </c>
      <c r="I44" s="4" t="s">
        <v>10</v>
      </c>
      <c r="J44" s="4" t="s">
        <v>11</v>
      </c>
      <c r="K44" s="4" t="s">
        <v>12</v>
      </c>
      <c r="L44" s="4" t="s">
        <v>15</v>
      </c>
      <c r="M44" s="5" t="s">
        <v>16</v>
      </c>
    </row>
    <row r="45" spans="1:25">
      <c r="B45" s="77">
        <f>IF('Round of 64'!$Y$81&gt;'Round of 64'!$Y$82,'Round of 64'!B$81,'Round of 64'!B$82)</f>
        <v/>
      </c>
      <c r="C45" s="68">
        <f>IF('Round of 64'!$Y$81&gt;'Round of 64'!$Y$82,'Round of 64'!C$81,'Round of 64'!C$82)</f>
        <v/>
      </c>
      <c r="D45" s="69">
        <f>IF('Round of 64'!$Y$81&gt;'Round of 64'!$Y$82,'Round of 64'!D$81,'Round of 64'!D$82)</f>
        <v/>
      </c>
      <c r="E45" s="68">
        <f>IF('Round of 64'!$Y$81&gt;'Round of 64'!$Y$82,'Round of 64'!E$81,'Round of 64'!E$82)</f>
        <v/>
      </c>
      <c r="F45" s="68">
        <f>IF('Round of 64'!$Y$81&gt;'Round of 64'!$Y$82,'Round of 64'!F$81,'Round of 64'!F$82)</f>
        <v/>
      </c>
      <c r="G45" s="68">
        <f>IF('Round of 64'!$Y$81&gt;'Round of 64'!$Y$82,'Round of 64'!G$81,'Round of 64'!G$82)</f>
        <v/>
      </c>
      <c r="H45" s="68">
        <f>IF('Round of 64'!$Y$81&gt;'Round of 64'!$Y$82,'Round of 64'!H$81,'Round of 64'!H$82)</f>
        <v/>
      </c>
      <c r="I45" s="68">
        <f>IF('Round of 64'!$Y$81&gt;'Round of 64'!$Y$82,'Round of 64'!I$81,'Round of 64'!I$82)</f>
        <v/>
      </c>
      <c r="J45" s="68">
        <f>IF('Round of 64'!$Y$81&gt;'Round of 64'!$Y$82,'Round of 64'!J$81,'Round of 64'!J$82)</f>
        <v/>
      </c>
      <c r="K45" s="74">
        <f>IF('Round of 64'!$Y$81&gt;'Round of 64'!$Y$82,'Round of 64'!K$81,'Round of 64'!K$82)</f>
        <v/>
      </c>
      <c r="L45" s="68">
        <f>IF('Round of 64'!$Y$81&gt;'Round of 64'!$Y$82,'Round of 64'!L$81,'Round of 64'!L$82)</f>
        <v/>
      </c>
      <c r="M45" s="76">
        <f>IF('Round of 64'!$Y$81&gt;'Round of 64'!$Y$82,'Round of 64'!M$81,'Round of 64'!M$82)</f>
        <v/>
      </c>
      <c r="O45">
        <f>IF(D45&gt;D46, 1.6, 0)</f>
        <v/>
      </c>
      <c r="P45">
        <f>IF(E45&lt;E46, 1, 0)</f>
        <v/>
      </c>
      <c r="Q45">
        <f>IF(F45&gt;F46, 0.8, 0)</f>
        <v/>
      </c>
      <c r="R45">
        <f>IF(G45&gt;G46, 0.6, 0)</f>
        <v/>
      </c>
      <c r="S45">
        <f>IF(H45&lt;H46, 1.6, 0)</f>
        <v/>
      </c>
      <c r="T45">
        <f>IF(I45&gt;I46, 1, 0)</f>
        <v/>
      </c>
      <c r="U45">
        <f>IF(J45&gt;J46, 0.8, 0)</f>
        <v/>
      </c>
      <c r="V45">
        <f>IF(K45&lt;K46, 0.6, 0)</f>
        <v/>
      </c>
      <c r="W45">
        <f>IF(L45&gt;L46, 1, 0)</f>
        <v/>
      </c>
      <c r="X45">
        <f>IF(M45&gt;M46, 2, 0)</f>
        <v/>
      </c>
      <c r="Y45">
        <f>SUM(O45:X45)</f>
        <v/>
      </c>
    </row>
    <row r="46" spans="1:25">
      <c r="B46" s="53">
        <f>IF('Round of 64'!$Y$84&gt;'Round of 64'!$Y$85,'Round of 64'!B$84,'Round of 64'!B$85)</f>
        <v/>
      </c>
      <c r="C46" s="54">
        <f>IF('Round of 64'!$Y$84&gt;'Round of 64'!$Y$85,'Round of 64'!C$84,'Round of 64'!C$85)</f>
        <v/>
      </c>
      <c r="D46" s="54">
        <f>IF('Round of 64'!$Y$84&gt;'Round of 64'!$Y$85,'Round of 64'!D$84,'Round of 64'!D$85)</f>
        <v/>
      </c>
      <c r="E46" s="42">
        <f>IF('Round of 64'!$Y$84&gt;'Round of 64'!$Y$85,'Round of 64'!E$84,'Round of 64'!E$85)</f>
        <v/>
      </c>
      <c r="F46" s="54">
        <f>IF('Round of 64'!$Y$84&gt;'Round of 64'!$Y$85,'Round of 64'!F$84,'Round of 64'!F$85)</f>
        <v/>
      </c>
      <c r="G46" s="51">
        <f>IF('Round of 64'!$Y$84&gt;'Round of 64'!$Y$85,'Round of 64'!G$84,'Round of 64'!G$85)</f>
        <v/>
      </c>
      <c r="H46" s="54">
        <f>IF('Round of 64'!$Y$84&gt;'Round of 64'!$Y$85,'Round of 64'!H$84,'Round of 64'!H$85)</f>
        <v/>
      </c>
      <c r="I46" s="54">
        <f>IF('Round of 64'!$Y$84&gt;'Round of 64'!$Y$85,'Round of 64'!I$84,'Round of 64'!I$85)</f>
        <v/>
      </c>
      <c r="J46" s="42">
        <f>IF('Round of 64'!$Y$84&gt;'Round of 64'!$Y$85,'Round of 64'!J$84,'Round of 64'!J$85)</f>
        <v/>
      </c>
      <c r="K46" s="54">
        <f>IF('Round of 64'!$Y$84&gt;'Round of 64'!$Y$85,'Round of 64'!K$84,'Round of 64'!K$85)</f>
        <v/>
      </c>
      <c r="L46" s="54">
        <f>IF('Round of 64'!$Y$84&gt;'Round of 64'!$Y$85,'Round of 64'!L$84,'Round of 64'!L$85)</f>
        <v/>
      </c>
      <c r="M46" s="59">
        <f>IF('Round of 64'!$Y$84&gt;'Round of 64'!$Y$85,'Round of 64'!M$84,'Round of 64'!M$85)</f>
        <v/>
      </c>
      <c r="O46">
        <f>IF(D46&gt;D45, 1.6, 0)</f>
        <v/>
      </c>
      <c r="P46">
        <f>IF(E46&lt;E45, 1, 0)</f>
        <v/>
      </c>
      <c r="Q46">
        <f>IF(F46&gt;F45, 0.8, 0)</f>
        <v/>
      </c>
      <c r="R46">
        <f>IF(G46&gt;G45, 0.6, 0)</f>
        <v/>
      </c>
      <c r="S46">
        <f>IF(H46&lt;H45, 1.6, 0)</f>
        <v/>
      </c>
      <c r="T46">
        <f>IF(I46&gt;I45, 1, 0)</f>
        <v/>
      </c>
      <c r="U46">
        <f>IF(J46&gt;J45, 0.8, 0)</f>
        <v/>
      </c>
      <c r="V46">
        <f>IF(K46&lt;K45, 0.6, 0)</f>
        <v/>
      </c>
      <c r="W46">
        <f>IF(L46&gt;L45, 1, 0)</f>
        <v/>
      </c>
      <c r="X46">
        <f>IF(M46&gt;M45, 2, 0)</f>
        <v/>
      </c>
      <c r="Y46">
        <f>SUM(O46:X46)</f>
        <v/>
      </c>
    </row>
    <row r="47" spans="1:25">
      <c r="D47" s="61" t="n"/>
      <c r="E47" s="61" t="n"/>
      <c r="F47" s="61" t="n"/>
      <c r="G47" s="32" t="n"/>
      <c r="H47" s="61" t="n"/>
      <c r="I47" s="61" t="n"/>
      <c r="J47" s="61" t="n"/>
      <c r="K47" s="32" t="n"/>
      <c r="L47" s="61" t="n"/>
      <c r="M47" s="61" t="n"/>
    </row>
    <row r="48" spans="1:25">
      <c r="B48" s="77">
        <f>IF('Round of 64'!$Y$87&gt;'Round of 64'!$Y$88,'Round of 64'!B$87,'Round of 64'!B$88)</f>
        <v/>
      </c>
      <c r="C48" s="68">
        <f>IF('Round of 64'!$Y$87&gt;'Round of 64'!$Y$88,'Round of 64'!C$87,'Round of 64'!C$88)</f>
        <v/>
      </c>
      <c r="D48" s="68">
        <f>IF('Round of 64'!$Y$87&gt;'Round of 64'!$Y$88,'Round of 64'!D$87,'Round of 64'!D$88)</f>
        <v/>
      </c>
      <c r="E48" s="68">
        <f>IF('Round of 64'!$Y$87&gt;'Round of 64'!$Y$88,'Round of 64'!E$87,'Round of 64'!E$88)</f>
        <v/>
      </c>
      <c r="F48" s="68">
        <f>IF('Round of 64'!$Y$87&gt;'Round of 64'!$Y$88,'Round of 64'!F$87,'Round of 64'!F$88)</f>
        <v/>
      </c>
      <c r="G48" s="68">
        <f>IF('Round of 64'!$Y$87&gt;'Round of 64'!$Y$88,'Round of 64'!G$87,'Round of 64'!G$88)</f>
        <v/>
      </c>
      <c r="H48" s="68">
        <f>IF('Round of 64'!$Y$87&gt;'Round of 64'!$Y$88,'Round of 64'!H$87,'Round of 64'!H$88)</f>
        <v/>
      </c>
      <c r="I48" s="68">
        <f>IF('Round of 64'!$Y$87&gt;'Round of 64'!$Y$88,'Round of 64'!I$87,'Round of 64'!I$88)</f>
        <v/>
      </c>
      <c r="J48" s="68">
        <f>IF('Round of 64'!$Y$87&gt;'Round of 64'!$Y$88,'Round of 64'!J$87,'Round of 64'!J$88)</f>
        <v/>
      </c>
      <c r="K48" s="68">
        <f>IF('Round of 64'!$Y$87&gt;'Round of 64'!$Y$88,'Round of 64'!K$87,'Round of 64'!K$88)</f>
        <v/>
      </c>
      <c r="L48" s="68">
        <f>IF('Round of 64'!$Y$87&gt;'Round of 64'!$Y$88,'Round of 64'!L$87,'Round of 64'!L$88)</f>
        <v/>
      </c>
      <c r="M48" s="76">
        <f>IF('Round of 64'!$Y$87&gt;'Round of 64'!$Y$88,'Round of 64'!M$87,'Round of 64'!M$88)</f>
        <v/>
      </c>
      <c r="O48">
        <f>IF(D48&gt;D49, 1.6, 0)</f>
        <v/>
      </c>
      <c r="P48">
        <f>IF(E48&lt;E49, 1, 0)</f>
        <v/>
      </c>
      <c r="Q48">
        <f>IF(F48&gt;F49, 0.8, 0)</f>
        <v/>
      </c>
      <c r="R48">
        <f>IF(G48&gt;G49, 0.6, 0)</f>
        <v/>
      </c>
      <c r="S48">
        <f>IF(H48&lt;H49, 1.6, 0)</f>
        <v/>
      </c>
      <c r="T48">
        <f>IF(I48&gt;I49, 1, 0)</f>
        <v/>
      </c>
      <c r="U48">
        <f>IF(J48&gt;J49, 0.8, 0)</f>
        <v/>
      </c>
      <c r="V48">
        <f>IF(K48&lt;K49, 0.6, 0)</f>
        <v/>
      </c>
      <c r="W48">
        <f>IF(L48&gt;L49, 1, 0)</f>
        <v/>
      </c>
      <c r="X48">
        <f>IF(M48&gt;M49, 2, 0)</f>
        <v/>
      </c>
      <c r="Y48">
        <f>SUM(O48:X48)</f>
        <v/>
      </c>
    </row>
    <row r="49" spans="1:25">
      <c r="B49" s="53">
        <f>IF('Round of 64'!$Y$90&gt;'Round of 64'!$Y$91,'Round of 64'!B$90,'Round of 64'!B$91)</f>
        <v/>
      </c>
      <c r="C49" s="54">
        <f>IF('Round of 64'!$Y$90&gt;'Round of 64'!$Y$91,'Round of 64'!C$90,'Round of 64'!C$91)</f>
        <v/>
      </c>
      <c r="D49" s="54">
        <f>IF('Round of 64'!$Y$90&gt;'Round of 64'!$Y$91,'Round of 64'!D$90,'Round of 64'!D$91)</f>
        <v/>
      </c>
      <c r="E49" s="54">
        <f>IF('Round of 64'!$Y$90&gt;'Round of 64'!$Y$91,'Round of 64'!E$90,'Round of 64'!E$91)</f>
        <v/>
      </c>
      <c r="F49" s="54">
        <f>IF('Round of 64'!$Y$90&gt;'Round of 64'!$Y$91,'Round of 64'!F$90,'Round of 64'!F$91)</f>
        <v/>
      </c>
      <c r="G49" s="54">
        <f>IF('Round of 64'!$Y$90&gt;'Round of 64'!$Y$91,'Round of 64'!G$90,'Round of 64'!G$91)</f>
        <v/>
      </c>
      <c r="H49" s="42">
        <f>IF('Round of 64'!$Y$90&gt;'Round of 64'!$Y$91,'Round of 64'!H$90,'Round of 64'!H$91)</f>
        <v/>
      </c>
      <c r="I49" s="42">
        <f>IF('Round of 64'!$Y$90&gt;'Round of 64'!$Y$91,'Round of 64'!I$90,'Round of 64'!I$91)</f>
        <v/>
      </c>
      <c r="J49" s="54">
        <f>IF('Round of 64'!$Y$90&gt;'Round of 64'!$Y$91,'Round of 64'!J$90,'Round of 64'!J$91)</f>
        <v/>
      </c>
      <c r="K49" s="51">
        <f>IF('Round of 64'!$Y$90&gt;'Round of 64'!$Y$91,'Round of 64'!K$90,'Round of 64'!K$91)</f>
        <v/>
      </c>
      <c r="L49" s="54">
        <f>IF('Round of 64'!$Y$90&gt;'Round of 64'!$Y$91,'Round of 64'!L$90,'Round of 64'!L$91)</f>
        <v/>
      </c>
      <c r="M49" s="59">
        <f>IF('Round of 64'!$Y$90&gt;'Round of 64'!$Y$91,'Round of 64'!M$90,'Round of 64'!M$91)</f>
        <v/>
      </c>
      <c r="O49">
        <f>IF(D49&gt;D48, 1.6, 0)</f>
        <v/>
      </c>
      <c r="P49">
        <f>IF(E49&lt;E48, 1, 0)</f>
        <v/>
      </c>
      <c r="Q49">
        <f>IF(F49&gt;F48, 0.8, 0)</f>
        <v/>
      </c>
      <c r="R49">
        <f>IF(G49&gt;G48, 0.6, 0)</f>
        <v/>
      </c>
      <c r="S49">
        <f>IF(H49&lt;H48, 1.6, 0)</f>
        <v/>
      </c>
      <c r="T49">
        <f>IF(I49&gt;I48, 1, 0)</f>
        <v/>
      </c>
      <c r="U49">
        <f>IF(J49&gt;J48, 0.8, 0)</f>
        <v/>
      </c>
      <c r="V49">
        <f>IF(K49&lt;K48, 0.6, 0)</f>
        <v/>
      </c>
      <c r="W49">
        <f>IF(L49&gt;L48, 1, 0)</f>
        <v/>
      </c>
      <c r="X49">
        <f>IF(M49&gt;M48, 2, 0)</f>
        <v/>
      </c>
      <c r="Y49">
        <f>SUM(O49:X49)</f>
        <v/>
      </c>
    </row>
    <row r="50" spans="1:25">
      <c r="D50" s="61" t="n"/>
      <c r="E50" s="61" t="n"/>
      <c r="F50" s="61" t="n"/>
      <c r="G50" s="32" t="n"/>
      <c r="H50" s="61" t="n"/>
      <c r="I50" s="61" t="n"/>
      <c r="J50" s="61" t="n"/>
      <c r="K50" s="32" t="n"/>
      <c r="L50" s="61" t="n"/>
      <c r="M50" s="61" t="n"/>
    </row>
    <row r="51" spans="1:25">
      <c r="B51" s="77">
        <f>IF('Round of 64'!$Y$93&gt;'Round of 64'!$Y$94,'Round of 64'!B$93,'Round of 64'!B$94)</f>
        <v/>
      </c>
      <c r="C51" s="68">
        <f>IF('Round of 64'!$Y$93&gt;'Round of 64'!$Y$94,'Round of 64'!C$93,'Round of 64'!C$94)</f>
        <v/>
      </c>
      <c r="D51" s="69">
        <f>IF('Round of 64'!$Y$93&gt;'Round of 64'!$Y$94,'Round of 64'!D$93,'Round of 64'!D$94)</f>
        <v/>
      </c>
      <c r="E51" s="68">
        <f>IF('Round of 64'!$Y$93&gt;'Round of 64'!$Y$94,'Round of 64'!E$93,'Round of 64'!E$94)</f>
        <v/>
      </c>
      <c r="F51" s="68">
        <f>IF('Round of 64'!$Y$93&gt;'Round of 64'!$Y$94,'Round of 64'!F$93,'Round of 64'!F$94)</f>
        <v/>
      </c>
      <c r="G51" s="68">
        <f>IF('Round of 64'!$Y$93&gt;'Round of 64'!$Y$94,'Round of 64'!G$93,'Round of 64'!G$94)</f>
        <v/>
      </c>
      <c r="H51" s="68">
        <f>IF('Round of 64'!$Y$93&gt;'Round of 64'!$Y$94,'Round of 64'!H$93,'Round of 64'!H$94)</f>
        <v/>
      </c>
      <c r="I51" s="68">
        <f>IF('Round of 64'!$Y$93&gt;'Round of 64'!$Y$94,'Round of 64'!I$93,'Round of 64'!I$94)</f>
        <v/>
      </c>
      <c r="J51" s="69">
        <f>IF('Round of 64'!$Y$93&gt;'Round of 64'!$Y$94,'Round of 64'!J$93,'Round of 64'!J$94)</f>
        <v/>
      </c>
      <c r="K51" s="68">
        <f>IF('Round of 64'!$Y$93&gt;'Round of 64'!$Y$94,'Round of 64'!K$93,'Round of 64'!K$94)</f>
        <v/>
      </c>
      <c r="L51" s="68">
        <f>IF('Round of 64'!$Y$93&gt;'Round of 64'!$Y$94,'Round of 64'!L$93,'Round of 64'!L$94)</f>
        <v/>
      </c>
      <c r="M51" s="76">
        <f>IF('Round of 64'!$Y$93&gt;'Round of 64'!$Y$94,'Round of 64'!M$93,'Round of 64'!M$94)</f>
        <v/>
      </c>
      <c r="O51">
        <f>IF(D51&gt;D52, 1.6, 0)</f>
        <v/>
      </c>
      <c r="P51">
        <f>IF(E51&lt;E52, 1, 0)</f>
        <v/>
      </c>
      <c r="Q51">
        <f>IF(F51&gt;F52, 0.8, 0)</f>
        <v/>
      </c>
      <c r="R51">
        <f>IF(G51&gt;G52, 0.6, 0)</f>
        <v/>
      </c>
      <c r="S51">
        <f>IF(H51&lt;H52, 1.6, 0)</f>
        <v/>
      </c>
      <c r="T51">
        <f>IF(I51&gt;I52, 1, 0)</f>
        <v/>
      </c>
      <c r="U51">
        <f>IF(J51&gt;J52, 0.8, 0)</f>
        <v/>
      </c>
      <c r="V51">
        <f>IF(K51&lt;K52, 0.6, 0)</f>
        <v/>
      </c>
      <c r="W51">
        <f>IF(L51&gt;L52, 1, 0)</f>
        <v/>
      </c>
      <c r="X51">
        <f>IF(M51&gt;M52, 2, 0)</f>
        <v/>
      </c>
      <c r="Y51">
        <f>SUM(O51:X51)</f>
        <v/>
      </c>
    </row>
    <row r="52" spans="1:25">
      <c r="B52" s="53">
        <f>IF('Round of 64'!$Y$96&gt;'Round of 64'!$Y$97,'Round of 64'!B$96,'Round of 64'!B$97)</f>
        <v/>
      </c>
      <c r="C52" s="54">
        <f>IF('Round of 64'!$Y$96&gt;'Round of 64'!$Y$97,'Round of 64'!C$96,'Round of 64'!C$97)</f>
        <v/>
      </c>
      <c r="D52" s="54">
        <f>IF('Round of 64'!$Y$96&gt;'Round of 64'!$Y$97,'Round of 64'!D$96,'Round of 64'!D$97)</f>
        <v/>
      </c>
      <c r="E52" s="54">
        <f>IF('Round of 64'!$Y$96&gt;'Round of 64'!$Y$97,'Round of 64'!E$96,'Round of 64'!E$97)</f>
        <v/>
      </c>
      <c r="F52" s="54">
        <f>IF('Round of 64'!$Y$96&gt;'Round of 64'!$Y$97,'Round of 64'!F$96,'Round of 64'!F$97)</f>
        <v/>
      </c>
      <c r="G52" s="54">
        <f>IF('Round of 64'!$Y$96&gt;'Round of 64'!$Y$97,'Round of 64'!G$96,'Round of 64'!G$97)</f>
        <v/>
      </c>
      <c r="H52" s="42">
        <f>IF('Round of 64'!$Y$96&gt;'Round of 64'!$Y$97,'Round of 64'!H$96,'Round of 64'!H$97)</f>
        <v/>
      </c>
      <c r="I52" s="54">
        <f>IF('Round of 64'!$Y$96&gt;'Round of 64'!$Y$97,'Round of 64'!I$96,'Round of 64'!I$97)</f>
        <v/>
      </c>
      <c r="J52" s="54">
        <f>IF('Round of 64'!$Y$96&gt;'Round of 64'!$Y$97,'Round of 64'!J$96,'Round of 64'!J$97)</f>
        <v/>
      </c>
      <c r="K52" s="54">
        <f>IF('Round of 64'!$Y$96&gt;'Round of 64'!$Y$97,'Round of 64'!K$96,'Round of 64'!K$97)</f>
        <v/>
      </c>
      <c r="L52" s="42">
        <f>IF('Round of 64'!$Y$96&gt;'Round of 64'!$Y$97,'Round of 64'!L$96,'Round of 64'!L$97)</f>
        <v/>
      </c>
      <c r="M52" s="59">
        <f>IF('Round of 64'!$Y$96&gt;'Round of 64'!$Y$97,'Round of 64'!M$96,'Round of 64'!M$97)</f>
        <v/>
      </c>
      <c r="O52">
        <f>IF(D52&gt;D51, 1.6, 0)</f>
        <v/>
      </c>
      <c r="P52">
        <f>IF(E52&lt;E51, 1, 0)</f>
        <v/>
      </c>
      <c r="Q52">
        <f>IF(F52&gt;F51, 0.8, 0)</f>
        <v/>
      </c>
      <c r="R52">
        <f>IF(G52&gt;G51, 0.6, 0)</f>
        <v/>
      </c>
      <c r="S52">
        <f>IF(H52&lt;H51, 1.6, 0)</f>
        <v/>
      </c>
      <c r="T52">
        <f>IF(I52&gt;I51, 1, 0)</f>
        <v/>
      </c>
      <c r="U52">
        <f>IF(J52&gt;J51, 0.8, 0)</f>
        <v/>
      </c>
      <c r="V52">
        <f>IF(K52&lt;K51, 0.6, 0)</f>
        <v/>
      </c>
      <c r="W52">
        <f>IF(L52&gt;L51, 1, 0)</f>
        <v/>
      </c>
      <c r="X52">
        <f>IF(M52&gt;M51, 2, 0)</f>
        <v/>
      </c>
      <c r="Y52">
        <f>SUM(O52:X52)</f>
        <v/>
      </c>
    </row>
    <row r="53" spans="1:25">
      <c r="D53" s="61" t="n"/>
      <c r="E53" s="61" t="n"/>
      <c r="F53" s="61" t="n"/>
      <c r="G53" s="32" t="n"/>
      <c r="H53" s="61" t="n"/>
      <c r="I53" s="61" t="n"/>
      <c r="J53" s="61" t="n"/>
      <c r="K53" s="32" t="n"/>
      <c r="L53" s="61" t="n"/>
      <c r="M53" s="61" t="n"/>
    </row>
    <row r="54" spans="1:25">
      <c r="B54" s="77">
        <f>IF('Round of 64'!$Y$99&gt;'Round of 64'!$Y$100,'Round of 64'!B$99,'Round of 64'!B$100)</f>
        <v/>
      </c>
      <c r="C54" s="68">
        <f>IF('Round of 64'!$Y$99&gt;'Round of 64'!$Y$100,'Round of 64'!C$99,'Round of 64'!C$100)</f>
        <v/>
      </c>
      <c r="D54" s="68">
        <f>IF('Round of 64'!$Y$99&gt;'Round of 64'!$Y$100,'Round of 64'!D$99,'Round of 64'!D$100)</f>
        <v/>
      </c>
      <c r="E54" s="68">
        <f>IF('Round of 64'!$Y$99&gt;'Round of 64'!$Y$100,'Round of 64'!E$99,'Round of 64'!E$100)</f>
        <v/>
      </c>
      <c r="F54" s="68">
        <f>IF('Round of 64'!$Y$99&gt;'Round of 64'!$Y$100,'Round of 64'!F$99,'Round of 64'!F$100)</f>
        <v/>
      </c>
      <c r="G54" s="68">
        <f>IF('Round of 64'!$Y$99&gt;'Round of 64'!$Y$100,'Round of 64'!G$99,'Round of 64'!G$100)</f>
        <v/>
      </c>
      <c r="H54" s="68">
        <f>IF('Round of 64'!$Y$99&gt;'Round of 64'!$Y$100,'Round of 64'!H$99,'Round of 64'!H$100)</f>
        <v/>
      </c>
      <c r="I54" s="68">
        <f>IF('Round of 64'!$Y$99&gt;'Round of 64'!$Y$100,'Round of 64'!I$99,'Round of 64'!I$100)</f>
        <v/>
      </c>
      <c r="J54" s="68">
        <f>IF('Round of 64'!$Y$99&gt;'Round of 64'!$Y$100,'Round of 64'!J$99,'Round of 64'!J$100)</f>
        <v/>
      </c>
      <c r="K54" s="68">
        <f>IF('Round of 64'!$Y$99&gt;'Round of 64'!$Y$100,'Round of 64'!K$99,'Round of 64'!K$100)</f>
        <v/>
      </c>
      <c r="L54" s="68">
        <f>IF('Round of 64'!$Y$99&gt;'Round of 64'!$Y$100,'Round of 64'!L$99,'Round of 64'!L$100)</f>
        <v/>
      </c>
      <c r="M54" s="76">
        <f>IF('Round of 64'!$Y$99&gt;'Round of 64'!$Y$100,'Round of 64'!M$99,'Round of 64'!M$100)</f>
        <v/>
      </c>
      <c r="O54">
        <f>IF(D54&gt;D55, 1.6, 0)</f>
        <v/>
      </c>
      <c r="P54">
        <f>IF(E54&lt;E55, 1, 0)</f>
        <v/>
      </c>
      <c r="Q54">
        <f>IF(F54&gt;F55, 0.8, 0)</f>
        <v/>
      </c>
      <c r="R54">
        <f>IF(G54&gt;G55, 0.6, 0)</f>
        <v/>
      </c>
      <c r="S54">
        <f>IF(H54&lt;H55, 1.6, 0)</f>
        <v/>
      </c>
      <c r="T54">
        <f>IF(I54&gt;I55, 1, 0)</f>
        <v/>
      </c>
      <c r="U54">
        <f>IF(J54&gt;J55, 0.8, 0)</f>
        <v/>
      </c>
      <c r="V54">
        <f>IF(K54&lt;K55, 0.6, 0)</f>
        <v/>
      </c>
      <c r="W54">
        <f>IF(L54&gt;L55, 1, 0)</f>
        <v/>
      </c>
      <c r="X54" s="78">
        <f>IF(M54&gt;M55, 2, -1)</f>
        <v/>
      </c>
      <c r="Y54">
        <f>SUM(O54:X54)</f>
        <v/>
      </c>
    </row>
    <row r="55" spans="1:25">
      <c r="B55" s="53">
        <f>IF('Round of 64'!$Y$102&gt;'Round of 64'!$Y$103,'Round of 64'!B$102,'Round of 64'!B$103)</f>
        <v/>
      </c>
      <c r="C55" s="54">
        <f>IF('Round of 64'!$Y$102&gt;'Round of 64'!$Y$103,'Round of 64'!C$102,'Round of 64'!C$103)</f>
        <v/>
      </c>
      <c r="D55" s="54">
        <f>IF('Round of 64'!$Y$102&gt;'Round of 64'!$Y$103,'Round of 64'!D$102,'Round of 64'!D$103)</f>
        <v/>
      </c>
      <c r="E55" s="42">
        <f>IF('Round of 64'!$Y$102&gt;'Round of 64'!$Y$103,'Round of 64'!E$102,'Round of 64'!E$103)</f>
        <v/>
      </c>
      <c r="F55" s="54">
        <f>IF('Round of 64'!$Y$102&gt;'Round of 64'!$Y$103,'Round of 64'!F$102,'Round of 64'!F$103)</f>
        <v/>
      </c>
      <c r="G55" s="51">
        <f>IF('Round of 64'!$Y$102&gt;'Round of 64'!$Y$103,'Round of 64'!G$102,'Round of 64'!G$103)</f>
        <v/>
      </c>
      <c r="H55" s="54">
        <f>IF('Round of 64'!$Y$102&gt;'Round of 64'!$Y$103,'Round of 64'!H$102,'Round of 64'!H$103)</f>
        <v/>
      </c>
      <c r="I55" s="42">
        <f>IF('Round of 64'!$Y$102&gt;'Round of 64'!$Y$103,'Round of 64'!I$102,'Round of 64'!I$103)</f>
        <v/>
      </c>
      <c r="J55" s="54">
        <f>IF('Round of 64'!$Y$102&gt;'Round of 64'!$Y$103,'Round of 64'!J$102,'Round of 64'!J$103)</f>
        <v/>
      </c>
      <c r="K55" s="54">
        <f>IF('Round of 64'!$Y$102&gt;'Round of 64'!$Y$103,'Round of 64'!K$102,'Round of 64'!K$103)</f>
        <v/>
      </c>
      <c r="L55" s="54">
        <f>IF('Round of 64'!$Y$102&gt;'Round of 64'!$Y$103,'Round of 64'!L$102,'Round of 64'!L$103)</f>
        <v/>
      </c>
      <c r="M55" s="59">
        <f>IF('Round of 64'!$Y$102&gt;'Round of 64'!$Y$103,'Round of 64'!M$102,'Round of 64'!M$103)</f>
        <v/>
      </c>
      <c r="O55">
        <f>IF(D55&gt;D54, 1.6, 0)</f>
        <v/>
      </c>
      <c r="P55">
        <f>IF(E55&lt;E54, 1, 0)</f>
        <v/>
      </c>
      <c r="Q55">
        <f>IF(F55&gt;F54, 0.8, 0)</f>
        <v/>
      </c>
      <c r="R55">
        <f>IF(G55&gt;G54, 0.6, 0)</f>
        <v/>
      </c>
      <c r="S55">
        <f>IF(H55&lt;H54, 1.6, 0)</f>
        <v/>
      </c>
      <c r="T55">
        <f>IF(I55&gt;I54, 1, 0)</f>
        <v/>
      </c>
      <c r="U55">
        <f>IF(J55&gt;J54, 0.8, 0)</f>
        <v/>
      </c>
      <c r="V55">
        <f>IF(K55&lt;K54, 0.6, 0)</f>
        <v/>
      </c>
      <c r="W55">
        <f>IF(L55&gt;L54, 1, 0)</f>
        <v/>
      </c>
      <c r="X55" s="78">
        <f>IF(M55&gt;M54, 3, 0)</f>
        <v/>
      </c>
      <c r="Y55">
        <f>SUM(O55:X55)</f>
        <v/>
      </c>
    </row>
    <row r="57" spans="1:25">
      <c r="C57">
        <f>IF('Round of 64'!$Y$6&gt;'Round of 64'!$Y$7,'Round of 64'!C$6,'Round of 64'!C$7)</f>
        <v/>
      </c>
    </row>
    <row r="58" spans="1:25">
      <c r="C58">
        <f>IF('Round of 64'!$Y$35&gt;'Round of 64'!$Y$36,'Round of 64'!C$35,'Round of 64'!C$36)</f>
        <v/>
      </c>
    </row>
    <row r="59" spans="1:25">
      <c r="C59">
        <f>IF('Round of 64'!$Y$44&gt;'Round of 64'!$Y$45,'Round of 64'!C$44,'Round of 64'!C$45)</f>
        <v/>
      </c>
    </row>
    <row r="60" spans="1:25">
      <c r="C60">
        <f>IF('Round of 64'!$Y$87&gt;'Round of 64'!$Y$88,'Round of 64'!C$87,'Round of 64'!C$88)</f>
        <v/>
      </c>
    </row>
    <row r="61" spans="1:25">
      <c r="C61">
        <f>IF('Round of 64'!$Y$99&gt;'Round of 64'!$Y$100,'Round of 64'!C$99,'Round of 64'!C$100)</f>
        <v/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B1:Y34"/>
  <sheetViews>
    <sheetView workbookViewId="0">
      <selection activeCell="A1" sqref="A1"/>
    </sheetView>
  </sheetViews>
  <sheetFormatPr baseColWidth="8" defaultRowHeight="15" outlineLevelCol="0"/>
  <cols>
    <col bestFit="1" customWidth="1" max="3" min="3" style="30" width="21"/>
    <col customWidth="1" hidden="1" max="24" min="15" style="30" width="9.140625"/>
  </cols>
  <sheetData>
    <row r="1" spans="1:25">
      <c r="B1" t="s">
        <v>585</v>
      </c>
    </row>
    <row r="2" spans="1:25">
      <c r="B2" s="3" t="s">
        <v>580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6">
        <f>IF('Round of 32'!$Y$3&gt;'Round of 32'!$Y$4,'Round of 32'!B$3,'Round of 32'!B$4)</f>
        <v/>
      </c>
      <c r="C3" s="6">
        <f>IF('Round of 32'!$Y$3&gt;'Round of 32'!$Y$4,'Round of 32'!C$3,'Round of 32'!C$4)</f>
        <v/>
      </c>
      <c r="D3" s="25">
        <f>IF('Round of 32'!$Y$3&gt;'Round of 32'!$Y$4,'Round of 32'!D$3,'Round of 32'!D$4)</f>
        <v/>
      </c>
      <c r="E3" s="6">
        <f>IF('Round of 32'!$Y$3&gt;'Round of 32'!$Y$4,'Round of 32'!E$3,'Round of 32'!E$4)</f>
        <v/>
      </c>
      <c r="F3" s="6">
        <f>IF('Round of 32'!$Y$3&gt;'Round of 32'!$Y$4,'Round of 32'!F$3,'Round of 32'!F$4)</f>
        <v/>
      </c>
      <c r="G3" s="6">
        <f>IF('Round of 32'!$Y$3&gt;'Round of 32'!$Y$4,'Round of 32'!G$3,'Round of 32'!G$4)</f>
        <v/>
      </c>
      <c r="H3" s="6">
        <f>IF('Round of 32'!$Y$3&gt;'Round of 32'!$Y$4,'Round of 32'!H$3,'Round of 32'!H$4)</f>
        <v/>
      </c>
      <c r="I3" s="6">
        <f>IF('Round of 32'!$Y$3&gt;'Round of 32'!$Y$4,'Round of 32'!I$3,'Round of 32'!I$4)</f>
        <v/>
      </c>
      <c r="J3" s="25">
        <f>IF('Round of 32'!$Y$3&gt;'Round of 32'!$Y$4,'Round of 32'!J$3,'Round of 32'!J$4)</f>
        <v/>
      </c>
      <c r="K3" s="6">
        <f>IF('Round of 32'!$Y$3&gt;'Round of 32'!$Y$4,'Round of 32'!K$3,'Round of 32'!K$4)</f>
        <v/>
      </c>
      <c r="L3" s="6">
        <f>IF('Round of 32'!$Y$3&gt;'Round of 32'!$Y$4,'Round of 32'!L$3,'Round of 32'!L$4)</f>
        <v/>
      </c>
      <c r="M3" s="26">
        <f>IF('Round of 32'!$Y$3&gt;'Round of 32'!$Y$4,'Round of 32'!M$3,'Round of 32'!M$4)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6">
        <f>IF('Round of 32'!$Y$6&gt;'Round of 32'!$Y$7,'Round of 32'!B$6,'Round of 32'!B$7)</f>
        <v/>
      </c>
      <c r="C4" s="6">
        <f>IF('Round of 32'!$Y$6&gt;'Round of 32'!$Y$7,'Round of 32'!C$6,'Round of 32'!C$7)</f>
        <v/>
      </c>
      <c r="D4" s="6">
        <f>IF('Round of 32'!$Y$6&gt;'Round of 32'!$Y$7,'Round of 32'!D$6,'Round of 32'!D$7)</f>
        <v/>
      </c>
      <c r="E4" s="6">
        <f>IF('Round of 32'!$Y$6&gt;'Round of 32'!$Y$7,'Round of 32'!E$6,'Round of 32'!E$7)</f>
        <v/>
      </c>
      <c r="F4" s="6">
        <f>IF('Round of 32'!$Y$6&gt;'Round of 32'!$Y$7,'Round of 32'!F$6,'Round of 32'!F$7)</f>
        <v/>
      </c>
      <c r="G4" s="6">
        <f>IF('Round of 32'!$Y$6&gt;'Round of 32'!$Y$7,'Round of 32'!G$6,'Round of 32'!G$7)</f>
        <v/>
      </c>
      <c r="H4" s="6">
        <f>IF('Round of 32'!$Y$6&gt;'Round of 32'!$Y$7,'Round of 32'!H$6,'Round of 32'!H$7)</f>
        <v/>
      </c>
      <c r="I4" s="6">
        <f>IF('Round of 32'!$Y$6&gt;'Round of 32'!$Y$7,'Round of 32'!I$6,'Round of 32'!I$7)</f>
        <v/>
      </c>
      <c r="J4" s="6">
        <f>IF('Round of 32'!$Y$6&gt;'Round of 32'!$Y$7,'Round of 32'!J$6,'Round of 32'!J$7)</f>
        <v/>
      </c>
      <c r="K4" s="6">
        <f>IF('Round of 32'!$Y$6&gt;'Round of 32'!$Y$7,'Round of 32'!K$6,'Round of 32'!K$7)</f>
        <v/>
      </c>
      <c r="L4" s="25">
        <f>IF('Round of 32'!$Y$6&gt;'Round of 32'!$Y$7,'Round of 32'!L$6,'Round of 32'!L$7)</f>
        <v/>
      </c>
      <c r="M4" s="26">
        <f>IF('Round of 32'!$Y$6&gt;'Round of 32'!$Y$7,'Round of 32'!M$6,'Round of 32'!M$7)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s="6">
        <f>IF('Round of 32'!$Y$9&gt;'Round of 32'!$Y$10,'Round of 32'!B$9,'Round of 32'!B$10)</f>
        <v/>
      </c>
      <c r="C6" s="6">
        <f>IF('Round of 32'!$Y$9&gt;'Round of 32'!$Y$10,'Round of 32'!C$9,'Round of 32'!C$10)</f>
        <v/>
      </c>
      <c r="D6" s="6">
        <f>IF('Round of 32'!$Y$9&gt;'Round of 32'!$Y$10,'Round of 32'!D$9,'Round of 32'!D$10)</f>
        <v/>
      </c>
      <c r="E6" s="6">
        <f>IF('Round of 32'!$Y$9&gt;'Round of 32'!$Y$10,'Round of 32'!E$9,'Round of 32'!E$10)</f>
        <v/>
      </c>
      <c r="F6" s="6">
        <f>IF('Round of 32'!$Y$9&gt;'Round of 32'!$Y$10,'Round of 32'!F$9,'Round of 32'!F$10)</f>
        <v/>
      </c>
      <c r="G6" s="6">
        <f>IF('Round of 32'!$Y$9&gt;'Round of 32'!$Y$10,'Round of 32'!G$9,'Round of 32'!G$10)</f>
        <v/>
      </c>
      <c r="H6" s="6">
        <f>IF('Round of 32'!$Y$9&gt;'Round of 32'!$Y$10,'Round of 32'!H$9,'Round of 32'!H$10)</f>
        <v/>
      </c>
      <c r="I6" s="6">
        <f>IF('Round of 32'!$Y$9&gt;'Round of 32'!$Y$10,'Round of 32'!I$9,'Round of 32'!I$10)</f>
        <v/>
      </c>
      <c r="J6" s="6">
        <f>IF('Round of 32'!$Y$9&gt;'Round of 32'!$Y$10,'Round of 32'!J$9,'Round of 32'!J$10)</f>
        <v/>
      </c>
      <c r="K6" s="6">
        <f>IF('Round of 32'!$Y$9&gt;'Round of 32'!$Y$10,'Round of 32'!K$9,'Round of 32'!K$10)</f>
        <v/>
      </c>
      <c r="L6" s="6">
        <f>IF('Round of 32'!$Y$9&gt;'Round of 32'!$Y$10,'Round of 32'!L$9,'Round of 32'!L$10)</f>
        <v/>
      </c>
      <c r="M6" s="26">
        <f>IF('Round of 32'!$Y$9&gt;'Round of 32'!$Y$10,'Round of 32'!M$9,'Round of 32'!M$10)</f>
        <v/>
      </c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>
        <f>SUM(O6:X6)</f>
        <v/>
      </c>
    </row>
    <row r="7" spans="1:25">
      <c r="B7" s="6">
        <f>IF('Round of 32'!$Y$12&gt;'Round of 32'!$Y$13,'Round of 32'!B$12,'Round of 32'!B$13)</f>
        <v/>
      </c>
      <c r="C7" s="6">
        <f>IF('Round of 32'!$Y$12&gt;'Round of 32'!$Y$13,'Round of 32'!C$12,'Round of 32'!C$13)</f>
        <v/>
      </c>
      <c r="D7" s="6">
        <f>IF('Round of 32'!$Y$12&gt;'Round of 32'!$Y$13,'Round of 32'!D$12,'Round of 32'!D$13)</f>
        <v/>
      </c>
      <c r="E7" s="6">
        <f>IF('Round of 32'!$Y$12&gt;'Round of 32'!$Y$13,'Round of 32'!E$12,'Round of 32'!E$13)</f>
        <v/>
      </c>
      <c r="F7" s="25">
        <f>IF('Round of 32'!$Y$12&gt;'Round of 32'!$Y$13,'Round of 32'!F$12,'Round of 32'!F$13)</f>
        <v/>
      </c>
      <c r="G7" s="6">
        <f>IF('Round of 32'!$Y$12&gt;'Round of 32'!$Y$13,'Round of 32'!G$12,'Round of 32'!G$13)</f>
        <v/>
      </c>
      <c r="H7" s="6">
        <f>IF('Round of 32'!$Y$12&gt;'Round of 32'!$Y$13,'Round of 32'!H$12,'Round of 32'!H$13)</f>
        <v/>
      </c>
      <c r="I7" s="25">
        <f>IF('Round of 32'!$Y$12&gt;'Round of 32'!$Y$13,'Round of 32'!I$12,'Round of 32'!I$13)</f>
        <v/>
      </c>
      <c r="J7" s="6">
        <f>IF('Round of 32'!$Y$12&gt;'Round of 32'!$Y$13,'Round of 32'!J$12,'Round of 32'!J$13)</f>
        <v/>
      </c>
      <c r="K7" s="6">
        <f>IF('Round of 32'!$Y$12&gt;'Round of 32'!$Y$13,'Round of 32'!K$12,'Round of 32'!K$13)</f>
        <v/>
      </c>
      <c r="L7" s="25">
        <f>IF('Round of 32'!$Y$12&gt;'Round of 32'!$Y$13,'Round of 32'!L$12,'Round of 32'!L$13)</f>
        <v/>
      </c>
      <c r="M7" s="26">
        <f>IF('Round of 32'!$Y$12&gt;'Round of 32'!$Y$13,'Round of 32'!M$12,'Round of 32'!M$13)</f>
        <v/>
      </c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5">
      <c r="B8" s="10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8" t="n"/>
    </row>
    <row r="9" spans="1:25">
      <c r="B9" t="s">
        <v>586</v>
      </c>
      <c r="D9" s="61" t="n"/>
      <c r="E9" s="61" t="n"/>
      <c r="F9" s="61" t="n"/>
      <c r="G9" s="32" t="n"/>
      <c r="H9" s="61" t="n"/>
      <c r="I9" s="61" t="n"/>
      <c r="J9" s="61" t="n"/>
      <c r="K9" s="32" t="n"/>
      <c r="L9" s="61" t="n"/>
      <c r="M9" s="61" t="n"/>
    </row>
    <row r="10" spans="1:25">
      <c r="B10" s="3" t="s">
        <v>580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15</v>
      </c>
      <c r="M10" s="5" t="s">
        <v>16</v>
      </c>
    </row>
    <row r="11" spans="1:25">
      <c r="B11" s="6">
        <f>IF('Round of 64'!$Y$29&gt;'Round of 64'!$Y$30,'Round of 64'!B$29,'Round of 64'!B$30)</f>
        <v/>
      </c>
      <c r="C11" s="6">
        <f>IF('Round of 64'!$Y$29&gt;'Round of 64'!$Y$30,'Round of 64'!C$29,'Round of 64'!C$30)</f>
        <v/>
      </c>
      <c r="D11" s="25">
        <f>IF('Round of 64'!$Y$29&gt;'Round of 64'!$Y$30,'Round of 64'!D$29,'Round of 64'!D$30)</f>
        <v/>
      </c>
      <c r="E11" s="6">
        <f>IF('Round of 64'!$Y$29&gt;'Round of 64'!$Y$30,'Round of 64'!E$29,'Round of 64'!E$30)</f>
        <v/>
      </c>
      <c r="F11" s="6">
        <f>IF('Round of 64'!$Y$29&gt;'Round of 64'!$Y$30,'Round of 64'!F$29,'Round of 64'!F$30)</f>
        <v/>
      </c>
      <c r="G11" s="24">
        <f>IF('Round of 64'!$Y$29&gt;'Round of 64'!$Y$30,'Round of 64'!G$29,'Round of 64'!G$30)</f>
        <v/>
      </c>
      <c r="H11" s="6">
        <f>IF('Round of 64'!$Y$29&gt;'Round of 64'!$Y$30,'Round of 64'!H$29,'Round of 64'!H$30)</f>
        <v/>
      </c>
      <c r="I11" s="6">
        <f>IF('Round of 64'!$Y$29&gt;'Round of 64'!$Y$30,'Round of 64'!I$29,'Round of 64'!I$30)</f>
        <v/>
      </c>
      <c r="J11" s="6">
        <f>IF('Round of 64'!$Y$29&gt;'Round of 64'!$Y$30,'Round of 64'!J$29,'Round of 64'!J$30)</f>
        <v/>
      </c>
      <c r="K11" s="6">
        <f>IF('Round of 64'!$Y$29&gt;'Round of 64'!$Y$30,'Round of 64'!K$29,'Round of 64'!K$30)</f>
        <v/>
      </c>
      <c r="L11" s="25">
        <f>IF('Round of 64'!$Y$29&gt;'Round of 64'!$Y$30,'Round of 64'!L$29,'Round of 64'!L$30)</f>
        <v/>
      </c>
      <c r="M11" s="26">
        <f>IF('Round of 64'!$Y$29&gt;'Round of 64'!$Y$30,'Round of 64'!M$29,'Round of 64'!M$30)</f>
        <v/>
      </c>
      <c r="O11">
        <f>IF(D$11&gt;D$12, 1.6, 0)</f>
        <v/>
      </c>
      <c r="P11">
        <f>IF(E$11&lt;E$12, 1, 0)</f>
        <v/>
      </c>
      <c r="Q11">
        <f>IF(F$11&gt;F$12, 0.8, 0)</f>
        <v/>
      </c>
      <c r="R11">
        <f>IF(G$11&gt;G$12, 0.6, 0)</f>
        <v/>
      </c>
      <c r="S11">
        <f>IF(H$11&lt;H$12, 1.6, 0)</f>
        <v/>
      </c>
      <c r="T11">
        <f>IF(I$11&gt;I$12, 1, 0)</f>
        <v/>
      </c>
      <c r="U11">
        <f>IF(J$11&gt;J$12, 0.8, 0)</f>
        <v/>
      </c>
      <c r="V11">
        <f>IF(K$11&lt;K$12, 0.6, 0)</f>
        <v/>
      </c>
      <c r="W11">
        <f>IF(L11&gt;L12, 1, 0)</f>
        <v/>
      </c>
      <c r="X11">
        <f>IF(M11&gt;M12, 2, 0)</f>
        <v/>
      </c>
      <c r="Y11">
        <f>SUM(O11:X11)</f>
        <v/>
      </c>
    </row>
    <row r="12" spans="1:25">
      <c r="B12" s="6">
        <f>IF('Round of 32'!$Y$20&gt;'Round of 32'!$Y$21,'Round of 32'!B$20,'Round of 32'!B$21)</f>
        <v/>
      </c>
      <c r="C12" s="6">
        <f>IF('Round of 32'!$Y$20&gt;'Round of 32'!$Y$21,'Round of 32'!C$20,'Round of 32'!C$21)</f>
        <v/>
      </c>
      <c r="D12" s="6">
        <f>IF('Round of 32'!$Y$20&gt;'Round of 32'!$Y$21,'Round of 32'!D$20,'Round of 32'!D$21)</f>
        <v/>
      </c>
      <c r="E12" s="25">
        <f>IF('Round of 32'!$Y$20&gt;'Round of 32'!$Y$21,'Round of 32'!E$20,'Round of 32'!E$21)</f>
        <v/>
      </c>
      <c r="F12" s="6">
        <f>IF('Round of 32'!$Y$20&gt;'Round of 32'!$Y$21,'Round of 32'!F$20,'Round of 32'!F$21)</f>
        <v/>
      </c>
      <c r="G12" s="6">
        <f>IF('Round of 32'!$Y$20&gt;'Round of 32'!$Y$21,'Round of 32'!G$20,'Round of 32'!G$21)</f>
        <v/>
      </c>
      <c r="H12" s="6">
        <f>IF('Round of 32'!$Y$20&gt;'Round of 32'!$Y$21,'Round of 32'!H$20,'Round of 32'!H$21)</f>
        <v/>
      </c>
      <c r="I12" s="6">
        <f>IF('Round of 32'!$Y$20&gt;'Round of 32'!$Y$21,'Round of 32'!I$20,'Round of 32'!I$21)</f>
        <v/>
      </c>
      <c r="J12" s="6">
        <f>IF('Round of 32'!$Y$20&gt;'Round of 32'!$Y$21,'Round of 32'!J$20,'Round of 32'!J$21)</f>
        <v/>
      </c>
      <c r="K12" s="6">
        <f>IF('Round of 32'!$Y$20&gt;'Round of 32'!$Y$21,'Round of 32'!K$20,'Round of 32'!K$21)</f>
        <v/>
      </c>
      <c r="L12" s="25">
        <f>IF('Round of 32'!$Y$20&gt;'Round of 32'!$Y$21,'Round of 32'!L$20,'Round of 32'!L$21)</f>
        <v/>
      </c>
      <c r="M12" s="26">
        <f>IF('Round of 32'!$Y$20&gt;'Round of 32'!$Y$21,'Round of 32'!M$20,'Round of 32'!M$21)</f>
        <v/>
      </c>
      <c r="O12">
        <f>IF(D$12&gt;D$11, 1.6, 0)</f>
        <v/>
      </c>
      <c r="P12">
        <f>IF(E$12&lt;E$11, 1, 0)</f>
        <v/>
      </c>
      <c r="Q12">
        <f>IF(F$12&gt;F$11, 0.8, 0)</f>
        <v/>
      </c>
      <c r="R12">
        <f>IF(G$12&gt;G$11, 0.6, 0)</f>
        <v/>
      </c>
      <c r="S12">
        <f>IF(H$12&lt;H$11, 1.6, 0)</f>
        <v/>
      </c>
      <c r="T12">
        <f>IF(I$12&gt;I$11, 1, 0)</f>
        <v/>
      </c>
      <c r="U12">
        <f>IF(J$12&gt;J$11, 0.8, 0)</f>
        <v/>
      </c>
      <c r="V12">
        <f>IF(K$12&lt;K$11, 0.6, 0)</f>
        <v/>
      </c>
      <c r="W12">
        <f>IF(L12&gt;L11, 1, 0)</f>
        <v/>
      </c>
      <c r="X12">
        <f>IF(M12&gt;M11, 2, 0)</f>
        <v/>
      </c>
      <c r="Y12">
        <f>SUM(O12:X12)</f>
        <v/>
      </c>
    </row>
    <row r="13" spans="1:25">
      <c r="B13" s="6" t="n"/>
      <c r="C13" s="6" t="n"/>
      <c r="D13" s="6" t="n"/>
      <c r="E13" s="25" t="n"/>
      <c r="F13" s="6" t="n"/>
      <c r="G13" s="6" t="n"/>
      <c r="H13" s="6" t="n"/>
      <c r="I13" s="6" t="n"/>
      <c r="J13" s="6" t="n"/>
      <c r="K13" s="6" t="n"/>
      <c r="L13" s="25" t="n"/>
      <c r="M13" s="26" t="n"/>
    </row>
    <row r="14" spans="1:25">
      <c r="B14" s="6">
        <f>IF('Round of 32'!$Y$23&gt;'Round of 32'!$Y$24,'Round of 32'!B$23,'Round of 32'!B$24)</f>
        <v/>
      </c>
      <c r="C14" s="6">
        <f>IF('Round of 32'!$Y$23&gt;'Round of 32'!$Y$24,'Round of 32'!C$23,'Round of 32'!C$24)</f>
        <v/>
      </c>
      <c r="D14" s="6">
        <f>IF('Round of 32'!$Y$23&gt;'Round of 32'!$Y$24,'Round of 32'!D$23,'Round of 32'!D$24)</f>
        <v/>
      </c>
      <c r="E14" s="25">
        <f>IF('Round of 32'!$Y$23&gt;'Round of 32'!$Y$24,'Round of 32'!E$23,'Round of 32'!E$24)</f>
        <v/>
      </c>
      <c r="F14" s="25">
        <f>IF('Round of 32'!$Y$23&gt;'Round of 32'!$Y$24,'Round of 32'!F$23,'Round of 32'!F$24)</f>
        <v/>
      </c>
      <c r="G14" s="24">
        <f>IF('Round of 32'!$Y$23&gt;'Round of 32'!$Y$24,'Round of 32'!G$23,'Round of 32'!G$24)</f>
        <v/>
      </c>
      <c r="H14" s="6">
        <f>IF('Round of 32'!$Y$23&gt;'Round of 32'!$Y$24,'Round of 32'!H$23,'Round of 32'!H$24)</f>
        <v/>
      </c>
      <c r="I14" s="6">
        <f>IF('Round of 32'!$Y$23&gt;'Round of 32'!$Y$24,'Round of 32'!I$23,'Round of 32'!I$24)</f>
        <v/>
      </c>
      <c r="J14" s="25">
        <f>IF('Round of 32'!$Y$23&gt;'Round of 32'!$Y$24,'Round of 32'!J$23,'Round of 32'!J$24)</f>
        <v/>
      </c>
      <c r="K14" s="6">
        <f>IF('Round of 32'!$Y$23&gt;'Round of 32'!$Y$24,'Round of 32'!K$23,'Round of 32'!K$24)</f>
        <v/>
      </c>
      <c r="L14" s="6">
        <f>IF('Round of 32'!$Y$23&gt;'Round of 32'!$Y$24,'Round of 32'!L$23,'Round of 32'!L$24)</f>
        <v/>
      </c>
      <c r="M14" s="28">
        <f>IF('Round of 32'!$Y$23&gt;'Round of 32'!$Y$24,'Round of 32'!M$23,'Round of 32'!M$24)</f>
        <v/>
      </c>
      <c r="O14">
        <f>IF(D14&gt;D15, 1.6, 0)</f>
        <v/>
      </c>
      <c r="P14">
        <f>IF(E14&lt;E15, 1, 0)</f>
        <v/>
      </c>
      <c r="Q14">
        <f>IF(F14&gt;F15, 0.8, 0)</f>
        <v/>
      </c>
      <c r="R14">
        <f>IF(G14&gt;G15, 0.6, 0)</f>
        <v/>
      </c>
      <c r="S14">
        <f>IF(H14&lt;H15, 1.6, 0)</f>
        <v/>
      </c>
      <c r="T14">
        <f>IF(I14&gt;I15, 1, 0)</f>
        <v/>
      </c>
      <c r="U14">
        <f>IF(J14&gt;J15, 0.8, 0)</f>
        <v/>
      </c>
      <c r="V14">
        <f>IF(K14&lt;K15, 0.6, 0)</f>
        <v/>
      </c>
      <c r="W14">
        <f>IF(L14&gt;L15, 1, 0)</f>
        <v/>
      </c>
      <c r="X14">
        <f>IF(M14&gt;M15, 2, 0)</f>
        <v/>
      </c>
      <c r="Y14">
        <f>SUM(O14:X14)</f>
        <v/>
      </c>
    </row>
    <row r="15" spans="1:25">
      <c r="B15" s="6">
        <f>IF('Round of 32'!$Y$26&gt;'Round of 32'!$Y$27,'Round of 32'!B$26,'Round of 32'!B$27)</f>
        <v/>
      </c>
      <c r="C15" s="6">
        <f>IF('Round of 32'!$Y$26&gt;'Round of 32'!$Y$27,'Round of 32'!C$26,'Round of 32'!C$27)</f>
        <v/>
      </c>
      <c r="D15" s="6">
        <f>IF('Round of 32'!$Y$26&gt;'Round of 32'!$Y$27,'Round of 32'!D$26,'Round of 32'!D$27)</f>
        <v/>
      </c>
      <c r="E15" s="6">
        <f>IF('Round of 32'!$Y$26&gt;'Round of 32'!$Y$27,'Round of 32'!E$26,'Round of 32'!E$27)</f>
        <v/>
      </c>
      <c r="F15" s="25">
        <f>IF('Round of 32'!$Y$26&gt;'Round of 32'!$Y$27,'Round of 32'!F$26,'Round of 32'!F$27)</f>
        <v/>
      </c>
      <c r="G15" s="24">
        <f>IF('Round of 32'!$Y$26&gt;'Round of 32'!$Y$27,'Round of 32'!G$26,'Round of 32'!G$27)</f>
        <v/>
      </c>
      <c r="H15" s="6">
        <f>IF('Round of 32'!$Y$26&gt;'Round of 32'!$Y$27,'Round of 32'!H$26,'Round of 32'!H$27)</f>
        <v/>
      </c>
      <c r="I15" s="6">
        <f>IF('Round of 32'!$Y$26&gt;'Round of 32'!$Y$27,'Round of 32'!I$26,'Round of 32'!I$27)</f>
        <v/>
      </c>
      <c r="J15" s="6">
        <f>IF('Round of 32'!$Y$26&gt;'Round of 32'!$Y$27,'Round of 32'!J$26,'Round of 32'!J$27)</f>
        <v/>
      </c>
      <c r="K15" s="6">
        <f>IF('Round of 32'!$Y$26&gt;'Round of 32'!$Y$27,'Round of 32'!K$26,'Round of 32'!K$27)</f>
        <v/>
      </c>
      <c r="L15" s="6">
        <f>IF('Round of 32'!$Y$26&gt;'Round of 32'!$Y$27,'Round of 32'!L$26,'Round of 32'!L$27)</f>
        <v/>
      </c>
      <c r="M15" s="26">
        <f>IF('Round of 32'!$Y$26&gt;'Round of 32'!$Y$27,'Round of 32'!M$26,'Round of 32'!M$27)</f>
        <v/>
      </c>
      <c r="O15">
        <f>IF(D15&gt;D14, 1.6, 0)</f>
        <v/>
      </c>
      <c r="P15">
        <f>IF(E15&lt;E14, 1, 0)</f>
        <v/>
      </c>
      <c r="Q15">
        <f>IF(F15&gt;F14, 0.8, 0)</f>
        <v/>
      </c>
      <c r="R15">
        <f>IF(G15&gt;G14, 0.6, 0)</f>
        <v/>
      </c>
      <c r="S15">
        <f>IF(H15&lt;H14, 1.6, 0)</f>
        <v/>
      </c>
      <c r="T15">
        <f>IF(I15&gt;I14, 1, 0)</f>
        <v/>
      </c>
      <c r="U15">
        <f>IF(J15&gt;J14, 0.8, 0)</f>
        <v/>
      </c>
      <c r="V15">
        <f>IF(K15&lt;K14, 0.6, 0)</f>
        <v/>
      </c>
      <c r="W15">
        <f>IF(L15&gt;L14, 1, 0)</f>
        <v/>
      </c>
      <c r="X15">
        <f>IF(M15&gt;M14, 2, 0)</f>
        <v/>
      </c>
      <c r="Y15">
        <f>SUM(O15:X15)</f>
        <v/>
      </c>
    </row>
    <row r="16" spans="1:25">
      <c r="B16" s="10" t="n"/>
      <c r="C16" s="10" t="n"/>
      <c r="D16" s="8" t="n"/>
      <c r="E16" s="8" t="n"/>
      <c r="F16" s="8" t="n"/>
      <c r="G16" s="11" t="n"/>
      <c r="H16" s="8" t="n"/>
      <c r="I16" s="8" t="n"/>
      <c r="J16" s="8" t="n"/>
      <c r="K16" s="11" t="n"/>
      <c r="L16" s="8" t="n"/>
      <c r="M16" s="8" t="n"/>
    </row>
    <row r="17" spans="1:25">
      <c r="B17" t="s">
        <v>587</v>
      </c>
      <c r="D17" s="61" t="n"/>
      <c r="E17" s="61" t="n"/>
      <c r="F17" s="61" t="n"/>
      <c r="G17" s="32" t="n"/>
      <c r="H17" s="61" t="n"/>
      <c r="I17" s="61" t="n"/>
      <c r="J17" s="61" t="n"/>
      <c r="K17" s="32" t="n"/>
      <c r="L17" s="61" t="n"/>
      <c r="M17" s="61" t="n"/>
    </row>
    <row r="18" spans="1:25">
      <c r="B18" s="3" t="s">
        <v>580</v>
      </c>
      <c r="C18" s="4" t="s">
        <v>4</v>
      </c>
      <c r="D18" s="4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4" t="s">
        <v>15</v>
      </c>
      <c r="M18" s="5" t="s">
        <v>16</v>
      </c>
    </row>
    <row r="19" spans="1:25">
      <c r="B19" s="6">
        <f>IF('Round of 32'!$Y$31&gt;'Round of 32'!$Y$32,'Round of 32'!B$31,'Round of 32'!B$32)</f>
        <v/>
      </c>
      <c r="C19" s="6">
        <f>IF('Round of 32'!$Y$31&gt;'Round of 32'!$Y$32,'Round of 32'!C$31,'Round of 32'!C$32)</f>
        <v/>
      </c>
      <c r="D19" s="6">
        <f>IF('Round of 32'!$Y$31&gt;'Round of 32'!$Y$32,'Round of 32'!D$31,'Round of 32'!D$32)</f>
        <v/>
      </c>
      <c r="E19" s="25">
        <f>IF('Round of 32'!$Y$31&gt;'Round of 32'!$Y$32,'Round of 32'!E$31,'Round of 32'!E$32)</f>
        <v/>
      </c>
      <c r="F19" s="6">
        <f>IF('Round of 32'!$Y$31&gt;'Round of 32'!$Y$32,'Round of 32'!F$31,'Round of 32'!F$32)</f>
        <v/>
      </c>
      <c r="G19" s="6">
        <f>IF('Round of 32'!$Y$31&gt;'Round of 32'!$Y$32,'Round of 32'!G$31,'Round of 32'!G$32)</f>
        <v/>
      </c>
      <c r="H19" s="6">
        <f>IF('Round of 32'!$Y$31&gt;'Round of 32'!$Y$32,'Round of 32'!H$31,'Round of 32'!H$32)</f>
        <v/>
      </c>
      <c r="I19" s="25">
        <f>IF('Round of 32'!$Y$31&gt;'Round of 32'!$Y$32,'Round of 32'!I$31,'Round of 32'!I$32)</f>
        <v/>
      </c>
      <c r="J19" s="6">
        <f>IF('Round of 32'!$Y$31&gt;'Round of 32'!$Y$32,'Round of 32'!J$31,'Round of 32'!J$32)</f>
        <v/>
      </c>
      <c r="K19" s="24">
        <f>IF('Round of 32'!$Y$31&gt;'Round of 32'!$Y$32,'Round of 32'!K$31,'Round of 32'!K$32)</f>
        <v/>
      </c>
      <c r="L19" s="6">
        <f>IF('Round of 32'!$Y$31&gt;'Round of 32'!$Y$32,'Round of 32'!L$31,'Round of 32'!L$32)</f>
        <v/>
      </c>
      <c r="M19" s="28">
        <f>IF('Round of 32'!$Y$31&gt;'Round of 32'!$Y$32,'Round of 32'!M$31,'Round of 32'!M$32)</f>
        <v/>
      </c>
      <c r="O19">
        <f>IF(D19&gt;D20, 1.6, 0)</f>
        <v/>
      </c>
      <c r="P19">
        <f>IF(E19&lt;E20, 1, 0)</f>
        <v/>
      </c>
      <c r="Q19">
        <f>IF(F19&gt;F20, 0.8, 0)</f>
        <v/>
      </c>
      <c r="R19">
        <f>IF(G19&gt;G20, 0.6, 0)</f>
        <v/>
      </c>
      <c r="S19">
        <f>IF(H19&lt;H20, 1.6, 0)</f>
        <v/>
      </c>
      <c r="T19">
        <f>IF(I19&gt;I20, 1, 0)</f>
        <v/>
      </c>
      <c r="U19">
        <f>IF(J19&gt;J20, 0.8, 0)</f>
        <v/>
      </c>
      <c r="V19">
        <f>IF(K19&lt;K20, 0.6, 0)</f>
        <v/>
      </c>
      <c r="W19">
        <f>IF(L19&gt;L20, 1, 0)</f>
        <v/>
      </c>
      <c r="X19" s="78">
        <f>IF(M19&gt;M20, 2, 3)</f>
        <v/>
      </c>
      <c r="Y19">
        <f>SUM(O19:X19)</f>
        <v/>
      </c>
    </row>
    <row r="20" spans="1:25">
      <c r="B20" s="6">
        <f>IF('Round of 32'!$Y$34&gt;'Round of 32'!$Y$35,'Round of 32'!B$34,'Round of 32'!B$35)</f>
        <v/>
      </c>
      <c r="C20" s="6">
        <f>IF('Round of 32'!$Y$34&gt;'Round of 32'!$Y$35,'Round of 32'!C$34,'Round of 32'!C$35)</f>
        <v/>
      </c>
      <c r="D20" s="6">
        <f>IF('Round of 32'!$Y$34&gt;'Round of 32'!$Y$35,'Round of 32'!D$34,'Round of 32'!D$35)</f>
        <v/>
      </c>
      <c r="E20" s="6">
        <f>IF('Round of 32'!$Y$34&gt;'Round of 32'!$Y$35,'Round of 32'!E$34,'Round of 32'!E$35)</f>
        <v/>
      </c>
      <c r="F20" s="6">
        <f>IF('Round of 32'!$Y$34&gt;'Round of 32'!$Y$35,'Round of 32'!F$34,'Round of 32'!F$35)</f>
        <v/>
      </c>
      <c r="G20" s="6">
        <f>IF('Round of 32'!$Y$34&gt;'Round of 32'!$Y$35,'Round of 32'!G$34,'Round of 32'!G$35)</f>
        <v/>
      </c>
      <c r="H20" s="6">
        <f>IF('Round of 32'!$Y$34&gt;'Round of 32'!$Y$35,'Round of 32'!H$34,'Round of 32'!H$35)</f>
        <v/>
      </c>
      <c r="I20" s="6">
        <f>IF('Round of 32'!$Y$34&gt;'Round of 32'!$Y$35,'Round of 32'!I$34,'Round of 32'!I$35)</f>
        <v/>
      </c>
      <c r="J20" s="6">
        <f>IF('Round of 32'!$Y$34&gt;'Round of 32'!$Y$35,'Round of 32'!J$34,'Round of 32'!J$35)</f>
        <v/>
      </c>
      <c r="K20" s="6">
        <f>IF('Round of 32'!$Y$34&gt;'Round of 32'!$Y$35,'Round of 32'!K$34,'Round of 32'!K$35)</f>
        <v/>
      </c>
      <c r="L20" s="6">
        <f>IF('Round of 32'!$Y$34&gt;'Round of 32'!$Y$35,'Round of 32'!L$34,'Round of 32'!L$35)</f>
        <v/>
      </c>
      <c r="M20" s="28">
        <f>IF('Round of 32'!$Y$34&gt;'Round of 32'!$Y$35,'Round of 32'!M$34,'Round of 32'!M$35)</f>
        <v/>
      </c>
      <c r="O20">
        <f>IF(D20&gt;D19, 1.6, 0)</f>
        <v/>
      </c>
      <c r="P20">
        <f>IF(E20&lt;E19, 1, 0)</f>
        <v/>
      </c>
      <c r="Q20">
        <f>IF(F20&gt;F19, 0.8, 0)</f>
        <v/>
      </c>
      <c r="R20">
        <f>IF(G20&gt;G19, 0.6, 0)</f>
        <v/>
      </c>
      <c r="S20">
        <f>IF(H20&lt;H19, 1.6, 0)</f>
        <v/>
      </c>
      <c r="T20">
        <f>IF(I20&gt;I19, 1, 0)</f>
        <v/>
      </c>
      <c r="U20">
        <f>IF(J20&gt;J19, 0.8, 0)</f>
        <v/>
      </c>
      <c r="V20">
        <f>IF(K20&lt;K19, 0.6, 0)</f>
        <v/>
      </c>
      <c r="W20">
        <f>IF(L20&gt;L19, 1, 0)</f>
        <v/>
      </c>
      <c r="X20" s="78">
        <f>IF(M20&gt;M19, 2, 0)</f>
        <v/>
      </c>
      <c r="Y20">
        <f>SUM(O20:X20)</f>
        <v/>
      </c>
    </row>
    <row r="21" spans="1:25">
      <c r="B21" s="10" t="n"/>
      <c r="C21" s="12" t="n"/>
      <c r="D21" s="13" t="n"/>
      <c r="E21" s="13" t="n"/>
      <c r="F21" s="13" t="n"/>
      <c r="G21" s="14" t="n"/>
      <c r="H21" s="13" t="n"/>
      <c r="I21" s="13" t="n"/>
      <c r="J21" s="13" t="n"/>
      <c r="K21" s="14" t="n"/>
      <c r="L21" s="13" t="n"/>
      <c r="M21" s="13" t="n"/>
    </row>
    <row r="22" spans="1:25">
      <c r="B22" s="6">
        <f>IF('Round of 32'!$Y$37&gt;'Round of 32'!$Y$38,'Round of 32'!B$37,'Round of 32'!B$38)</f>
        <v/>
      </c>
      <c r="C22" s="6">
        <f>IF('Round of 32'!$Y$37&gt;'Round of 32'!$Y$38,'Round of 32'!C$37,'Round of 32'!C$38)</f>
        <v/>
      </c>
      <c r="D22" s="6">
        <f>IF('Round of 32'!$Y$37&gt;'Round of 32'!$Y$38,'Round of 32'!D$37,'Round of 32'!D$38)</f>
        <v/>
      </c>
      <c r="E22" s="6">
        <f>IF('Round of 32'!$Y$37&gt;'Round of 32'!$Y$38,'Round of 32'!E$37,'Round of 32'!E$38)</f>
        <v/>
      </c>
      <c r="F22" s="6">
        <f>IF('Round of 32'!$Y$37&gt;'Round of 32'!$Y$38,'Round of 32'!F$37,'Round of 32'!F$38)</f>
        <v/>
      </c>
      <c r="G22" s="6">
        <f>IF('Round of 32'!$Y$37&gt;'Round of 32'!$Y$38,'Round of 32'!G$37,'Round of 32'!G$38)</f>
        <v/>
      </c>
      <c r="H22" s="6">
        <f>IF('Round of 32'!$Y$37&gt;'Round of 32'!$Y$38,'Round of 32'!H$37,'Round of 32'!H$38)</f>
        <v/>
      </c>
      <c r="I22" s="6">
        <f>IF('Round of 32'!$Y$37&gt;'Round of 32'!$Y$38,'Round of 32'!I$37,'Round of 32'!I$38)</f>
        <v/>
      </c>
      <c r="J22" s="6">
        <f>IF('Round of 32'!$Y$37&gt;'Round of 32'!$Y$38,'Round of 32'!J$37,'Round of 32'!J$38)</f>
        <v/>
      </c>
      <c r="K22" s="6">
        <f>IF('Round of 32'!$Y$37&gt;'Round of 32'!$Y$38,'Round of 32'!K$37,'Round of 32'!K$38)</f>
        <v/>
      </c>
      <c r="L22" s="25">
        <f>IF('Round of 32'!$Y$37&gt;'Round of 32'!$Y$38,'Round of 32'!L$37,'Round of 32'!L$38)</f>
        <v/>
      </c>
      <c r="M22" s="26">
        <f>IF('Round of 32'!$Y$37&gt;'Round of 32'!$Y$38,'Round of 32'!M$37,'Round of 32'!M$38)</f>
        <v/>
      </c>
      <c r="O22">
        <f>IF(D22&gt;D23, 1.6, 0)</f>
        <v/>
      </c>
      <c r="P22">
        <f>IF(E22&lt;E23, 1, 0)</f>
        <v/>
      </c>
      <c r="Q22">
        <f>IF(F22&gt;F23, 0.8, 0)</f>
        <v/>
      </c>
      <c r="R22">
        <f>IF(G22&gt;G23, 0.6, 0)</f>
        <v/>
      </c>
      <c r="S22">
        <f>IF(H22&lt;H23, 1.6, 0)</f>
        <v/>
      </c>
      <c r="T22">
        <f>IF(I22&gt;I23, 1, 0)</f>
        <v/>
      </c>
      <c r="U22">
        <f>IF(J22&gt;J23, 0.8, 0)</f>
        <v/>
      </c>
      <c r="V22">
        <f>IF(K22&lt;K23, 0.6, 0)</f>
        <v/>
      </c>
      <c r="W22">
        <f>IF(L22&gt;L23, 1, 0)</f>
        <v/>
      </c>
      <c r="X22" s="78">
        <f>IF(M22&gt;M23, 2, 0)</f>
        <v/>
      </c>
      <c r="Y22">
        <f>SUM(O22:X22)</f>
        <v/>
      </c>
    </row>
    <row r="23" spans="1:25">
      <c r="B23" s="6">
        <f>IF('Round of 32'!$Y$40&gt;'Round of 32'!$Y$41,'Round of 32'!B$40,'Round of 32'!B$41)</f>
        <v/>
      </c>
      <c r="C23" s="6">
        <f>IF('Round of 32'!$Y$40&gt;'Round of 32'!$Y$41,'Round of 32'!C$40,'Round of 32'!C$41)</f>
        <v/>
      </c>
      <c r="D23" s="25">
        <f>IF('Round of 32'!$Y$40&gt;'Round of 32'!$Y$41,'Round of 32'!D$40,'Round of 32'!D$41)</f>
        <v/>
      </c>
      <c r="E23" s="6">
        <f>IF('Round of 32'!$Y$40&gt;'Round of 32'!$Y$41,'Round of 32'!E$40,'Round of 32'!E$41)</f>
        <v/>
      </c>
      <c r="F23" s="25">
        <f>IF('Round of 32'!$Y$40&gt;'Round of 32'!$Y$41,'Round of 32'!F$40,'Round of 32'!F$41)</f>
        <v/>
      </c>
      <c r="G23" s="24">
        <f>IF('Round of 32'!$Y$40&gt;'Round of 32'!$Y$41,'Round of 32'!G$40,'Round of 32'!G$41)</f>
        <v/>
      </c>
      <c r="H23" s="6">
        <f>IF('Round of 32'!$Y$40&gt;'Round of 32'!$Y$41,'Round of 32'!H$40,'Round of 32'!H$41)</f>
        <v/>
      </c>
      <c r="I23" s="6">
        <f>IF('Round of 32'!$Y$40&gt;'Round of 32'!$Y$41,'Round of 32'!I$40,'Round of 32'!I$41)</f>
        <v/>
      </c>
      <c r="J23" s="6">
        <f>IF('Round of 32'!$Y$40&gt;'Round of 32'!$Y$41,'Round of 32'!J$40,'Round of 32'!J$41)</f>
        <v/>
      </c>
      <c r="K23" s="6">
        <f>IF('Round of 32'!$Y$40&gt;'Round of 32'!$Y$41,'Round of 32'!K$40,'Round of 32'!K$41)</f>
        <v/>
      </c>
      <c r="L23" s="6">
        <f>IF('Round of 32'!$Y$40&gt;'Round of 32'!$Y$41,'Round of 32'!L$40,'Round of 32'!L$41)</f>
        <v/>
      </c>
      <c r="M23" s="28">
        <f>IF('Round of 32'!$Y$40&gt;'Round of 32'!$Y$41,'Round of 32'!M$40,'Round of 32'!M$41)</f>
        <v/>
      </c>
      <c r="O23">
        <f>IF(D23&gt;D22, 1.6, 0)</f>
        <v/>
      </c>
      <c r="P23">
        <f>IF(E23&lt;E22, 1, 0)</f>
        <v/>
      </c>
      <c r="Q23">
        <f>IF(F23&gt;F22, 0.8, 0)</f>
        <v/>
      </c>
      <c r="R23">
        <f>IF(G23&gt;G22, 0.6, 0)</f>
        <v/>
      </c>
      <c r="S23">
        <f>IF(H23&lt;H22, 1.6, 0)</f>
        <v/>
      </c>
      <c r="T23">
        <f>IF(I23&gt;I22, 1, 0)</f>
        <v/>
      </c>
      <c r="U23">
        <f>IF(J23&gt;J22, 0.8, 0)</f>
        <v/>
      </c>
      <c r="V23">
        <f>IF(K23&lt;K22, 0.6, 0)</f>
        <v/>
      </c>
      <c r="W23">
        <f>IF(L23&gt;L22, 1, 0)</f>
        <v/>
      </c>
      <c r="X23" s="78">
        <f>IF(M23&gt;M22, 5, 0)</f>
        <v/>
      </c>
      <c r="Y23">
        <f>SUM(O23:X23)</f>
        <v/>
      </c>
    </row>
    <row r="24" spans="1:25">
      <c r="B24" s="10" t="n"/>
      <c r="C24" s="10" t="n"/>
      <c r="D24" s="8" t="n"/>
      <c r="E24" s="8" t="n"/>
      <c r="F24" s="8" t="n"/>
      <c r="G24" s="11" t="n"/>
      <c r="H24" s="8" t="n"/>
      <c r="I24" s="8" t="n"/>
      <c r="J24" s="8" t="n"/>
      <c r="K24" s="11" t="n"/>
      <c r="L24" s="8" t="n"/>
      <c r="M24" s="8" t="n"/>
    </row>
    <row r="25" spans="1:25">
      <c r="B25" t="s">
        <v>588</v>
      </c>
      <c r="D25" s="61" t="n"/>
      <c r="E25" s="61" t="n"/>
      <c r="F25" s="61" t="n"/>
      <c r="G25" s="32" t="n"/>
      <c r="H25" s="61" t="n"/>
      <c r="I25" s="61" t="n"/>
      <c r="J25" s="61" t="n"/>
      <c r="K25" s="32" t="n"/>
      <c r="L25" s="61" t="n"/>
      <c r="M25" s="61" t="n"/>
    </row>
    <row r="26" spans="1:25">
      <c r="B26" s="3" t="s">
        <v>580</v>
      </c>
      <c r="C26" s="4" t="s">
        <v>4</v>
      </c>
      <c r="D26" s="4" t="s">
        <v>5</v>
      </c>
      <c r="E26" s="4" t="s">
        <v>6</v>
      </c>
      <c r="F26" s="4" t="s">
        <v>7</v>
      </c>
      <c r="G26" s="4" t="s">
        <v>8</v>
      </c>
      <c r="H26" s="4" t="s">
        <v>9</v>
      </c>
      <c r="I26" s="4" t="s">
        <v>10</v>
      </c>
      <c r="J26" s="4" t="s">
        <v>11</v>
      </c>
      <c r="K26" s="4" t="s">
        <v>12</v>
      </c>
      <c r="L26" s="4" t="s">
        <v>15</v>
      </c>
      <c r="M26" s="5" t="s">
        <v>16</v>
      </c>
    </row>
    <row r="27" spans="1:25">
      <c r="B27" s="6">
        <f>IF('Round of 32'!$Y$45&gt;'Round of 32'!$Y$46,'Round of 32'!B$45,'Round of 32'!B$46)</f>
        <v/>
      </c>
      <c r="C27" s="6">
        <f>IF('Round of 32'!$Y$45&gt;'Round of 32'!$Y$46,'Round of 32'!C$45,'Round of 32'!C$46)</f>
        <v/>
      </c>
      <c r="D27" s="25">
        <f>IF('Round of 32'!$Y$45&gt;'Round of 32'!$Y$46,'Round of 32'!D$45,'Round of 32'!D$46)</f>
        <v/>
      </c>
      <c r="E27" s="6">
        <f>IF('Round of 32'!$Y$45&gt;'Round of 32'!$Y$46,'Round of 32'!E$45,'Round of 32'!E$46)</f>
        <v/>
      </c>
      <c r="F27" s="6">
        <f>IF('Round of 32'!$Y$45&gt;'Round of 32'!$Y$46,'Round of 32'!F$45,'Round of 32'!F$46)</f>
        <v/>
      </c>
      <c r="G27" s="6">
        <f>IF('Round of 32'!$Y$45&gt;'Round of 32'!$Y$46,'Round of 32'!G$45,'Round of 32'!G$46)</f>
        <v/>
      </c>
      <c r="H27" s="6">
        <f>IF('Round of 32'!$Y$45&gt;'Round of 32'!$Y$46,'Round of 32'!H$45,'Round of 32'!H$46)</f>
        <v/>
      </c>
      <c r="I27" s="6">
        <f>IF('Round of 32'!$Y$45&gt;'Round of 32'!$Y$46,'Round of 32'!I$45,'Round of 32'!I$46)</f>
        <v/>
      </c>
      <c r="J27" s="6">
        <f>IF('Round of 32'!$Y$45&gt;'Round of 32'!$Y$46,'Round of 32'!J$45,'Round of 32'!J$46)</f>
        <v/>
      </c>
      <c r="K27" s="24">
        <f>IF('Round of 32'!$Y$45&gt;'Round of 32'!$Y$46,'Round of 32'!K$45,'Round of 32'!K$46)</f>
        <v/>
      </c>
      <c r="L27" s="6">
        <f>IF('Round of 32'!$Y$45&gt;'Round of 32'!$Y$46,'Round of 32'!L$45,'Round of 32'!L$46)</f>
        <v/>
      </c>
      <c r="M27" s="26">
        <f>IF('Round of 32'!$Y$45&gt;'Round of 32'!$Y$46,'Round of 32'!M$45,'Round of 32'!M$46)</f>
        <v/>
      </c>
      <c r="O27">
        <f>IF(D27&gt;D28, 1.6, 0)</f>
        <v/>
      </c>
      <c r="P27">
        <f>IF(E27&lt;E28, 1, 0)</f>
        <v/>
      </c>
      <c r="Q27">
        <f>IF(F27&gt;F28, 0.8, 0)</f>
        <v/>
      </c>
      <c r="R27">
        <f>IF(G27&gt;G28, 0.6, 0)</f>
        <v/>
      </c>
      <c r="S27">
        <f>IF(H27&lt;H28, 1.6, 0)</f>
        <v/>
      </c>
      <c r="T27">
        <f>IF(I27&gt;I28, 1, 0)</f>
        <v/>
      </c>
      <c r="U27">
        <f>IF(J27&gt;J28, 0.8, 0)</f>
        <v/>
      </c>
      <c r="V27">
        <f>IF(K27&lt;K28, 0.6, 0)</f>
        <v/>
      </c>
      <c r="W27">
        <f>IF(L27&gt;L28, 1, 0)</f>
        <v/>
      </c>
      <c r="X27">
        <f>IF(M27&gt;M28, 2, 0)</f>
        <v/>
      </c>
      <c r="Y27">
        <f>SUM(O27:X27)</f>
        <v/>
      </c>
    </row>
    <row r="28" spans="1:25">
      <c r="B28" s="6">
        <f>IF('Round of 32'!$Y$48&gt;'Round of 32'!$Y$49,'Round of 32'!B$48,'Round of 32'!B$49)</f>
        <v/>
      </c>
      <c r="C28" s="6">
        <f>IF('Round of 32'!$Y$48&gt;'Round of 32'!$Y$49,'Round of 32'!C$48,'Round of 32'!C$49)</f>
        <v/>
      </c>
      <c r="D28" s="25">
        <f>IF('Round of 32'!$Y$48&gt;'Round of 32'!$Y$49,'Round of 32'!D$48,'Round of 32'!D$49)</f>
        <v/>
      </c>
      <c r="E28" s="6">
        <f>IF('Round of 32'!$Y$48&gt;'Round of 32'!$Y$49,'Round of 32'!E$48,'Round of 32'!E$49)</f>
        <v/>
      </c>
      <c r="F28" s="6">
        <f>IF('Round of 32'!$Y$48&gt;'Round of 32'!$Y$49,'Round of 32'!F$48,'Round of 32'!F$49)</f>
        <v/>
      </c>
      <c r="G28" s="6">
        <f>IF('Round of 32'!$Y$48&gt;'Round of 32'!$Y$49,'Round of 32'!G$48,'Round of 32'!G$49)</f>
        <v/>
      </c>
      <c r="H28" s="6">
        <f>IF('Round of 32'!$Y$48&gt;'Round of 32'!$Y$49,'Round of 32'!H$48,'Round of 32'!H$49)</f>
        <v/>
      </c>
      <c r="I28" s="25">
        <f>IF('Round of 32'!$Y$48&gt;'Round of 32'!$Y$49,'Round of 32'!I$48,'Round of 32'!I$49)</f>
        <v/>
      </c>
      <c r="J28" s="6">
        <f>IF('Round of 32'!$Y$48&gt;'Round of 32'!$Y$49,'Round of 32'!J$48,'Round of 32'!J$49)</f>
        <v/>
      </c>
      <c r="K28" s="24">
        <f>IF('Round of 32'!$Y$48&gt;'Round of 32'!$Y$49,'Round of 32'!K$48,'Round of 32'!K$49)</f>
        <v/>
      </c>
      <c r="L28" s="6">
        <f>IF('Round of 32'!$Y$48&gt;'Round of 32'!$Y$49,'Round of 32'!L$48,'Round of 32'!L$49)</f>
        <v/>
      </c>
      <c r="M28" s="28">
        <f>IF('Round of 32'!$Y$48&gt;'Round of 32'!$Y$49,'Round of 32'!M$48,'Round of 32'!M$49)</f>
        <v/>
      </c>
      <c r="O28">
        <f>IF(D28&gt;D27, 1.6, 0)</f>
        <v/>
      </c>
      <c r="P28">
        <f>IF(E28&lt;E27, 1, 0)</f>
        <v/>
      </c>
      <c r="Q28">
        <f>IF(F28&gt;F27, 0.8, 0)</f>
        <v/>
      </c>
      <c r="R28">
        <f>IF(G28&gt;G27, 0.6, 0)</f>
        <v/>
      </c>
      <c r="S28">
        <f>IF(H28&lt;H27, 1.6, 0)</f>
        <v/>
      </c>
      <c r="T28">
        <f>IF(I28&gt;I27, 1, 0)</f>
        <v/>
      </c>
      <c r="U28">
        <f>IF(J28&gt;J27, 0.8, 0)</f>
        <v/>
      </c>
      <c r="V28">
        <f>IF(K28&lt;K27, 0.6, 0)</f>
        <v/>
      </c>
      <c r="W28">
        <f>IF(L28&gt;L27, 1, 0)</f>
        <v/>
      </c>
      <c r="X28">
        <f>IF(M28&gt;M27, 2, 0)</f>
        <v/>
      </c>
      <c r="Y28">
        <f>SUM(O28:X28)</f>
        <v/>
      </c>
    </row>
    <row r="29" spans="1:25">
      <c r="B29" s="10" t="n"/>
      <c r="C29" s="10" t="n"/>
      <c r="D29" s="8" t="n"/>
      <c r="E29" s="8" t="n"/>
      <c r="F29" s="8" t="n"/>
      <c r="G29" s="11" t="n"/>
      <c r="H29" s="8" t="n"/>
      <c r="I29" s="8" t="n"/>
      <c r="J29" s="8" t="n"/>
      <c r="K29" s="11" t="n"/>
      <c r="L29" s="8" t="n"/>
      <c r="M29" s="8" t="n"/>
    </row>
    <row r="30" spans="1:25">
      <c r="B30" s="38">
        <f>IF('Round of 32'!$Y$51&gt;'Round of 32'!$Y$52,'Round of 32'!B$51,'Round of 32'!B$52)</f>
        <v/>
      </c>
      <c r="C30" s="38">
        <f>IF('Round of 32'!$Y$51&gt;'Round of 32'!$Y$52,'Round of 32'!C$51,'Round of 32'!C$52)</f>
        <v/>
      </c>
      <c r="D30" s="38">
        <f>IF('Round of 32'!$Y$51&gt;'Round of 32'!$Y$52,'Round of 32'!D$51,'Round of 32'!D$52)</f>
        <v/>
      </c>
      <c r="E30" s="38">
        <f>IF('Round of 32'!$Y$51&gt;'Round of 32'!$Y$52,'Round of 32'!E$51,'Round of 32'!E$52)</f>
        <v/>
      </c>
      <c r="F30" s="38">
        <f>IF('Round of 32'!$Y$51&gt;'Round of 32'!$Y$52,'Round of 32'!F$51,'Round of 32'!F$52)</f>
        <v/>
      </c>
      <c r="G30" s="38">
        <f>IF('Round of 32'!$Y$51&gt;'Round of 32'!$Y$52,'Round of 32'!G$51,'Round of 32'!G$52)</f>
        <v/>
      </c>
      <c r="H30" s="38">
        <f>IF('Round of 32'!$Y$51&gt;'Round of 32'!$Y$52,'Round of 32'!H$51,'Round of 32'!H$52)</f>
        <v/>
      </c>
      <c r="I30" s="38">
        <f>IF('Round of 32'!$Y$51&gt;'Round of 32'!$Y$52,'Round of 32'!I$51,'Round of 32'!I$52)</f>
        <v/>
      </c>
      <c r="J30" s="38">
        <f>IF('Round of 32'!$Y$51&gt;'Round of 32'!$Y$52,'Round of 32'!J$51,'Round of 32'!J$52)</f>
        <v/>
      </c>
      <c r="K30" s="38">
        <f>IF('Round of 32'!$Y$51&gt;'Round of 32'!$Y$52,'Round of 32'!K$51,'Round of 32'!K$52)</f>
        <v/>
      </c>
      <c r="L30" s="38">
        <f>IF('Round of 32'!$Y$51&gt;'Round of 32'!$Y$52,'Round of 32'!L$51,'Round of 32'!L$52)</f>
        <v/>
      </c>
      <c r="M30" s="38">
        <f>IF('Round of 32'!$Y$51&gt;'Round of 32'!$Y$52,'Round of 32'!M$51,'Round of 32'!M$52)</f>
        <v/>
      </c>
      <c r="O30">
        <f>IF(D30&gt;D31, 1.6, 0)</f>
        <v/>
      </c>
      <c r="P30">
        <f>IF(E30&lt;E31, 1, 0)</f>
        <v/>
      </c>
      <c r="Q30">
        <f>IF(F30&gt;F31, 0.8, 0)</f>
        <v/>
      </c>
      <c r="R30">
        <f>IF(G30&gt;G31, 0.6, 0)</f>
        <v/>
      </c>
      <c r="S30">
        <f>IF(H30&lt;H31, 1.6, 0)</f>
        <v/>
      </c>
      <c r="T30">
        <f>IF(I30&gt;I31, 1, 0)</f>
        <v/>
      </c>
      <c r="U30">
        <f>IF(J30&gt;J31, 0.8, 0)</f>
        <v/>
      </c>
      <c r="V30">
        <f>IF(K30&lt;K31, 0.6, 0)</f>
        <v/>
      </c>
      <c r="W30">
        <f>IF(L30&gt;L31, 1, 0)</f>
        <v/>
      </c>
      <c r="X30">
        <f>IF(M30&gt;M31, 2, 0)</f>
        <v/>
      </c>
      <c r="Y30">
        <f>SUM(O30:X30)</f>
        <v/>
      </c>
    </row>
    <row r="31" spans="1:25">
      <c r="B31" s="37">
        <f>IF('Round of 32'!$Y$54&gt;'Round of 32'!$Y$55,'Round of 32'!B$54,'Round of 32'!B$55)</f>
        <v/>
      </c>
      <c r="C31" s="37">
        <f>IF('Round of 32'!$Y$54&gt;'Round of 32'!$Y$55,'Round of 32'!C$54,'Round of 32'!C$55)</f>
        <v/>
      </c>
      <c r="D31" s="39">
        <f>IF('Round of 32'!$Y$54&gt;'Round of 32'!$Y$55,'Round of 32'!D$54,'Round of 32'!D$55)</f>
        <v/>
      </c>
      <c r="E31" s="39">
        <f>IF('Round of 32'!$Y$54&gt;'Round of 32'!$Y$55,'Round of 32'!E$54,'Round of 32'!E$55)</f>
        <v/>
      </c>
      <c r="F31" s="37">
        <f>IF('Round of 32'!$Y$54&gt;'Round of 32'!$Y$55,'Round of 32'!F$54,'Round of 32'!F$55)</f>
        <v/>
      </c>
      <c r="G31" s="37">
        <f>IF('Round of 32'!$Y$54&gt;'Round of 32'!$Y$55,'Round of 32'!G$54,'Round of 32'!G$55)</f>
        <v/>
      </c>
      <c r="H31" s="37">
        <f>IF('Round of 32'!$Y$54&gt;'Round of 32'!$Y$55,'Round of 32'!H$54,'Round of 32'!H$55)</f>
        <v/>
      </c>
      <c r="I31" s="37">
        <f>IF('Round of 32'!$Y$54&gt;'Round of 32'!$Y$55,'Round of 32'!I$54,'Round of 32'!I$55)</f>
        <v/>
      </c>
      <c r="J31" s="37">
        <f>IF('Round of 32'!$Y$54&gt;'Round of 32'!$Y$55,'Round of 32'!J$54,'Round of 32'!J$55)</f>
        <v/>
      </c>
      <c r="K31" s="37">
        <f>IF('Round of 32'!$Y$54&gt;'Round of 32'!$Y$55,'Round of 32'!K$54,'Round of 32'!K$55)</f>
        <v/>
      </c>
      <c r="L31" s="37">
        <f>IF('Round of 32'!$Y$54&gt;'Round of 32'!$Y$55,'Round of 32'!L$54,'Round of 32'!L$55)</f>
        <v/>
      </c>
      <c r="M31" s="40">
        <f>IF('Round of 32'!$Y$54&gt;'Round of 32'!$Y$55,'Round of 32'!M$54,'Round of 32'!M$55)</f>
        <v/>
      </c>
      <c r="O31">
        <f>IF(D31&gt;D30, 1.6, 0)</f>
        <v/>
      </c>
      <c r="P31">
        <f>IF(E31&lt;E30, 1, 0)</f>
        <v/>
      </c>
      <c r="Q31">
        <f>IF(F31&gt;F30, 0.8, 0)</f>
        <v/>
      </c>
      <c r="R31">
        <f>IF(G31&gt;G30, 0.6, 0)</f>
        <v/>
      </c>
      <c r="S31">
        <f>IF(H31&lt;H30, 1.6, 0)</f>
        <v/>
      </c>
      <c r="T31">
        <f>IF(I31&gt;I30, 1, 0)</f>
        <v/>
      </c>
      <c r="U31">
        <f>IF(J31&gt;J30, 0.8, 0)</f>
        <v/>
      </c>
      <c r="V31">
        <f>IF(K31&lt;K30, 0.6, 0)</f>
        <v/>
      </c>
      <c r="W31">
        <f>IF(L31&gt;L30, 1, 0)</f>
        <v/>
      </c>
      <c r="X31">
        <f>IF(M31&gt;M30, 2, 0)</f>
        <v/>
      </c>
      <c r="Y31">
        <f>SUM(O31:X31)</f>
        <v/>
      </c>
    </row>
    <row r="33" spans="1:25">
      <c r="C33">
        <f>IF('Round of 32'!$Y$17&gt;'Round of 32'!$Y$18,'Round of 32'!C$17,'Round of 32'!C$18)</f>
        <v/>
      </c>
    </row>
    <row r="34" spans="1:25">
      <c r="C34">
        <f>IF('Round of 32'!$Y$51&gt;'Round of 32'!$Y$52,'Round of 32'!C$51,'Round of 32'!C$52)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B1:Y19"/>
  <sheetViews>
    <sheetView workbookViewId="0">
      <selection activeCell="B9" sqref="B9"/>
    </sheetView>
  </sheetViews>
  <sheetFormatPr baseColWidth="8" defaultRowHeight="15" outlineLevelCol="0"/>
  <cols>
    <col bestFit="1" customWidth="1" max="3" min="3" style="30" width="12"/>
    <col customWidth="1" max="24" min="15" style="30" width="9.140625"/>
  </cols>
  <sheetData>
    <row r="1" spans="1:25">
      <c r="B1" t="s">
        <v>585</v>
      </c>
    </row>
    <row r="2" spans="1:25">
      <c r="B2" s="3" t="s">
        <v>580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6">
        <f>IF('Sweet 16'!$Y$3&gt;'Sweet 16'!$Y$4,'Sweet 16'!B$3,'Sweet 16'!B$4)</f>
        <v/>
      </c>
      <c r="C3" s="6">
        <f>IF('Sweet 16'!$Y$3&gt;'Sweet 16'!$Y$4,'Sweet 16'!C$3,'Sweet 16'!C$4)</f>
        <v/>
      </c>
      <c r="D3" s="25">
        <f>IF('Sweet 16'!$Y$3&gt;'Sweet 16'!$Y$4,'Sweet 16'!D$3,'Sweet 16'!D$4)</f>
        <v/>
      </c>
      <c r="E3" s="6">
        <f>IF('Sweet 16'!$Y$3&gt;'Sweet 16'!$Y$4,'Sweet 16'!E$3,'Sweet 16'!E$4)</f>
        <v/>
      </c>
      <c r="F3" s="25">
        <f>IF('Sweet 16'!$Y$3&gt;'Sweet 16'!$Y$4,'Sweet 16'!F$3,'Sweet 16'!F$4)</f>
        <v/>
      </c>
      <c r="G3" s="6">
        <f>IF('Sweet 16'!$Y$3&gt;'Sweet 16'!$Y$4,'Sweet 16'!G$3,'Sweet 16'!G$4)</f>
        <v/>
      </c>
      <c r="H3" s="6">
        <f>IF('Sweet 16'!$Y$3&gt;'Sweet 16'!$Y$4,'Sweet 16'!H$3,'Sweet 16'!H$4)</f>
        <v/>
      </c>
      <c r="I3" s="6">
        <f>IF('Sweet 16'!$Y$3&gt;'Sweet 16'!$Y$4,'Sweet 16'!I$3,'Sweet 16'!I$4)</f>
        <v/>
      </c>
      <c r="J3" s="25">
        <f>IF('Sweet 16'!$Y$3&gt;'Sweet 16'!$Y$4,'Sweet 16'!J$3,'Sweet 16'!J$4)</f>
        <v/>
      </c>
      <c r="K3" s="6">
        <f>IF('Sweet 16'!$Y$3&gt;'Sweet 16'!$Y$4,'Sweet 16'!K$3,'Sweet 16'!K$4)</f>
        <v/>
      </c>
      <c r="L3" s="6">
        <f>IF('Sweet 16'!$Y$3&gt;'Sweet 16'!$Y$4,'Sweet 16'!L$3,'Sweet 16'!L$4)</f>
        <v/>
      </c>
      <c r="M3" s="26">
        <f>IF('Sweet 16'!$Y$3&gt;'Sweet 16'!$Y$4,'Sweet 16'!M$3,'Sweet 16'!M$4)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6">
        <f>IF('Sweet 16'!$Y$6&gt;'Sweet 16'!$Y$7,'Sweet 16'!B$6,'Sweet 16'!B$7)</f>
        <v/>
      </c>
      <c r="C4" s="6">
        <f>IF('Sweet 16'!$Y$6&gt;'Sweet 16'!$Y$7,'Sweet 16'!C$6,'Sweet 16'!C$7)</f>
        <v/>
      </c>
      <c r="D4" s="6">
        <f>IF('Sweet 16'!$Y$6&gt;'Sweet 16'!$Y$7,'Sweet 16'!D$6,'Sweet 16'!D$7)</f>
        <v/>
      </c>
      <c r="E4" s="6">
        <f>IF('Sweet 16'!$Y$6&gt;'Sweet 16'!$Y$7,'Sweet 16'!E$6,'Sweet 16'!E$7)</f>
        <v/>
      </c>
      <c r="F4" s="6">
        <f>IF('Sweet 16'!$Y$6&gt;'Sweet 16'!$Y$7,'Sweet 16'!F$6,'Sweet 16'!F$7)</f>
        <v/>
      </c>
      <c r="G4" s="6">
        <f>IF('Sweet 16'!$Y$6&gt;'Sweet 16'!$Y$7,'Sweet 16'!G$6,'Sweet 16'!G$7)</f>
        <v/>
      </c>
      <c r="H4" s="6">
        <f>IF('Sweet 16'!$Y$6&gt;'Sweet 16'!$Y$7,'Sweet 16'!H$6,'Sweet 16'!H$7)</f>
        <v/>
      </c>
      <c r="I4" s="25">
        <f>IF('Sweet 16'!$Y$6&gt;'Sweet 16'!$Y$7,'Sweet 16'!I$6,'Sweet 16'!I$7)</f>
        <v/>
      </c>
      <c r="J4" s="6">
        <f>IF('Sweet 16'!$Y$6&gt;'Sweet 16'!$Y$7,'Sweet 16'!J$6,'Sweet 16'!J$7)</f>
        <v/>
      </c>
      <c r="K4" s="6">
        <f>IF('Sweet 16'!$Y$6&gt;'Sweet 16'!$Y$7,'Sweet 16'!K$6,'Sweet 16'!K$7)</f>
        <v/>
      </c>
      <c r="L4" s="6">
        <f>IF('Sweet 16'!$Y$6&gt;'Sweet 16'!$Y$7,'Sweet 16'!L$6,'Sweet 16'!L$7)</f>
        <v/>
      </c>
      <c r="M4" s="26">
        <f>IF('Sweet 16'!$Y$6&gt;'Sweet 16'!$Y$7,'Sweet 16'!M$6,'Sweet 16'!M$7)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t="s">
        <v>586</v>
      </c>
      <c r="D6" s="61" t="n"/>
      <c r="E6" s="61" t="n"/>
      <c r="F6" s="61" t="n"/>
      <c r="G6" s="32" t="n"/>
      <c r="H6" s="61" t="n"/>
      <c r="I6" s="61" t="n"/>
      <c r="J6" s="61" t="n"/>
      <c r="K6" s="32" t="n"/>
      <c r="L6" s="61" t="n"/>
      <c r="M6" s="61" t="n"/>
    </row>
    <row r="7" spans="1:25">
      <c r="B7" s="3" t="s">
        <v>580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15</v>
      </c>
      <c r="M7" s="5" t="s">
        <v>16</v>
      </c>
    </row>
    <row r="8" spans="1:25">
      <c r="B8" s="6">
        <f>IF('Sweet 16'!$Y$11&gt;'Sweet 16'!$Y$12,'Sweet 16'!B$11,'Sweet 16'!B$12)</f>
        <v/>
      </c>
      <c r="C8" s="6">
        <f>IF('Sweet 16'!$Y$11&gt;'Sweet 16'!$Y$12,'Sweet 16'!C$11,'Sweet 16'!C$12)</f>
        <v/>
      </c>
      <c r="D8" s="25">
        <f>IF('Sweet 16'!$Y$11&gt;'Sweet 16'!$Y$12,'Sweet 16'!D$11,'Sweet 16'!D$12)</f>
        <v/>
      </c>
      <c r="E8" s="6">
        <f>IF('Sweet 16'!$Y$11&gt;'Sweet 16'!$Y$12,'Sweet 16'!E$11,'Sweet 16'!E$12)</f>
        <v/>
      </c>
      <c r="F8" s="6">
        <f>IF('Sweet 16'!$Y$11&gt;'Sweet 16'!$Y$12,'Sweet 16'!F$11,'Sweet 16'!F$12)</f>
        <v/>
      </c>
      <c r="G8" s="6">
        <f>IF('Sweet 16'!$Y$11&gt;'Sweet 16'!$Y$12,'Sweet 16'!G$11,'Sweet 16'!G$12)</f>
        <v/>
      </c>
      <c r="H8" s="6">
        <f>IF('Sweet 16'!$Y$11&gt;'Sweet 16'!$Y$12,'Sweet 16'!H$11,'Sweet 16'!H$12)</f>
        <v/>
      </c>
      <c r="I8" s="6">
        <f>IF('Sweet 16'!$Y$11&gt;'Sweet 16'!$Y$12,'Sweet 16'!I$11,'Sweet 16'!I$12)</f>
        <v/>
      </c>
      <c r="J8" s="6">
        <f>IF('Sweet 16'!$Y$11&gt;'Sweet 16'!$Y$12,'Sweet 16'!J$11,'Sweet 16'!J$12)</f>
        <v/>
      </c>
      <c r="K8" s="6">
        <f>IF('Sweet 16'!$Y$11&gt;'Sweet 16'!$Y$12,'Sweet 16'!K$11,'Sweet 16'!K$12)</f>
        <v/>
      </c>
      <c r="L8" s="6">
        <f>IF('Sweet 16'!$Y$11&gt;'Sweet 16'!$Y$12,'Sweet 16'!L$11,'Sweet 16'!L$12)</f>
        <v/>
      </c>
      <c r="M8" s="26">
        <f>IF('Sweet 16'!$Y$11&gt;'Sweet 16'!$Y$12,'Sweet 16'!M$11,'Sweet 16'!M$12)</f>
        <v/>
      </c>
      <c r="O8">
        <f>IF(D$8&gt;D$9, 1.6, 0)</f>
        <v/>
      </c>
      <c r="P8">
        <f>IF(E$8&lt;E$9, 1, 0)</f>
        <v/>
      </c>
      <c r="Q8">
        <f>IF(F$8&gt;F$9, 0.8, 0)</f>
        <v/>
      </c>
      <c r="R8">
        <f>IF(G$8&gt;G$9, 0.6, 0)</f>
        <v/>
      </c>
      <c r="S8">
        <f>IF(H$8&lt;H$9, 1.6, 0)</f>
        <v/>
      </c>
      <c r="T8">
        <f>IF(I$8&gt;I$9, 1, 0)</f>
        <v/>
      </c>
      <c r="U8">
        <f>IF(J$8&gt;J$9, 0.8, 0)</f>
        <v/>
      </c>
      <c r="V8">
        <f>IF(K$8&lt;K$9, 0.6, 0)</f>
        <v/>
      </c>
      <c r="W8">
        <f>IF(L8&gt;L9, 1, 0)</f>
        <v/>
      </c>
      <c r="X8">
        <f>IF(M8&gt;M9, 2, 0)</f>
        <v/>
      </c>
      <c r="Y8">
        <f>SUM(O8:X8)</f>
        <v/>
      </c>
    </row>
    <row r="9" spans="1:25">
      <c r="B9" s="6">
        <f>IF('Sweet 16'!$Y$14&gt;'Sweet 16'!$Y$15,'Sweet 16'!B$14,'Sweet 16'!B$15)</f>
        <v/>
      </c>
      <c r="C9" s="6">
        <f>IF('Sweet 16'!$Y$14&gt;'Sweet 16'!$Y$15,'Sweet 16'!C$14,'Sweet 16'!C$15)</f>
        <v/>
      </c>
      <c r="D9" s="25">
        <f>IF('Sweet 16'!$Y$14&gt;'Sweet 16'!$Y$15,'Sweet 16'!D$14,'Sweet 16'!D$15)</f>
        <v/>
      </c>
      <c r="E9" s="25">
        <f>IF('Sweet 16'!$Y$14&gt;'Sweet 16'!$Y$15,'Sweet 16'!E$14,'Sweet 16'!E$15)</f>
        <v/>
      </c>
      <c r="F9" s="25">
        <f>IF('Sweet 16'!$Y$14&gt;'Sweet 16'!$Y$15,'Sweet 16'!F$14,'Sweet 16'!F$15)</f>
        <v/>
      </c>
      <c r="G9" s="24">
        <f>IF('Sweet 16'!$Y$14&gt;'Sweet 16'!$Y$15,'Sweet 16'!G$14,'Sweet 16'!G$15)</f>
        <v/>
      </c>
      <c r="H9" s="6">
        <f>IF('Sweet 16'!$Y$14&gt;'Sweet 16'!$Y$15,'Sweet 16'!H$14,'Sweet 16'!H$15)</f>
        <v/>
      </c>
      <c r="I9" s="6">
        <f>IF('Sweet 16'!$Y$14&gt;'Sweet 16'!$Y$15,'Sweet 16'!I$14,'Sweet 16'!I$15)</f>
        <v/>
      </c>
      <c r="J9" s="25">
        <f>IF('Sweet 16'!$Y$14&gt;'Sweet 16'!$Y$15,'Sweet 16'!J$14,'Sweet 16'!J$15)</f>
        <v/>
      </c>
      <c r="K9" s="24">
        <f>IF('Sweet 16'!$Y$14&gt;'Sweet 16'!$Y$15,'Sweet 16'!K$14,'Sweet 16'!K$15)</f>
        <v/>
      </c>
      <c r="L9" s="6">
        <f>IF('Sweet 16'!$Y$14&gt;'Sweet 16'!$Y$15,'Sweet 16'!L$14,'Sweet 16'!L$15)</f>
        <v/>
      </c>
      <c r="M9" s="28">
        <f>IF('Sweet 16'!$Y$14&gt;'Sweet 16'!$Y$15,'Sweet 16'!M$14,'Sweet 16'!M$15)</f>
        <v/>
      </c>
      <c r="O9">
        <f>IF(D$9&gt;D$8, 1.6, 0)</f>
        <v/>
      </c>
      <c r="P9">
        <f>IF(E$9&lt;E$8, 1, 0)</f>
        <v/>
      </c>
      <c r="Q9">
        <f>IF(F$9&gt;F$8, 0.8, 0)</f>
        <v/>
      </c>
      <c r="R9">
        <f>IF(G$9&gt;G$8, 0.6, 0)</f>
        <v/>
      </c>
      <c r="S9">
        <f>IF(H$9&lt;H$8, 1.6, 0)</f>
        <v/>
      </c>
      <c r="T9">
        <f>IF(I$9&gt;I$8, 1, 0)</f>
        <v/>
      </c>
      <c r="U9">
        <f>IF(J$9&gt;J$8, 0.8, 0)</f>
        <v/>
      </c>
      <c r="V9">
        <f>IF(K$9&lt;K$8, 0.6, 0)</f>
        <v/>
      </c>
      <c r="W9">
        <f>IF(L9&gt;L8, 1, 0)</f>
        <v/>
      </c>
      <c r="X9">
        <f>IF(M9&gt;M8, 2, 0)</f>
        <v/>
      </c>
      <c r="Y9">
        <f>SUM(O9:X9)</f>
        <v/>
      </c>
    </row>
    <row r="10" spans="1:25">
      <c r="B10" s="10" t="n"/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8" t="n"/>
    </row>
    <row r="11" spans="1:25">
      <c r="B11" t="s">
        <v>587</v>
      </c>
      <c r="D11" s="61" t="n"/>
      <c r="E11" s="61" t="n"/>
      <c r="F11" s="61" t="n"/>
      <c r="G11" s="32" t="n"/>
      <c r="H11" s="61" t="n"/>
      <c r="I11" s="61" t="n"/>
      <c r="J11" s="61" t="n"/>
      <c r="K11" s="32" t="n"/>
      <c r="L11" s="61" t="n"/>
      <c r="M11" s="61" t="n"/>
    </row>
    <row r="12" spans="1:25">
      <c r="B12" s="3" t="s">
        <v>580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15</v>
      </c>
      <c r="M12" s="5" t="s">
        <v>16</v>
      </c>
    </row>
    <row r="13" spans="1:25">
      <c r="B13" s="6">
        <f>IF('Sweet 16'!$Y$19&gt;'Sweet 16'!$Y$20,'Sweet 16'!B$19,'Sweet 16'!B$20)</f>
        <v/>
      </c>
      <c r="C13" s="6">
        <f>IF('Sweet 16'!$Y$19&gt;'Sweet 16'!$Y$20,'Sweet 16'!C$19,'Sweet 16'!C$20)</f>
        <v/>
      </c>
      <c r="D13" s="6">
        <f>IF('Sweet 16'!$Y$19&gt;'Sweet 16'!$Y$20,'Sweet 16'!D$19,'Sweet 16'!D$20)</f>
        <v/>
      </c>
      <c r="E13" s="25">
        <f>IF('Sweet 16'!$Y$19&gt;'Sweet 16'!$Y$20,'Sweet 16'!E$19,'Sweet 16'!E$20)</f>
        <v/>
      </c>
      <c r="F13" s="6">
        <f>IF('Sweet 16'!$Y$19&gt;'Sweet 16'!$Y$20,'Sweet 16'!F$19,'Sweet 16'!F$20)</f>
        <v/>
      </c>
      <c r="G13" s="6">
        <f>IF('Sweet 16'!$Y$19&gt;'Sweet 16'!$Y$20,'Sweet 16'!G$19,'Sweet 16'!G$20)</f>
        <v/>
      </c>
      <c r="H13" s="6">
        <f>IF('Sweet 16'!$Y$19&gt;'Sweet 16'!$Y$20,'Sweet 16'!H$19,'Sweet 16'!H$20)</f>
        <v/>
      </c>
      <c r="I13" s="25">
        <f>IF('Sweet 16'!$Y$19&gt;'Sweet 16'!$Y$20,'Sweet 16'!I$19,'Sweet 16'!I$20)</f>
        <v/>
      </c>
      <c r="J13" s="6">
        <f>IF('Sweet 16'!$Y$19&gt;'Sweet 16'!$Y$20,'Sweet 16'!J$19,'Sweet 16'!J$20)</f>
        <v/>
      </c>
      <c r="K13" s="24">
        <f>IF('Sweet 16'!$Y$19&gt;'Sweet 16'!$Y$20,'Sweet 16'!K$19,'Sweet 16'!K$20)</f>
        <v/>
      </c>
      <c r="L13" s="6">
        <f>IF('Sweet 16'!$Y$19&gt;'Sweet 16'!$Y$20,'Sweet 16'!L$19,'Sweet 16'!L$20)</f>
        <v/>
      </c>
      <c r="M13" s="26">
        <f>IF('Sweet 16'!$Y$19&gt;'Sweet 16'!$Y$20,'Sweet 16'!M$19,'Sweet 16'!M$20)</f>
        <v/>
      </c>
      <c r="O13">
        <f>IF(D13&gt;D14, 1.6, 0)</f>
        <v/>
      </c>
      <c r="P13">
        <f>IF(E13&lt;E14, 1, 0)</f>
        <v/>
      </c>
      <c r="Q13">
        <f>IF(F13&gt;F14, 0.8, 0)</f>
        <v/>
      </c>
      <c r="R13">
        <f>IF(G13&gt;G14, 0.6, 0)</f>
        <v/>
      </c>
      <c r="S13">
        <f>IF(H13&lt;H14, 1.6, 0)</f>
        <v/>
      </c>
      <c r="T13">
        <f>IF(I13&gt;I14, 1, 0)</f>
        <v/>
      </c>
      <c r="U13">
        <f>IF(J13&gt;J14, 0.8, 0)</f>
        <v/>
      </c>
      <c r="V13">
        <f>IF(K13&lt;K14, 0.6, 0)</f>
        <v/>
      </c>
      <c r="W13">
        <f>IF(L13&gt;L14, 1, 0)</f>
        <v/>
      </c>
      <c r="X13">
        <f>IF(M13&gt;M14, 2, 0)</f>
        <v/>
      </c>
      <c r="Y13">
        <f>SUM(O13:X13)</f>
        <v/>
      </c>
    </row>
    <row r="14" spans="1:25">
      <c r="B14" s="6">
        <f>IF('Sweet 16'!$Y$22&gt;'Sweet 16'!$Y$23,'Sweet 16'!B$22,'Sweet 16'!B$23)</f>
        <v/>
      </c>
      <c r="C14" s="6">
        <f>IF('Sweet 16'!$Y$22&gt;'Sweet 16'!$Y$23,'Sweet 16'!C$22,'Sweet 16'!C$23)</f>
        <v/>
      </c>
      <c r="D14" s="6">
        <f>IF('Sweet 16'!$Y$22&gt;'Sweet 16'!$Y$23,'Sweet 16'!D$22,'Sweet 16'!D$23)</f>
        <v/>
      </c>
      <c r="E14" s="6">
        <f>IF('Sweet 16'!$Y$22&gt;'Sweet 16'!$Y$23,'Sweet 16'!E$22,'Sweet 16'!E$23)</f>
        <v/>
      </c>
      <c r="F14" s="25">
        <f>IF('Sweet 16'!$Y$22&gt;'Sweet 16'!$Y$23,'Sweet 16'!F$22,'Sweet 16'!F$23)</f>
        <v/>
      </c>
      <c r="G14" s="24">
        <f>IF('Sweet 16'!$Y$22&gt;'Sweet 16'!$Y$23,'Sweet 16'!G$22,'Sweet 16'!G$23)</f>
        <v/>
      </c>
      <c r="H14" s="6">
        <f>IF('Sweet 16'!$Y$22&gt;'Sweet 16'!$Y$23,'Sweet 16'!H$22,'Sweet 16'!H$23)</f>
        <v/>
      </c>
      <c r="I14" s="6">
        <f>IF('Sweet 16'!$Y$22&gt;'Sweet 16'!$Y$23,'Sweet 16'!I$22,'Sweet 16'!I$23)</f>
        <v/>
      </c>
      <c r="J14" s="6">
        <f>IF('Sweet 16'!$Y$22&gt;'Sweet 16'!$Y$23,'Sweet 16'!J$22,'Sweet 16'!J$23)</f>
        <v/>
      </c>
      <c r="K14" s="6">
        <f>IF('Sweet 16'!$Y$22&gt;'Sweet 16'!$Y$23,'Sweet 16'!K$22,'Sweet 16'!K$23)</f>
        <v/>
      </c>
      <c r="L14" s="6">
        <f>IF('Sweet 16'!$Y$22&gt;'Sweet 16'!$Y$23,'Sweet 16'!L$22,'Sweet 16'!L$23)</f>
        <v/>
      </c>
      <c r="M14" s="28">
        <f>IF('Sweet 16'!$Y$22&gt;'Sweet 16'!$Y$23,'Sweet 16'!M$22,'Sweet 16'!M$23)</f>
        <v/>
      </c>
      <c r="O14">
        <f>IF(D14&gt;D13, 1.6, 0)</f>
        <v/>
      </c>
      <c r="P14">
        <f>IF(E14&lt;E13, 1, 0)</f>
        <v/>
      </c>
      <c r="Q14">
        <f>IF(F14&gt;F13, 0.8, 0)</f>
        <v/>
      </c>
      <c r="R14">
        <f>IF(G14&gt;G13, 0.6, 0)</f>
        <v/>
      </c>
      <c r="S14">
        <f>IF(H14&lt;H13, 1.6, 0)</f>
        <v/>
      </c>
      <c r="T14">
        <f>IF(I14&gt;I13, 1, 0)</f>
        <v/>
      </c>
      <c r="U14">
        <f>IF(J14&gt;J13, 0.8, 0)</f>
        <v/>
      </c>
      <c r="V14">
        <f>IF(K14&lt;K13, 0.6, 0)</f>
        <v/>
      </c>
      <c r="W14">
        <f>IF(L14&gt;L13, 1, 0)</f>
        <v/>
      </c>
      <c r="X14">
        <f>IF(M14&gt;M13, 2, 0)</f>
        <v/>
      </c>
      <c r="Y14">
        <f>SUM(O14:X14)</f>
        <v/>
      </c>
    </row>
    <row r="15" spans="1:25">
      <c r="B15" s="10" t="n"/>
      <c r="C15" s="10" t="n"/>
      <c r="D15" s="8" t="n"/>
      <c r="E15" s="8" t="n"/>
      <c r="F15" s="8" t="n"/>
      <c r="G15" s="11" t="n"/>
      <c r="H15" s="8" t="n"/>
      <c r="I15" s="8" t="n"/>
      <c r="J15" s="8" t="n"/>
      <c r="K15" s="11" t="n"/>
      <c r="L15" s="8" t="n"/>
      <c r="M15" s="8" t="n"/>
    </row>
    <row r="16" spans="1:25">
      <c r="B16" t="s">
        <v>588</v>
      </c>
      <c r="D16" s="61" t="n"/>
      <c r="E16" s="61" t="n"/>
      <c r="F16" s="61" t="n"/>
      <c r="G16" s="32" t="n"/>
      <c r="H16" s="61" t="n"/>
      <c r="I16" s="61" t="n"/>
      <c r="J16" s="61" t="n"/>
      <c r="K16" s="32" t="n"/>
      <c r="L16" s="61" t="n"/>
      <c r="M16" s="61" t="n"/>
    </row>
    <row r="17" spans="1:25">
      <c r="B17" s="3" t="s">
        <v>580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12</v>
      </c>
      <c r="L17" s="4" t="s">
        <v>15</v>
      </c>
      <c r="M17" s="5" t="s">
        <v>16</v>
      </c>
    </row>
    <row r="18" spans="1:25">
      <c r="B18" s="6">
        <f>IF('Sweet 16'!$Y$27&gt;'Sweet 16'!$Y$28,'Sweet 16'!B$27,'Sweet 16'!B$28)</f>
        <v/>
      </c>
      <c r="C18" s="6">
        <f>IF('Sweet 16'!$Y$27&gt;'Sweet 16'!$Y$28,'Sweet 16'!C$27,'Sweet 16'!C$28)</f>
        <v/>
      </c>
      <c r="D18" s="25">
        <f>IF('Sweet 16'!$Y$27&gt;'Sweet 16'!$Y$28,'Sweet 16'!D$27,'Sweet 16'!D$28)</f>
        <v/>
      </c>
      <c r="E18" s="6">
        <f>IF('Sweet 16'!$Y$27&gt;'Sweet 16'!$Y$28,'Sweet 16'!E$27,'Sweet 16'!E$28)</f>
        <v/>
      </c>
      <c r="F18" s="6">
        <f>IF('Sweet 16'!$Y$27&gt;'Sweet 16'!$Y$28,'Sweet 16'!F$27,'Sweet 16'!F$28)</f>
        <v/>
      </c>
      <c r="G18" s="6">
        <f>IF('Sweet 16'!$Y$27&gt;'Sweet 16'!$Y$28,'Sweet 16'!G$27,'Sweet 16'!G$28)</f>
        <v/>
      </c>
      <c r="H18" s="6">
        <f>IF('Sweet 16'!$Y$27&gt;'Sweet 16'!$Y$28,'Sweet 16'!H$27,'Sweet 16'!H$28)</f>
        <v/>
      </c>
      <c r="I18" s="6">
        <f>IF('Sweet 16'!$Y$27&gt;'Sweet 16'!$Y$28,'Sweet 16'!I$27,'Sweet 16'!I$28)</f>
        <v/>
      </c>
      <c r="J18" s="6">
        <f>IF('Sweet 16'!$Y$27&gt;'Sweet 16'!$Y$28,'Sweet 16'!J$27,'Sweet 16'!J$28)</f>
        <v/>
      </c>
      <c r="K18" s="24">
        <f>IF('Sweet 16'!$Y$27&gt;'Sweet 16'!$Y$28,'Sweet 16'!K$27,'Sweet 16'!K$28)</f>
        <v/>
      </c>
      <c r="L18" s="6">
        <f>IF('Sweet 16'!$Y$27&gt;'Sweet 16'!$Y$28,'Sweet 16'!L$27,'Sweet 16'!L$28)</f>
        <v/>
      </c>
      <c r="M18" s="26">
        <f>IF('Sweet 16'!$Y$27&gt;'Sweet 16'!$Y$28,'Sweet 16'!M$27,'Sweet 16'!M$28)</f>
        <v/>
      </c>
      <c r="O18">
        <f>IF(D18&gt;D19, 1.6, 0)</f>
        <v/>
      </c>
      <c r="P18">
        <f>IF(E18&lt;E19, 1, 0)</f>
        <v/>
      </c>
      <c r="Q18">
        <f>IF(F18&gt;F19, 0.8, 0)</f>
        <v/>
      </c>
      <c r="R18">
        <f>IF(G18&gt;G19, 0.6, 0)</f>
        <v/>
      </c>
      <c r="S18">
        <f>IF(H18&lt;H19, 1.6, 0)</f>
        <v/>
      </c>
      <c r="T18">
        <f>IF(I18&gt;I19, 1, 0)</f>
        <v/>
      </c>
      <c r="U18">
        <f>IF(J18&gt;J19, 0.8, 0)</f>
        <v/>
      </c>
      <c r="V18">
        <f>IF(K18&lt;K19, 0.6, 0)</f>
        <v/>
      </c>
      <c r="W18">
        <f>IF(L18&gt;L19, 1, 0)</f>
        <v/>
      </c>
      <c r="X18">
        <f>IF(M18&gt;M19, 2, 0)</f>
        <v/>
      </c>
      <c r="Y18">
        <f>SUM(O18:X18)</f>
        <v/>
      </c>
    </row>
    <row r="19" spans="1:25">
      <c r="B19" s="19">
        <f>IF('Sweet 16'!$Y$30&gt;'Sweet 16'!$Y$31,'Sweet 16'!B$30,'Sweet 16'!B$31)</f>
        <v/>
      </c>
      <c r="C19" s="19">
        <f>IF('Sweet 16'!$Y$30&gt;'Sweet 16'!$Y$31,'Sweet 16'!C$30,'Sweet 16'!C$31)</f>
        <v/>
      </c>
      <c r="D19" s="19">
        <f>IF('Sweet 16'!$Y$30&gt;'Sweet 16'!$Y$31,'Sweet 16'!D$30,'Sweet 16'!D$31)</f>
        <v/>
      </c>
      <c r="E19" s="19">
        <f>IF('Sweet 16'!$Y$30&gt;'Sweet 16'!$Y$31,'Sweet 16'!E$30,'Sweet 16'!E$31)</f>
        <v/>
      </c>
      <c r="F19" s="19">
        <f>IF('Sweet 16'!$Y$30&gt;'Sweet 16'!$Y$31,'Sweet 16'!F$30,'Sweet 16'!F$31)</f>
        <v/>
      </c>
      <c r="G19" s="19">
        <f>IF('Sweet 16'!$Y$30&gt;'Sweet 16'!$Y$31,'Sweet 16'!G$30,'Sweet 16'!G$31)</f>
        <v/>
      </c>
      <c r="H19" s="19">
        <f>IF('Sweet 16'!$Y$30&gt;'Sweet 16'!$Y$31,'Sweet 16'!H$30,'Sweet 16'!H$31)</f>
        <v/>
      </c>
      <c r="I19" s="19">
        <f>IF('Sweet 16'!$Y$30&gt;'Sweet 16'!$Y$31,'Sweet 16'!I$30,'Sweet 16'!I$31)</f>
        <v/>
      </c>
      <c r="J19" s="19">
        <f>IF('Sweet 16'!$Y$30&gt;'Sweet 16'!$Y$31,'Sweet 16'!J$30,'Sweet 16'!J$31)</f>
        <v/>
      </c>
      <c r="K19" s="19">
        <f>IF('Sweet 16'!$Y$30&gt;'Sweet 16'!$Y$31,'Sweet 16'!K$30,'Sweet 16'!K$31)</f>
        <v/>
      </c>
      <c r="L19" s="19">
        <f>IF('Sweet 16'!$Y$30&gt;'Sweet 16'!$Y$31,'Sweet 16'!L$30,'Sweet 16'!L$31)</f>
        <v/>
      </c>
      <c r="M19" s="29">
        <f>IF('Sweet 16'!$Y$30&gt;'Sweet 16'!$Y$31,'Sweet 16'!M$30,'Sweet 16'!M$31)</f>
        <v/>
      </c>
      <c r="O19">
        <f>IF(D19&gt;D18, 1.6, 0)</f>
        <v/>
      </c>
      <c r="P19">
        <f>IF(E19&lt;E18, 1, 0)</f>
        <v/>
      </c>
      <c r="Q19">
        <f>IF(F19&gt;F18, 0.8, 0)</f>
        <v/>
      </c>
      <c r="R19">
        <f>IF(G19&gt;G18, 0.6, 0)</f>
        <v/>
      </c>
      <c r="S19">
        <f>IF(H19&lt;H18, 1.6, 0)</f>
        <v/>
      </c>
      <c r="T19">
        <f>IF(I19&gt;I18, 1, 0)</f>
        <v/>
      </c>
      <c r="U19">
        <f>IF(J19&gt;J18, 0.8, 0)</f>
        <v/>
      </c>
      <c r="V19">
        <f>IF(K19&lt;K18, 0.6, 0)</f>
        <v/>
      </c>
      <c r="W19">
        <f>IF(L19&gt;L18, 1, 0)</f>
        <v/>
      </c>
      <c r="X19">
        <f>IF(M19&gt;M18, 2, 0)</f>
        <v/>
      </c>
      <c r="Y19">
        <f>SUM(O19:X19)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B1:Y11"/>
  <sheetViews>
    <sheetView workbookViewId="0">
      <selection activeCell="B9" sqref="B9"/>
    </sheetView>
  </sheetViews>
  <sheetFormatPr baseColWidth="8" defaultRowHeight="15" outlineLevelCol="0"/>
  <cols>
    <col customWidth="1" hidden="1" max="24" min="15" style="30" width="9.140625"/>
  </cols>
  <sheetData>
    <row r="1" spans="1:25">
      <c r="B1" t="s">
        <v>590</v>
      </c>
    </row>
    <row r="2" spans="1:25">
      <c r="B2" s="3" t="s">
        <v>580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>
        <f>IF('Elite 8'!$Y$8&gt;'Elite 8'!$Y$9,'Elite 8'!B$8,'Elite 8'!B$9)</f>
        <v/>
      </c>
      <c r="C3">
        <f>IF('Elite 8'!$Y$8&gt;'Elite 8'!$Y$9,'Elite 8'!C$8,'Elite 8'!C$9)</f>
        <v/>
      </c>
      <c r="D3">
        <f>IF('Elite 8'!$Y$8&gt;'Elite 8'!$Y$9,'Elite 8'!D$8,'Elite 8'!D$9)</f>
        <v/>
      </c>
      <c r="E3">
        <f>IF('Elite 8'!$Y$8&gt;'Elite 8'!$Y$9,'Elite 8'!E$8,'Elite 8'!E$9)</f>
        <v/>
      </c>
      <c r="F3">
        <f>IF('Elite 8'!$Y$8&gt;'Elite 8'!$Y$9,'Elite 8'!F$8,'Elite 8'!F$9)</f>
        <v/>
      </c>
      <c r="G3">
        <f>IF('Elite 8'!$Y$8&gt;'Elite 8'!$Y$9,'Elite 8'!G$8,'Elite 8'!G$9)</f>
        <v/>
      </c>
      <c r="H3">
        <f>IF('Elite 8'!$Y$8&gt;'Elite 8'!$Y$9,'Elite 8'!H$8,'Elite 8'!H$9)</f>
        <v/>
      </c>
      <c r="I3">
        <f>IF('Elite 8'!$Y$8&gt;'Elite 8'!$Y$9,'Elite 8'!I$8,'Elite 8'!I$9)</f>
        <v/>
      </c>
      <c r="J3">
        <f>IF('Elite 8'!$Y$8&gt;'Elite 8'!$Y$9,'Elite 8'!J$8,'Elite 8'!J$9)</f>
        <v/>
      </c>
      <c r="K3">
        <f>IF('Elite 8'!$Y$8&gt;'Elite 8'!$Y$9,'Elite 8'!K$8,'Elite 8'!K$9)</f>
        <v/>
      </c>
      <c r="L3">
        <f>IF('Elite 8'!$Y$8&gt;'Elite 8'!$Y$9,'Elite 8'!L$8,'Elite 8'!L$9)</f>
        <v/>
      </c>
      <c r="M3">
        <f>IF('Elite 8'!$Y$8&gt;'Elite 8'!$Y$9,'Elite 8'!M$8,'Elite 8'!M$9)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>
        <f>IF('Elite 8'!$Y$18&gt;'Elite 8'!$Y$19,'Elite 8'!B$18,'Elite 8'!B$19)</f>
        <v/>
      </c>
      <c r="C4">
        <f>IF('Elite 8'!$Y$18&gt;'Elite 8'!$Y$19,'Elite 8'!C$18,'Elite 8'!C$19)</f>
        <v/>
      </c>
      <c r="D4">
        <f>IF('Elite 8'!$Y$18&gt;'Elite 8'!$Y$19,'Elite 8'!D$18,'Elite 8'!D$19)</f>
        <v/>
      </c>
      <c r="E4">
        <f>IF('Elite 8'!$Y$18&gt;'Elite 8'!$Y$19,'Elite 8'!E$18,'Elite 8'!E$19)</f>
        <v/>
      </c>
      <c r="F4">
        <f>IF('Elite 8'!$Y$18&gt;'Elite 8'!$Y$19,'Elite 8'!F$18,'Elite 8'!F$19)</f>
        <v/>
      </c>
      <c r="G4">
        <f>IF('Elite 8'!$Y$18&gt;'Elite 8'!$Y$19,'Elite 8'!G$18,'Elite 8'!G$19)</f>
        <v/>
      </c>
      <c r="H4">
        <f>IF('Elite 8'!$Y$18&gt;'Elite 8'!$Y$19,'Elite 8'!H$18,'Elite 8'!H$19)</f>
        <v/>
      </c>
      <c r="I4">
        <f>IF('Elite 8'!$Y$18&gt;'Elite 8'!$Y$19,'Elite 8'!I$18,'Elite 8'!I$19)</f>
        <v/>
      </c>
      <c r="J4">
        <f>IF('Elite 8'!$Y$18&gt;'Elite 8'!$Y$19,'Elite 8'!J$18,'Elite 8'!J$19)</f>
        <v/>
      </c>
      <c r="K4">
        <f>IF('Elite 8'!$Y$18&gt;'Elite 8'!$Y$19,'Elite 8'!K$18,'Elite 8'!K$19)</f>
        <v/>
      </c>
      <c r="L4">
        <f>IF('Elite 8'!$Y$18&gt;'Elite 8'!$Y$19,'Elite 8'!L$18,'Elite 8'!L$19)</f>
        <v/>
      </c>
      <c r="M4">
        <f>IF('Elite 8'!$Y$18&gt;'Elite 8'!$Y$19,'Elite 8'!M$18,'Elite 8'!M$19)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t="s">
        <v>591</v>
      </c>
      <c r="D6" s="61" t="n"/>
      <c r="E6" s="61" t="n"/>
      <c r="F6" s="61" t="n"/>
      <c r="G6" s="32" t="n"/>
      <c r="H6" s="61" t="n"/>
      <c r="I6" s="61" t="n"/>
      <c r="J6" s="61" t="n"/>
      <c r="K6" s="32" t="n"/>
      <c r="L6" s="61" t="n"/>
      <c r="M6" s="61" t="n"/>
    </row>
    <row r="7" spans="1:25">
      <c r="B7" s="3" t="s">
        <v>580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15</v>
      </c>
      <c r="M7" s="5" t="s">
        <v>16</v>
      </c>
    </row>
    <row r="8" spans="1:25">
      <c r="B8">
        <f>IF('Elite 8'!$Y$13&gt;'Elite 8'!$Y$14,'Elite 8'!B$13,'Elite 8'!B$14)</f>
        <v/>
      </c>
      <c r="C8">
        <f>IF('Elite 8'!$Y$13&gt;'Elite 8'!$Y$14,'Elite 8'!C$13,'Elite 8'!C$14)</f>
        <v/>
      </c>
      <c r="D8">
        <f>IF('Elite 8'!$Y$13&gt;'Elite 8'!$Y$14,'Elite 8'!D$13,'Elite 8'!D$14)</f>
        <v/>
      </c>
      <c r="E8">
        <f>IF('Elite 8'!$Y$13&gt;'Elite 8'!$Y$14,'Elite 8'!E$13,'Elite 8'!E$14)</f>
        <v/>
      </c>
      <c r="F8">
        <f>IF('Elite 8'!$Y$13&gt;'Elite 8'!$Y$14,'Elite 8'!F$13,'Elite 8'!F$14)</f>
        <v/>
      </c>
      <c r="G8">
        <f>IF('Elite 8'!$Y$13&gt;'Elite 8'!$Y$14,'Elite 8'!G$13,'Elite 8'!G$14)</f>
        <v/>
      </c>
      <c r="H8">
        <f>IF('Elite 8'!$Y$13&gt;'Elite 8'!$Y$14,'Elite 8'!H$13,'Elite 8'!H$14)</f>
        <v/>
      </c>
      <c r="I8" s="61">
        <f>IF('Elite 8'!$Y$13&gt;'Elite 8'!$Y$14,'Elite 8'!I$13,'Elite 8'!I$14)</f>
        <v/>
      </c>
      <c r="J8">
        <f>IF('Elite 8'!$Y$13&gt;'Elite 8'!$Y$14,'Elite 8'!J$13,'Elite 8'!J$14)</f>
        <v/>
      </c>
      <c r="K8">
        <f>IF('Elite 8'!$Y$13&gt;'Elite 8'!$Y$14,'Elite 8'!K$13,'Elite 8'!K$14)</f>
        <v/>
      </c>
      <c r="L8">
        <f>IF('Elite 8'!$Y$13&gt;'Elite 8'!$Y$14,'Elite 8'!L$13,'Elite 8'!L$14)</f>
        <v/>
      </c>
      <c r="M8">
        <f>IF('Elite 8'!$Y$13&gt;'Elite 8'!$Y$14,'Elite 8'!M$13,'Elite 8'!M$14)</f>
        <v/>
      </c>
      <c r="O8">
        <f>IF(D$8&gt;D$9, 1.6, 0)</f>
        <v/>
      </c>
      <c r="P8">
        <f>IF(E$8&lt;E$9, 1, 0)</f>
        <v/>
      </c>
      <c r="Q8">
        <f>IF(F$8&gt;F$9, 0.8, 0)</f>
        <v/>
      </c>
      <c r="R8">
        <f>IF(G$8&gt;G$9, 0.6, 0)</f>
        <v/>
      </c>
      <c r="S8">
        <f>IF(H$8&lt;H$9, 1.6, 0)</f>
        <v/>
      </c>
      <c r="T8">
        <f>IF(I$8&gt;I$9, 1, 0)</f>
        <v/>
      </c>
      <c r="U8">
        <f>IF(J$8&gt;J$9, 0.8, 0)</f>
        <v/>
      </c>
      <c r="V8">
        <f>IF(K$8&lt;K$9, 0.6, 0)</f>
        <v/>
      </c>
      <c r="W8">
        <f>IF(L8&gt;L9, 1, 0)</f>
        <v/>
      </c>
      <c r="X8">
        <f>IF(M8&gt;M9, 2, 0)</f>
        <v/>
      </c>
      <c r="Y8">
        <f>SUM(O8:X8)</f>
        <v/>
      </c>
    </row>
    <row r="9" spans="1:25">
      <c r="B9" s="6">
        <f>IF('Elite 8'!$Y$3&gt;'Elite 8'!$Y$4,'Elite 8'!B$3,'Elite 8'!B$4)</f>
        <v/>
      </c>
      <c r="C9" s="6">
        <f>IF('Elite 8'!$Y$3&gt;'Elite 8'!$Y$4,'Elite 8'!C$3,'Elite 8'!C$4)</f>
        <v/>
      </c>
      <c r="D9" s="6">
        <f>IF('Elite 8'!$Y$3&gt;'Elite 8'!$Y$4,'Elite 8'!D$3,'Elite 8'!D$4)</f>
        <v/>
      </c>
      <c r="E9" s="6">
        <f>IF('Elite 8'!$Y$3&gt;'Elite 8'!$Y$4,'Elite 8'!E$3,'Elite 8'!E$4)</f>
        <v/>
      </c>
      <c r="F9" s="6">
        <f>IF('Elite 8'!$Y$3&gt;'Elite 8'!$Y$4,'Elite 8'!F$3,'Elite 8'!F$4)</f>
        <v/>
      </c>
      <c r="G9" s="6">
        <f>IF('Elite 8'!$Y$3&gt;'Elite 8'!$Y$4,'Elite 8'!G$3,'Elite 8'!G$4)</f>
        <v/>
      </c>
      <c r="H9" s="6">
        <f>IF('Elite 8'!$Y$3&gt;'Elite 8'!$Y$4,'Elite 8'!H$3,'Elite 8'!H$4)</f>
        <v/>
      </c>
      <c r="I9" s="6">
        <f>IF('Elite 8'!$Y$3&gt;'Elite 8'!$Y$4,'Elite 8'!I$3,'Elite 8'!I$4)</f>
        <v/>
      </c>
      <c r="J9" s="6">
        <f>IF('Elite 8'!$Y$3&gt;'Elite 8'!$Y$4,'Elite 8'!J$3,'Elite 8'!J$4)</f>
        <v/>
      </c>
      <c r="K9" s="6">
        <f>IF('Elite 8'!$Y$3&gt;'Elite 8'!$Y$4,'Elite 8'!K$3,'Elite 8'!K$4)</f>
        <v/>
      </c>
      <c r="L9" s="6">
        <f>IF('Elite 8'!$Y$3&gt;'Elite 8'!$Y$4,'Elite 8'!L$3,'Elite 8'!L$4)</f>
        <v/>
      </c>
      <c r="M9" s="6">
        <f>IF('Elite 8'!$Y$3&gt;'Elite 8'!$Y$4,'Elite 8'!M$3,'Elite 8'!M$4)</f>
        <v/>
      </c>
      <c r="O9">
        <f>IF(D$9&gt;D$8, 1.6, 0)</f>
        <v/>
      </c>
      <c r="P9">
        <f>IF(E$9&lt;E$8, 1, 0)</f>
        <v/>
      </c>
      <c r="Q9">
        <f>IF(F$9&gt;F$8, 0.8, 0)</f>
        <v/>
      </c>
      <c r="R9">
        <f>IF(G$9&gt;G$8, 0.6, 0)</f>
        <v/>
      </c>
      <c r="S9">
        <f>IF(H$9&lt;H$8, 1.6, 0)</f>
        <v/>
      </c>
      <c r="T9">
        <f>IF(I$9&gt;I$8, 1, 0)</f>
        <v/>
      </c>
      <c r="U9">
        <f>IF(J$9&gt;J$8, 0.8, 0)</f>
        <v/>
      </c>
      <c r="V9">
        <f>IF(K$9&lt;K$8, 0.6, 0)</f>
        <v/>
      </c>
      <c r="W9">
        <f>IF(L9&gt;L8, 1, 0)</f>
        <v/>
      </c>
      <c r="X9">
        <f>IF(M9&gt;M8, 2, 0)</f>
        <v/>
      </c>
      <c r="Y9">
        <f>SUM(O9:X9)</f>
        <v/>
      </c>
    </row>
    <row r="10" spans="1:25">
      <c r="B10" s="10" t="n"/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8" t="n"/>
    </row>
    <row r="11" spans="1:25">
      <c r="B11">
        <f>IF('Elite 8'!$Y$8&gt;'Elite 8'!$Y$9,'Elite 8'!B$8,'Elite 8'!B$9)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B4:Y9"/>
  <sheetViews>
    <sheetView workbookViewId="0">
      <selection activeCell="A1" sqref="A1"/>
    </sheetView>
  </sheetViews>
  <sheetFormatPr baseColWidth="8" defaultRowHeight="15" outlineLevelCol="0"/>
  <cols>
    <col customWidth="1" hidden="1" max="24" min="15" style="30" width="9.140625"/>
  </cols>
  <sheetData>
    <row r="4" spans="1:25">
      <c r="B4" s="3" t="s">
        <v>580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15</v>
      </c>
      <c r="M4" s="5" t="s">
        <v>16</v>
      </c>
    </row>
    <row r="5" spans="1:25">
      <c r="B5" s="6">
        <f>IF('Final 4'!$Y$3&gt;'Final 4'!$Y$4,'Final 4'!B$3,'Final 4'!B$4)</f>
        <v/>
      </c>
      <c r="C5" s="6">
        <f>IF('Final 4'!$Y$3&gt;'Final 4'!$Y$4,'Final 4'!C$3,'Final 4'!C$4)</f>
        <v/>
      </c>
      <c r="D5" s="6">
        <f>IF('Final 4'!$Y$3&gt;'Final 4'!$Y$4,'Final 4'!D$3,'Final 4'!D$4)</f>
        <v/>
      </c>
      <c r="E5" s="6">
        <f>IF('Final 4'!$Y$3&gt;'Final 4'!$Y$4,'Final 4'!E$3,'Final 4'!E$4)</f>
        <v/>
      </c>
      <c r="F5" s="6">
        <f>IF('Final 4'!$Y$3&gt;'Final 4'!$Y$4,'Final 4'!F$3,'Final 4'!F$4)</f>
        <v/>
      </c>
      <c r="G5" s="6">
        <f>IF('Final 4'!$Y$3&gt;'Final 4'!$Y$4,'Final 4'!G$3,'Final 4'!G$4)</f>
        <v/>
      </c>
      <c r="H5" s="6">
        <f>IF('Final 4'!$Y$3&gt;'Final 4'!$Y$4,'Final 4'!H$3,'Final 4'!H$4)</f>
        <v/>
      </c>
      <c r="I5" s="6">
        <f>IF('Final 4'!$Y$3&gt;'Final 4'!$Y$4,'Final 4'!I$3,'Final 4'!I$4)</f>
        <v/>
      </c>
      <c r="J5" s="6">
        <f>IF('Final 4'!$Y$3&gt;'Final 4'!$Y$4,'Final 4'!J$3,'Final 4'!J$4)</f>
        <v/>
      </c>
      <c r="K5" s="6">
        <f>IF('Final 4'!$Y$3&gt;'Final 4'!$Y$4,'Final 4'!K$3,'Final 4'!K$4)</f>
        <v/>
      </c>
      <c r="L5" s="6">
        <f>IF('Final 4'!$Y$3&gt;'Final 4'!$Y$4,'Final 4'!L$3,'Final 4'!L$4)</f>
        <v/>
      </c>
      <c r="M5" s="6">
        <f>IF('Final 4'!$Y$3&gt;'Final 4'!$Y$4,'Final 4'!M$3,'Final 4'!M$4)</f>
        <v/>
      </c>
      <c r="O5">
        <f>IF(D$5&gt;D$6, 1.6, 0)</f>
        <v/>
      </c>
      <c r="P5">
        <f>IF(E$5&lt;E$6, 1, 0)</f>
        <v/>
      </c>
      <c r="Q5">
        <f>IF(F$5&gt;F$6, 0.8, 0)</f>
        <v/>
      </c>
      <c r="R5">
        <f>IF(G$5&gt;G$6, 0.6, 0)</f>
        <v/>
      </c>
      <c r="S5">
        <f>IF(H$5&lt;H$6, 1.6, 0)</f>
        <v/>
      </c>
      <c r="T5">
        <f>IF(I$5&gt;I$6, 1, 0)</f>
        <v/>
      </c>
      <c r="U5">
        <f>IF(J$5&gt;J$6, 0.8, 0)</f>
        <v/>
      </c>
      <c r="V5">
        <f>IF(K$5&lt;K$6, 0.6, 0)</f>
        <v/>
      </c>
      <c r="W5">
        <f>IF(L5&gt;L6, 1, 0)</f>
        <v/>
      </c>
      <c r="X5">
        <f>IF(M5&gt;M6, 2, 0)</f>
        <v/>
      </c>
      <c r="Y5">
        <f>SUM(O5:X5)</f>
        <v/>
      </c>
    </row>
    <row r="6" spans="1:25">
      <c r="B6" s="6">
        <f>IF('Final 4'!$Y$8&gt;'Final 4'!$Y$9,'Final 4'!B$8,'Final 4'!B$9)</f>
        <v/>
      </c>
      <c r="C6" s="6">
        <f>IF('Final 4'!$Y$8&gt;'Final 4'!$Y$9,'Final 4'!C$8,'Final 4'!C$9)</f>
        <v/>
      </c>
      <c r="D6" s="6">
        <f>IF('Final 4'!$Y$8&gt;'Final 4'!$Y$9,'Final 4'!D$8,'Final 4'!D$9)</f>
        <v/>
      </c>
      <c r="E6" s="6">
        <f>IF('Final 4'!$Y$8&gt;'Final 4'!$Y$9,'Final 4'!E$8,'Final 4'!E$9)</f>
        <v/>
      </c>
      <c r="F6" s="25">
        <f>IF('Final 4'!$Y$8&gt;'Final 4'!$Y$9,'Final 4'!F$8,'Final 4'!F$9)</f>
        <v/>
      </c>
      <c r="G6" s="24">
        <f>IF('Final 4'!$Y$8&gt;'Final 4'!$Y$9,'Final 4'!G$8,'Final 4'!G$9)</f>
        <v/>
      </c>
      <c r="H6" s="6">
        <f>IF('Final 4'!$Y$8&gt;'Final 4'!$Y$9,'Final 4'!H$8,'Final 4'!H$9)</f>
        <v/>
      </c>
      <c r="I6" s="6">
        <f>IF('Final 4'!$Y$8&gt;'Final 4'!$Y$9,'Final 4'!I$8,'Final 4'!I$9)</f>
        <v/>
      </c>
      <c r="J6" s="25">
        <f>IF('Final 4'!$Y$8&gt;'Final 4'!$Y$9,'Final 4'!J$8,'Final 4'!J$9)</f>
        <v/>
      </c>
      <c r="K6" s="6">
        <f>IF('Final 4'!$Y$8&gt;'Final 4'!$Y$9,'Final 4'!K$8,'Final 4'!K$9)</f>
        <v/>
      </c>
      <c r="L6" s="6">
        <f>IF('Final 4'!$Y$8&gt;'Final 4'!$Y$9,'Final 4'!L$8,'Final 4'!L$9)</f>
        <v/>
      </c>
      <c r="M6" s="27">
        <f>IF('Final 4'!$Y$8&gt;'Final 4'!$Y$9,'Final 4'!M$8,'Final 4'!M$9)</f>
        <v/>
      </c>
      <c r="O6">
        <f>IF(D$6&gt;D$5, 1.6, 0)</f>
        <v/>
      </c>
      <c r="P6">
        <f>IF(E$6&lt;E$5, 1, 0)</f>
        <v/>
      </c>
      <c r="Q6">
        <f>IF(F$6&gt;F$5, 0.8, 0)</f>
        <v/>
      </c>
      <c r="R6">
        <f>IF(G$6&gt;G$5, 0.6, 0)</f>
        <v/>
      </c>
      <c r="S6">
        <f>IF(H$6&lt;H$5, 1.6, 0)</f>
        <v/>
      </c>
      <c r="T6">
        <f>IF(I$6&gt;I$5, 1, 0)</f>
        <v/>
      </c>
      <c r="U6">
        <f>IF(J$6&gt;J$5, 0.8, 0)</f>
        <v/>
      </c>
      <c r="V6">
        <f>IF(K$6&lt;K$5, 0.6, 0)</f>
        <v/>
      </c>
      <c r="W6">
        <f>IF(L6&gt;L5, 1, 0)</f>
        <v/>
      </c>
      <c r="X6">
        <f>IF(M6&gt;M5, 2, 0)</f>
        <v/>
      </c>
      <c r="Y6">
        <f>SUM(O6:X6)</f>
        <v/>
      </c>
    </row>
    <row r="7" spans="1:25">
      <c r="B7" s="10" t="n"/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8" t="n"/>
    </row>
    <row r="9" spans="1:25">
      <c r="L9" s="20" t="s">
        <v>592</v>
      </c>
      <c r="M9">
        <f>IF(Y5&gt;Y6,C5,C6)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B2:O4"/>
  <sheetViews>
    <sheetView workbookViewId="0">
      <selection activeCell="D4" sqref="D4"/>
    </sheetView>
  </sheetViews>
  <sheetFormatPr baseColWidth="8" defaultRowHeight="15" outlineLevelCol="0"/>
  <cols>
    <col bestFit="1" customWidth="1" max="12" min="12" style="30" width="9.7109375"/>
    <col bestFit="1" customWidth="1" max="14" min="14" style="30" width="10.28515625"/>
  </cols>
  <sheetData>
    <row r="2" spans="1:15">
      <c r="B2" t="s">
        <v>593</v>
      </c>
      <c r="C2" t="n">
        <v>1</v>
      </c>
      <c r="D2" t="s">
        <v>594</v>
      </c>
      <c r="E2" t="n">
        <v>1</v>
      </c>
      <c r="F2" t="s">
        <v>595</v>
      </c>
      <c r="G2" t="n">
        <v>4</v>
      </c>
      <c r="H2" t="s">
        <v>596</v>
      </c>
      <c r="I2" t="n">
        <v>3</v>
      </c>
      <c r="J2" t="s">
        <v>597</v>
      </c>
      <c r="K2" t="n">
        <v>0</v>
      </c>
      <c r="L2" t="s">
        <v>598</v>
      </c>
      <c r="M2" t="n">
        <v>2</v>
      </c>
      <c r="N2" t="s">
        <v>599</v>
      </c>
      <c r="O2">
        <f>SUM(C2+E2+G2+I2+K2+M2)</f>
        <v/>
      </c>
    </row>
    <row r="3" spans="1:15">
      <c r="B3" t="s">
        <v>600</v>
      </c>
      <c r="C3" t="n">
        <v>4</v>
      </c>
      <c r="D3" t="s">
        <v>600</v>
      </c>
      <c r="E3" t="n">
        <v>4</v>
      </c>
      <c r="F3" t="s">
        <v>600</v>
      </c>
      <c r="G3" t="n">
        <v>6</v>
      </c>
      <c r="H3" t="s">
        <v>600</v>
      </c>
      <c r="I3" t="n">
        <v>3</v>
      </c>
      <c r="J3" t="s">
        <v>600</v>
      </c>
      <c r="K3" t="n">
        <v>1</v>
      </c>
      <c r="L3" t="s">
        <v>600</v>
      </c>
      <c r="M3" t="n">
        <v>2</v>
      </c>
      <c r="N3" t="s">
        <v>600</v>
      </c>
      <c r="O3">
        <f>SUM(C3+E3+G3+I3+K3+M3)</f>
        <v/>
      </c>
    </row>
    <row r="4" spans="1:15">
      <c r="B4" t="s">
        <v>601</v>
      </c>
      <c r="C4" s="41">
        <f>C2/C3</f>
        <v/>
      </c>
      <c r="D4" t="s">
        <v>601</v>
      </c>
      <c r="E4" s="41">
        <f>E2/E3</f>
        <v/>
      </c>
      <c r="F4" t="s">
        <v>601</v>
      </c>
      <c r="G4" s="41">
        <f>G2/G3</f>
        <v/>
      </c>
      <c r="H4" t="s">
        <v>601</v>
      </c>
      <c r="I4" s="41">
        <f>I2/I3</f>
        <v/>
      </c>
      <c r="J4" t="s">
        <v>601</v>
      </c>
      <c r="K4" s="41">
        <f>K2/K3</f>
        <v/>
      </c>
      <c r="L4" t="s">
        <v>601</v>
      </c>
      <c r="M4" s="41">
        <f>M2/M3</f>
        <v/>
      </c>
      <c r="N4" t="s">
        <v>601</v>
      </c>
      <c r="O4" s="81">
        <f>O2/O3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&amp; Karly</dc:creator>
  <dcterms:created xsi:type="dcterms:W3CDTF">2013-03-11T02:19:59Z</dcterms:created>
  <dcterms:modified xsi:type="dcterms:W3CDTF">2017-09-14T14:44:14Z</dcterms:modified>
  <cp:lastModifiedBy>Michael Eichenberger</cp:lastModifiedBy>
</cp:coreProperties>
</file>