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ybak Systems\Docs\YoyaPay Attachment\"/>
    </mc:Choice>
  </mc:AlternateContent>
  <bookViews>
    <workbookView xWindow="0" yWindow="0" windowWidth="22820" windowHeight="8920" activeTab="1"/>
  </bookViews>
  <sheets>
    <sheet name="PayOuts" sheetId="1" r:id="rId1"/>
    <sheet name="Report 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1" l="1"/>
  <c r="C69" i="1"/>
  <c r="D69" i="1" s="1"/>
  <c r="C70" i="1"/>
  <c r="D70" i="1" s="1"/>
  <c r="C81" i="1"/>
  <c r="D81" i="1" s="1"/>
  <c r="F81" i="1" s="1"/>
  <c r="C80" i="1"/>
  <c r="D80" i="1" s="1"/>
  <c r="F80" i="1" s="1"/>
  <c r="C79" i="1"/>
  <c r="D79" i="1" s="1"/>
  <c r="F79" i="1" s="1"/>
  <c r="C78" i="1"/>
  <c r="D78" i="1" s="1"/>
  <c r="E78" i="1" s="1"/>
  <c r="C77" i="1"/>
  <c r="D77" i="1" s="1"/>
  <c r="F77" i="1" s="1"/>
  <c r="C76" i="1"/>
  <c r="D76" i="1" s="1"/>
  <c r="F76" i="1" s="1"/>
  <c r="C75" i="1"/>
  <c r="D75" i="1" s="1"/>
  <c r="F75" i="1" s="1"/>
  <c r="C74" i="1"/>
  <c r="D74" i="1" s="1"/>
  <c r="E74" i="1" s="1"/>
  <c r="C73" i="1"/>
  <c r="D73" i="1" s="1"/>
  <c r="F73" i="1" s="1"/>
  <c r="C72" i="1"/>
  <c r="D72" i="1" s="1"/>
  <c r="F72" i="1" s="1"/>
  <c r="C71" i="1"/>
  <c r="D71" i="1" s="1"/>
  <c r="F71" i="1" s="1"/>
  <c r="C24" i="1"/>
  <c r="C63" i="1"/>
  <c r="D63" i="1" s="1"/>
  <c r="F63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52" i="1"/>
  <c r="D52" i="1" s="1"/>
  <c r="D42" i="1"/>
  <c r="D38" i="1"/>
  <c r="D28" i="1"/>
  <c r="D24" i="1"/>
  <c r="E24" i="1" s="1"/>
  <c r="D18" i="1"/>
  <c r="D8" i="1"/>
  <c r="D9" i="1"/>
  <c r="D10" i="1"/>
  <c r="D11" i="1"/>
  <c r="D12" i="1"/>
  <c r="D13" i="1"/>
  <c r="D14" i="1"/>
  <c r="D15" i="1"/>
  <c r="D16" i="1"/>
  <c r="D17" i="1"/>
  <c r="D7" i="1"/>
  <c r="D6" i="1"/>
  <c r="F74" i="1" l="1"/>
  <c r="F78" i="1"/>
  <c r="E69" i="1"/>
  <c r="F69" i="1"/>
  <c r="F70" i="1"/>
  <c r="E70" i="1"/>
  <c r="E71" i="1"/>
  <c r="E75" i="1"/>
  <c r="E79" i="1"/>
  <c r="E72" i="1"/>
  <c r="E76" i="1"/>
  <c r="E80" i="1"/>
  <c r="E73" i="1"/>
  <c r="E77" i="1"/>
  <c r="E58" i="1"/>
  <c r="F58" i="1"/>
  <c r="E61" i="1"/>
  <c r="F61" i="1"/>
  <c r="E53" i="1"/>
  <c r="F53" i="1"/>
  <c r="F60" i="1"/>
  <c r="E60" i="1"/>
  <c r="F56" i="1"/>
  <c r="E56" i="1"/>
  <c r="F62" i="1"/>
  <c r="E62" i="1"/>
  <c r="F54" i="1"/>
  <c r="E54" i="1"/>
  <c r="F57" i="1"/>
  <c r="E57" i="1"/>
  <c r="F52" i="1"/>
  <c r="E52" i="1"/>
  <c r="E59" i="1"/>
  <c r="F59" i="1"/>
  <c r="E55" i="1"/>
  <c r="F55" i="1"/>
  <c r="E63" i="1"/>
  <c r="B44" i="1" l="1"/>
  <c r="B45" i="1"/>
  <c r="B43" i="1"/>
  <c r="C42" i="1"/>
  <c r="B40" i="1"/>
  <c r="B41" i="1"/>
  <c r="B39" i="1"/>
  <c r="C38" i="1"/>
  <c r="B30" i="1"/>
  <c r="B31" i="1"/>
  <c r="B29" i="1"/>
  <c r="C28" i="1"/>
  <c r="E28" i="1" s="1"/>
  <c r="B27" i="1"/>
  <c r="B26" i="1"/>
  <c r="D26" i="1" s="1"/>
  <c r="F24" i="1"/>
  <c r="C18" i="1"/>
  <c r="C17" i="1"/>
  <c r="C16" i="1"/>
  <c r="C15" i="1"/>
  <c r="C14" i="1"/>
  <c r="C13" i="1"/>
  <c r="E13" i="1" s="1"/>
  <c r="C12" i="1"/>
  <c r="C10" i="1"/>
  <c r="C9" i="1"/>
  <c r="C11" i="1"/>
  <c r="E11" i="1" s="1"/>
  <c r="C8" i="1"/>
  <c r="C7" i="1"/>
  <c r="C6" i="1"/>
  <c r="E6" i="1" s="1"/>
  <c r="B25" i="1"/>
  <c r="C25" i="1" l="1"/>
  <c r="E25" i="1" s="1"/>
  <c r="F25" i="1" s="1"/>
  <c r="D25" i="1"/>
  <c r="E42" i="1"/>
  <c r="G42" i="1" s="1"/>
  <c r="C29" i="1"/>
  <c r="D29" i="1"/>
  <c r="C39" i="1"/>
  <c r="D39" i="1"/>
  <c r="D43" i="1"/>
  <c r="F18" i="1"/>
  <c r="E18" i="1"/>
  <c r="E38" i="1"/>
  <c r="F38" i="1" s="1"/>
  <c r="C31" i="1"/>
  <c r="D31" i="1"/>
  <c r="C41" i="1"/>
  <c r="D41" i="1"/>
  <c r="C45" i="1"/>
  <c r="E45" i="1"/>
  <c r="D45" i="1"/>
  <c r="C27" i="1"/>
  <c r="E27" i="1" s="1"/>
  <c r="F27" i="1" s="1"/>
  <c r="D27" i="1"/>
  <c r="E30" i="1"/>
  <c r="D30" i="1"/>
  <c r="C40" i="1"/>
  <c r="D40" i="1"/>
  <c r="C44" i="1"/>
  <c r="E44" i="1" s="1"/>
  <c r="G44" i="1" s="1"/>
  <c r="D44" i="1"/>
  <c r="E14" i="1"/>
  <c r="F14" i="1" s="1"/>
  <c r="E7" i="1"/>
  <c r="F7" i="1" s="1"/>
  <c r="E10" i="1"/>
  <c r="F10" i="1" s="1"/>
  <c r="E15" i="1"/>
  <c r="F15" i="1" s="1"/>
  <c r="E9" i="1"/>
  <c r="G9" i="1" s="1"/>
  <c r="E8" i="1"/>
  <c r="F8" i="1" s="1"/>
  <c r="E12" i="1"/>
  <c r="F12" i="1" s="1"/>
  <c r="E16" i="1"/>
  <c r="G16" i="1" s="1"/>
  <c r="E17" i="1"/>
  <c r="G17" i="1" s="1"/>
  <c r="F6" i="1"/>
  <c r="G18" i="1"/>
  <c r="G6" i="1"/>
  <c r="C43" i="1"/>
  <c r="E43" i="1" s="1"/>
  <c r="G25" i="1"/>
  <c r="G13" i="1"/>
  <c r="F13" i="1"/>
  <c r="G28" i="1"/>
  <c r="F28" i="1"/>
  <c r="G27" i="1"/>
  <c r="F11" i="1"/>
  <c r="G11" i="1"/>
  <c r="C26" i="1"/>
  <c r="E26" i="1" s="1"/>
  <c r="G7" i="1"/>
  <c r="G24" i="1"/>
  <c r="C30" i="1"/>
  <c r="F17" i="1"/>
  <c r="E41" i="1" l="1"/>
  <c r="G41" i="1" s="1"/>
  <c r="E39" i="1"/>
  <c r="E31" i="1"/>
  <c r="F31" i="1" s="1"/>
  <c r="E29" i="1"/>
  <c r="F29" i="1" s="1"/>
  <c r="G10" i="1"/>
  <c r="E40" i="1"/>
  <c r="G40" i="1" s="1"/>
  <c r="G12" i="1"/>
  <c r="F39" i="1"/>
  <c r="G39" i="1"/>
  <c r="G38" i="1"/>
  <c r="F42" i="1"/>
  <c r="F44" i="1"/>
  <c r="G8" i="1"/>
  <c r="G15" i="1"/>
  <c r="G14" i="1"/>
  <c r="F9" i="1"/>
  <c r="F16" i="1"/>
  <c r="G43" i="1"/>
  <c r="F43" i="1"/>
  <c r="G45" i="1"/>
  <c r="F45" i="1"/>
  <c r="G30" i="1"/>
  <c r="F30" i="1"/>
  <c r="G31" i="1"/>
  <c r="F41" i="1"/>
  <c r="F26" i="1"/>
  <c r="G26" i="1"/>
  <c r="F40" i="1"/>
  <c r="G29" i="1" l="1"/>
</calcChain>
</file>

<file path=xl/sharedStrings.xml><?xml version="1.0" encoding="utf-8"?>
<sst xmlns="http://schemas.openxmlformats.org/spreadsheetml/2006/main" count="148" uniqueCount="79">
  <si>
    <t>Tier</t>
  </si>
  <si>
    <t>Transaction Fee</t>
  </si>
  <si>
    <t>500-2,500</t>
  </si>
  <si>
    <t>5,001-15,000</t>
  </si>
  <si>
    <t>15,001 - 30,000</t>
  </si>
  <si>
    <t>30,001 - 45,000</t>
  </si>
  <si>
    <t>45,001 - 60,000</t>
  </si>
  <si>
    <t>60,001 - 125,000</t>
  </si>
  <si>
    <t>125,001 - 250,000</t>
  </si>
  <si>
    <t>250,001 - 500,000</t>
  </si>
  <si>
    <t>500,001 - 1,000,000</t>
  </si>
  <si>
    <t>1,000,001 - 2,000,000</t>
  </si>
  <si>
    <t>2,000,001 - 3,000,000</t>
  </si>
  <si>
    <t>3,000,001 - 4,000,000</t>
  </si>
  <si>
    <t>4,000,001 - 5,000,000</t>
  </si>
  <si>
    <t xml:space="preserve">Excise (15%) </t>
  </si>
  <si>
    <t>Net Fee (85%)</t>
  </si>
  <si>
    <t>BILL PAYEMENTS (TVs, NWSC, UMEME-POSTPAID, URA, KCCA, MWE  E.T.C)</t>
  </si>
  <si>
    <t xml:space="preserve">UMEME YAKA </t>
  </si>
  <si>
    <t>Excise Duty</t>
  </si>
  <si>
    <t>Net Commission</t>
  </si>
  <si>
    <t>Commission (%)</t>
  </si>
  <si>
    <t>Sample Transaction Amounts</t>
  </si>
  <si>
    <t>Yoya Pay 30%</t>
  </si>
  <si>
    <t>Agent 70%</t>
  </si>
  <si>
    <t>AIRTIME AND DATA / INTERNET</t>
  </si>
  <si>
    <t>Min – Max</t>
  </si>
  <si>
    <t>500 – 2,500</t>
  </si>
  <si>
    <t>5% of amount</t>
  </si>
  <si>
    <t>2,501 – 5,000</t>
  </si>
  <si>
    <t>5,001 – 15,000</t>
  </si>
  <si>
    <t>15,001 – 30,000</t>
  </si>
  <si>
    <t>30,001 – 45,000</t>
  </si>
  <si>
    <t>45,001 – 60,000</t>
  </si>
  <si>
    <t>60,001 – 125,000</t>
  </si>
  <si>
    <t>125,001 – 250,000</t>
  </si>
  <si>
    <t>250,001 – 500,000</t>
  </si>
  <si>
    <t>500,001 – 1,000,000</t>
  </si>
  <si>
    <t>1,000,001 – 2,000,000</t>
  </si>
  <si>
    <t>2,000,001 – 4,000,000</t>
  </si>
  <si>
    <t>4,000,001 – 7,000,000</t>
  </si>
  <si>
    <t>Commission</t>
  </si>
  <si>
    <t>From Date</t>
  </si>
  <si>
    <t>To Date</t>
  </si>
  <si>
    <t>Choosen Product</t>
  </si>
  <si>
    <t>Merchant ID</t>
  </si>
  <si>
    <t>Transaction ID</t>
  </si>
  <si>
    <t>…………………………</t>
  </si>
  <si>
    <t>Status</t>
  </si>
  <si>
    <t>SALES TRACKING REPORT</t>
  </si>
  <si>
    <t>……………………………..</t>
  </si>
  <si>
    <t>Number of Transactions</t>
  </si>
  <si>
    <t>Choosen Merchant</t>
  </si>
  <si>
    <t>Product</t>
  </si>
  <si>
    <t>Trans Status</t>
  </si>
  <si>
    <t>Trans Amount</t>
  </si>
  <si>
    <t>Balance</t>
  </si>
  <si>
    <t>MERCHANT REGISTRATION REPORT</t>
  </si>
  <si>
    <t>Document Status (A/NA)</t>
  </si>
  <si>
    <t>Merchant Status (</t>
  </si>
  <si>
    <t>Approved OR Not Approved</t>
  </si>
  <si>
    <t>Active or Not Active</t>
  </si>
  <si>
    <t>COMMISSION REPORT</t>
  </si>
  <si>
    <t>Value</t>
  </si>
  <si>
    <t xml:space="preserve">Commission </t>
  </si>
  <si>
    <t>PREFUND REPORT</t>
  </si>
  <si>
    <t>Available Balance</t>
  </si>
  <si>
    <t>Daily Consumption</t>
  </si>
  <si>
    <t>TRANSACTION  REPORT PER MERCHANT</t>
  </si>
  <si>
    <t>TRANSACTION  REPORT PER PRODUCT</t>
  </si>
  <si>
    <t>Merchant Name</t>
  </si>
  <si>
    <t>Third Party (10%)</t>
  </si>
  <si>
    <t>Agent Commission (75% of Net)</t>
  </si>
  <si>
    <t>Yoya Pay Com (25% of Net)</t>
  </si>
  <si>
    <t>Third Party  (10% )</t>
  </si>
  <si>
    <t>MOBILE MONEY DEPOSITS</t>
  </si>
  <si>
    <t>MOBILE MONEY WITHDRAWS</t>
  </si>
  <si>
    <t>Excise Duty 15%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</si>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</sst>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/>
    <xf numFmtId="1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/>
    <xf numFmtId="1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1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3" fontId="3" fillId="3" borderId="19" xfId="0" applyNumberFormat="1" applyFont="1" applyFill="1" applyBorder="1"/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2" xfId="0" applyFont="1" applyFill="1" applyBorder="1"/>
    <xf numFmtId="2" fontId="2" fillId="2" borderId="23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3" borderId="25" xfId="0" applyFont="1" applyFill="1" applyBorder="1"/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3" fillId="3" borderId="18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0" borderId="0" xfId="0" applyAlignment="1">
      <alignment horizontal="center" vertical="center"/>
    </xf>
    <xf numFmtId="0" fontId="4" fillId="5" borderId="1" xfId="0" applyFont="1" applyFill="1" applyBorder="1"/>
    <xf numFmtId="0" fontId="4" fillId="0" borderId="0" xfId="0" applyFont="1"/>
    <xf numFmtId="0" fontId="5" fillId="0" borderId="0" xfId="0" applyFont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5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6" borderId="11" xfId="0" applyFont="1" applyFill="1" applyBorder="1"/>
    <xf numFmtId="1" fontId="3" fillId="6" borderId="11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31" xfId="0" applyFont="1" applyFill="1" applyBorder="1" applyAlignment="1">
      <alignment horizontal="left"/>
    </xf>
    <xf numFmtId="0" fontId="2" fillId="5" borderId="3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" fontId="0" fillId="0" borderId="0" xfId="0" applyNumberFormat="1" applyBorder="1"/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76" zoomScaleNormal="100" workbookViewId="0">
      <selection activeCell="C97" sqref="C97"/>
    </sheetView>
  </sheetViews>
  <sheetFormatPr defaultRowHeight="14.5" x14ac:dyDescent="0.35"/>
  <cols>
    <col min="1" max="1" width="20.54296875" customWidth="1"/>
    <col min="2" max="2" width="16.7265625" customWidth="1"/>
    <col min="3" max="3" width="12.36328125" customWidth="1"/>
    <col min="4" max="4" width="13.54296875" customWidth="1"/>
    <col min="5" max="5" width="13.90625" customWidth="1"/>
    <col min="6" max="6" width="19" customWidth="1"/>
    <col min="7" max="7" width="14.54296875" customWidth="1"/>
    <col min="8" max="8" width="9.7265625" customWidth="1"/>
    <col min="9" max="9" width="0" hidden="1" customWidth="1"/>
    <col min="10" max="10" width="15.08984375" customWidth="1"/>
    <col min="11" max="11" width="13.453125" customWidth="1"/>
    <col min="12" max="12" width="19.453125" customWidth="1"/>
    <col min="13" max="13" width="19.1796875" customWidth="1"/>
  </cols>
  <sheetData>
    <row r="1" spans="1:13" ht="15" thickBot="1" x14ac:dyDescent="0.4"/>
    <row r="2" spans="1:13" x14ac:dyDescent="0.35">
      <c r="A2" s="98" t="s">
        <v>17</v>
      </c>
      <c r="B2" s="99"/>
      <c r="C2" s="99"/>
      <c r="D2" s="99"/>
      <c r="E2" s="99"/>
      <c r="F2" s="99"/>
      <c r="G2" s="100"/>
      <c r="H2" s="78"/>
      <c r="I2" s="1"/>
    </row>
    <row r="3" spans="1:13" ht="17.399999999999999" customHeight="1" thickBot="1" x14ac:dyDescent="0.4">
      <c r="A3" s="101"/>
      <c r="B3" s="97"/>
      <c r="C3" s="97"/>
      <c r="D3" s="97"/>
      <c r="E3" s="97"/>
      <c r="F3" s="97"/>
      <c r="G3" s="102"/>
      <c r="H3" s="78"/>
      <c r="I3" s="1"/>
      <c r="J3" s="2" t="s">
        <v>23</v>
      </c>
      <c r="K3" s="2" t="s">
        <v>24</v>
      </c>
      <c r="L3" s="2" t="s">
        <v>77</v>
      </c>
      <c r="M3" s="2"/>
    </row>
    <row r="4" spans="1:13" ht="15" thickBot="1" x14ac:dyDescent="0.4">
      <c r="A4" s="3"/>
      <c r="B4" s="4"/>
      <c r="C4" s="4"/>
      <c r="D4" s="4"/>
      <c r="E4" s="4"/>
      <c r="F4" s="4"/>
      <c r="G4" s="5"/>
      <c r="H4" s="4"/>
      <c r="J4" s="2">
        <v>0.25</v>
      </c>
      <c r="K4" s="2">
        <v>0.75</v>
      </c>
      <c r="L4" s="2">
        <v>0.15</v>
      </c>
      <c r="M4" s="2"/>
    </row>
    <row r="5" spans="1:13" ht="34.75" customHeight="1" thickBot="1" x14ac:dyDescent="0.4">
      <c r="A5" s="6" t="s">
        <v>0</v>
      </c>
      <c r="B5" s="7" t="s">
        <v>1</v>
      </c>
      <c r="C5" s="7" t="s">
        <v>15</v>
      </c>
      <c r="D5" s="7" t="s">
        <v>71</v>
      </c>
      <c r="E5" s="7" t="s">
        <v>16</v>
      </c>
      <c r="F5" s="7" t="s">
        <v>72</v>
      </c>
      <c r="G5" s="7" t="s">
        <v>73</v>
      </c>
      <c r="H5" s="108"/>
      <c r="J5" s="107"/>
    </row>
    <row r="6" spans="1:13" x14ac:dyDescent="0.35">
      <c r="A6" s="8" t="s">
        <v>2</v>
      </c>
      <c r="B6" s="9">
        <v>300</v>
      </c>
      <c r="C6" s="10">
        <f>L4*B6</f>
        <v>45</v>
      </c>
      <c r="D6" s="10">
        <f>0.1*B6</f>
        <v>30</v>
      </c>
      <c r="E6" s="9">
        <f>B6-C6-D6</f>
        <v>225</v>
      </c>
      <c r="F6" s="10">
        <f>K4*E6</f>
        <v>168.75</v>
      </c>
      <c r="G6" s="10">
        <f>J4*E6</f>
        <v>56.25</v>
      </c>
      <c r="H6" s="79"/>
    </row>
    <row r="7" spans="1:13" x14ac:dyDescent="0.35">
      <c r="A7" s="11" t="s">
        <v>3</v>
      </c>
      <c r="B7" s="12">
        <v>500</v>
      </c>
      <c r="C7" s="13">
        <f>L4*B7</f>
        <v>75</v>
      </c>
      <c r="D7" s="13">
        <f>0.1*B7</f>
        <v>50</v>
      </c>
      <c r="E7" s="12">
        <f>B7-C7-D7</f>
        <v>375</v>
      </c>
      <c r="F7" s="13">
        <f>K4*E7</f>
        <v>281.25</v>
      </c>
      <c r="G7" s="13">
        <f>J4*E7</f>
        <v>93.75</v>
      </c>
      <c r="H7" s="79"/>
      <c r="K7" t="s">
        <v>78</v>
      </c>
    </row>
    <row r="8" spans="1:13" x14ac:dyDescent="0.35">
      <c r="A8" s="11" t="s">
        <v>4</v>
      </c>
      <c r="B8" s="12">
        <v>1200</v>
      </c>
      <c r="C8" s="13">
        <f>L4*B8</f>
        <v>180</v>
      </c>
      <c r="D8" s="13">
        <f t="shared" ref="D8:D17" si="0">0.1*B8</f>
        <v>120</v>
      </c>
      <c r="E8" s="12">
        <f t="shared" ref="E8:E17" si="1">B8-C8-D8</f>
        <v>900</v>
      </c>
      <c r="F8" s="13">
        <f>K4*E8</f>
        <v>675</v>
      </c>
      <c r="G8" s="13">
        <f>J4*E8</f>
        <v>225</v>
      </c>
      <c r="H8" s="79"/>
    </row>
    <row r="9" spans="1:13" x14ac:dyDescent="0.35">
      <c r="A9" s="11" t="s">
        <v>5</v>
      </c>
      <c r="B9" s="12">
        <v>1800</v>
      </c>
      <c r="C9" s="13">
        <f>L4*B9</f>
        <v>270</v>
      </c>
      <c r="D9" s="13">
        <f t="shared" si="0"/>
        <v>180</v>
      </c>
      <c r="E9" s="12">
        <f t="shared" si="1"/>
        <v>1350</v>
      </c>
      <c r="F9" s="13">
        <f>K4*E9</f>
        <v>1012.5</v>
      </c>
      <c r="G9" s="13">
        <f>J4*E9</f>
        <v>337.5</v>
      </c>
      <c r="H9" s="79"/>
      <c r="J9" s="88"/>
    </row>
    <row r="10" spans="1:13" s="88" customFormat="1" x14ac:dyDescent="0.35">
      <c r="A10" s="85" t="s">
        <v>6</v>
      </c>
      <c r="B10" s="86">
        <v>2200</v>
      </c>
      <c r="C10" s="87">
        <f>L4*B10</f>
        <v>330</v>
      </c>
      <c r="D10" s="87">
        <f t="shared" si="0"/>
        <v>220</v>
      </c>
      <c r="E10" s="86">
        <f t="shared" si="1"/>
        <v>1650</v>
      </c>
      <c r="F10" s="87">
        <f>K4*E10</f>
        <v>1237.5</v>
      </c>
      <c r="G10" s="87">
        <f>J4*E10</f>
        <v>412.5</v>
      </c>
      <c r="H10" s="82"/>
      <c r="J10"/>
    </row>
    <row r="11" spans="1:13" x14ac:dyDescent="0.35">
      <c r="A11" s="11" t="s">
        <v>7</v>
      </c>
      <c r="B11" s="12">
        <v>2800</v>
      </c>
      <c r="C11" s="13">
        <f t="shared" ref="C11" si="2">0.15*B11</f>
        <v>420</v>
      </c>
      <c r="D11" s="13">
        <f t="shared" si="0"/>
        <v>280</v>
      </c>
      <c r="E11" s="12">
        <f t="shared" si="1"/>
        <v>2100</v>
      </c>
      <c r="F11" s="13">
        <f>K4*E11</f>
        <v>1575</v>
      </c>
      <c r="G11" s="13">
        <f>J4*E11</f>
        <v>525</v>
      </c>
      <c r="H11" s="79"/>
    </row>
    <row r="12" spans="1:13" x14ac:dyDescent="0.35">
      <c r="A12" s="11" t="s">
        <v>8</v>
      </c>
      <c r="B12" s="12">
        <v>4000</v>
      </c>
      <c r="C12" s="13">
        <f>L4*B12</f>
        <v>600</v>
      </c>
      <c r="D12" s="13">
        <f t="shared" si="0"/>
        <v>400</v>
      </c>
      <c r="E12" s="12">
        <f t="shared" si="1"/>
        <v>3000</v>
      </c>
      <c r="F12" s="13">
        <f>K4*E12</f>
        <v>2250</v>
      </c>
      <c r="G12" s="13">
        <f>J4*E12</f>
        <v>750</v>
      </c>
      <c r="H12" s="79"/>
    </row>
    <row r="13" spans="1:13" x14ac:dyDescent="0.35">
      <c r="A13" s="11" t="s">
        <v>9</v>
      </c>
      <c r="B13" s="12">
        <v>5500</v>
      </c>
      <c r="C13" s="13">
        <f>L4*B13</f>
        <v>825</v>
      </c>
      <c r="D13" s="13">
        <f t="shared" si="0"/>
        <v>550</v>
      </c>
      <c r="E13" s="12">
        <f t="shared" si="1"/>
        <v>4125</v>
      </c>
      <c r="F13" s="13">
        <f>K4*E13</f>
        <v>3093.75</v>
      </c>
      <c r="G13" s="13">
        <f>J4*E13</f>
        <v>1031.25</v>
      </c>
      <c r="H13" s="79"/>
    </row>
    <row r="14" spans="1:13" x14ac:dyDescent="0.35">
      <c r="A14" s="11" t="s">
        <v>10</v>
      </c>
      <c r="B14" s="12">
        <v>12000</v>
      </c>
      <c r="C14" s="13">
        <f>L4*B14</f>
        <v>1800</v>
      </c>
      <c r="D14" s="13">
        <f t="shared" si="0"/>
        <v>1200</v>
      </c>
      <c r="E14" s="12">
        <f t="shared" si="1"/>
        <v>9000</v>
      </c>
      <c r="F14" s="13">
        <f>K4*E14</f>
        <v>6750</v>
      </c>
      <c r="G14" s="13">
        <f>J4*E14</f>
        <v>2250</v>
      </c>
      <c r="H14" s="79"/>
    </row>
    <row r="15" spans="1:13" x14ac:dyDescent="0.35">
      <c r="A15" s="11" t="s">
        <v>11</v>
      </c>
      <c r="B15" s="12">
        <v>23000</v>
      </c>
      <c r="C15" s="13">
        <f>L4*B15</f>
        <v>3450</v>
      </c>
      <c r="D15" s="13">
        <f t="shared" si="0"/>
        <v>2300</v>
      </c>
      <c r="E15" s="12">
        <f t="shared" si="1"/>
        <v>17250</v>
      </c>
      <c r="F15" s="13">
        <f>K4*E15</f>
        <v>12937.5</v>
      </c>
      <c r="G15" s="13">
        <f>J4*E15</f>
        <v>4312.5</v>
      </c>
      <c r="H15" s="79"/>
    </row>
    <row r="16" spans="1:13" x14ac:dyDescent="0.35">
      <c r="A16" s="11" t="s">
        <v>12</v>
      </c>
      <c r="B16" s="12">
        <v>42000</v>
      </c>
      <c r="C16" s="13">
        <f>L4*B16</f>
        <v>6300</v>
      </c>
      <c r="D16" s="13">
        <f t="shared" si="0"/>
        <v>4200</v>
      </c>
      <c r="E16" s="12">
        <f t="shared" si="1"/>
        <v>31500</v>
      </c>
      <c r="F16" s="13">
        <f>K4*E16</f>
        <v>23625</v>
      </c>
      <c r="G16" s="13">
        <f>J4*E16</f>
        <v>7875</v>
      </c>
      <c r="H16" s="79"/>
    </row>
    <row r="17" spans="1:8" x14ac:dyDescent="0.35">
      <c r="A17" s="11" t="s">
        <v>13</v>
      </c>
      <c r="B17" s="12">
        <v>42000</v>
      </c>
      <c r="C17" s="13">
        <f>L4*B17</f>
        <v>6300</v>
      </c>
      <c r="D17" s="13">
        <f t="shared" si="0"/>
        <v>4200</v>
      </c>
      <c r="E17" s="12">
        <f t="shared" si="1"/>
        <v>31500</v>
      </c>
      <c r="F17" s="13">
        <f t="shared" ref="F17:F18" si="3">0.7*E17</f>
        <v>22050</v>
      </c>
      <c r="G17" s="13">
        <f>J4*E17</f>
        <v>7875</v>
      </c>
      <c r="H17" s="79"/>
    </row>
    <row r="18" spans="1:8" ht="15" thickBot="1" x14ac:dyDescent="0.4">
      <c r="A18" s="14" t="s">
        <v>14</v>
      </c>
      <c r="B18" s="15">
        <v>42000</v>
      </c>
      <c r="C18" s="16">
        <f>L4*B18</f>
        <v>6300</v>
      </c>
      <c r="D18" s="16">
        <f>0.1*B18</f>
        <v>4200</v>
      </c>
      <c r="E18" s="15">
        <f>B18-C18-D18</f>
        <v>31500</v>
      </c>
      <c r="F18" s="16">
        <f t="shared" si="3"/>
        <v>22050</v>
      </c>
      <c r="G18" s="16">
        <f>J4*E18</f>
        <v>7875</v>
      </c>
      <c r="H18" s="79"/>
    </row>
    <row r="20" spans="1:8" ht="15" thickBot="1" x14ac:dyDescent="0.4"/>
    <row r="21" spans="1:8" x14ac:dyDescent="0.35">
      <c r="A21" s="98" t="s">
        <v>18</v>
      </c>
      <c r="B21" s="99"/>
      <c r="C21" s="99"/>
      <c r="D21" s="99"/>
      <c r="E21" s="99"/>
      <c r="F21" s="99"/>
      <c r="G21" s="100"/>
      <c r="H21" s="78"/>
    </row>
    <row r="22" spans="1:8" ht="15" thickBot="1" x14ac:dyDescent="0.4">
      <c r="A22" s="101"/>
      <c r="B22" s="97"/>
      <c r="C22" s="97"/>
      <c r="D22" s="97"/>
      <c r="E22" s="97"/>
      <c r="F22" s="97"/>
      <c r="G22" s="102"/>
      <c r="H22" s="78"/>
    </row>
    <row r="23" spans="1:8" ht="28.5" thickBot="1" x14ac:dyDescent="0.4">
      <c r="A23" s="7" t="s">
        <v>22</v>
      </c>
      <c r="B23" s="6" t="s">
        <v>21</v>
      </c>
      <c r="C23" s="6" t="s">
        <v>19</v>
      </c>
      <c r="D23" s="7" t="s">
        <v>71</v>
      </c>
      <c r="E23" s="6" t="s">
        <v>20</v>
      </c>
      <c r="F23" s="7" t="s">
        <v>72</v>
      </c>
      <c r="G23" s="7" t="s">
        <v>73</v>
      </c>
      <c r="H23" s="80"/>
    </row>
    <row r="24" spans="1:8" ht="15" thickBot="1" x14ac:dyDescent="0.4">
      <c r="A24" s="32">
        <v>1</v>
      </c>
      <c r="B24" s="33">
        <v>2.5</v>
      </c>
      <c r="C24" s="34">
        <f>L4*B24</f>
        <v>0.375</v>
      </c>
      <c r="D24" s="34">
        <f>0.1*B24</f>
        <v>0.25</v>
      </c>
      <c r="E24" s="33">
        <f>B24-C24-D24</f>
        <v>1.875</v>
      </c>
      <c r="F24" s="34">
        <f>K4*E24</f>
        <v>1.40625</v>
      </c>
      <c r="G24" s="35">
        <f>J4*E24</f>
        <v>0.46875</v>
      </c>
      <c r="H24" s="81"/>
    </row>
    <row r="25" spans="1:8" x14ac:dyDescent="0.35">
      <c r="A25" s="29">
        <v>10000</v>
      </c>
      <c r="B25" s="30">
        <f>0.025*A25</f>
        <v>250</v>
      </c>
      <c r="C25" s="30">
        <f>L4*B25</f>
        <v>37.5</v>
      </c>
      <c r="D25" s="30">
        <f>0.1*B25</f>
        <v>25</v>
      </c>
      <c r="E25" s="30">
        <f t="shared" ref="E25:E27" si="4">B25-C25</f>
        <v>212.5</v>
      </c>
      <c r="F25" s="30">
        <f>K4*E25</f>
        <v>159.375</v>
      </c>
      <c r="G25" s="31">
        <f>J4*E25</f>
        <v>53.125</v>
      </c>
      <c r="H25" s="82"/>
    </row>
    <row r="26" spans="1:8" x14ac:dyDescent="0.35">
      <c r="A26" s="19">
        <v>60000</v>
      </c>
      <c r="B26" s="17">
        <f>0.025*A26</f>
        <v>1500</v>
      </c>
      <c r="C26" s="17">
        <f>L4*B26</f>
        <v>225</v>
      </c>
      <c r="D26" s="30">
        <f t="shared" ref="D26:D27" si="5">0.1*B26</f>
        <v>150</v>
      </c>
      <c r="E26" s="17">
        <f t="shared" si="4"/>
        <v>1275</v>
      </c>
      <c r="F26" s="17">
        <f>K4*E26</f>
        <v>956.25</v>
      </c>
      <c r="G26" s="18">
        <f>J4*E26</f>
        <v>318.75</v>
      </c>
      <c r="H26" s="82"/>
    </row>
    <row r="27" spans="1:8" ht="15" thickBot="1" x14ac:dyDescent="0.4">
      <c r="A27" s="36">
        <v>200000</v>
      </c>
      <c r="B27" s="37">
        <f>0.025*A27</f>
        <v>5000</v>
      </c>
      <c r="C27" s="37">
        <f>L4*B27</f>
        <v>750</v>
      </c>
      <c r="D27" s="30">
        <f t="shared" si="5"/>
        <v>500</v>
      </c>
      <c r="E27" s="37">
        <f t="shared" si="4"/>
        <v>4250</v>
      </c>
      <c r="F27" s="37">
        <f>K4*E27</f>
        <v>3187.5</v>
      </c>
      <c r="G27" s="38">
        <f>J4*E27</f>
        <v>1062.5</v>
      </c>
      <c r="H27" s="82"/>
    </row>
    <row r="28" spans="1:8" ht="15" thickBot="1" x14ac:dyDescent="0.4">
      <c r="A28" s="43">
        <v>1</v>
      </c>
      <c r="B28" s="44">
        <v>10</v>
      </c>
      <c r="C28" s="44">
        <f>L4*B28</f>
        <v>1.5</v>
      </c>
      <c r="D28" s="44">
        <f>0.1*B28</f>
        <v>1</v>
      </c>
      <c r="E28" s="34">
        <f>B28-C28-D28</f>
        <v>7.5</v>
      </c>
      <c r="F28" s="44">
        <f>K4*E28</f>
        <v>5.625</v>
      </c>
      <c r="G28" s="45">
        <f>J4*E28</f>
        <v>1.875</v>
      </c>
      <c r="H28" s="83"/>
    </row>
    <row r="29" spans="1:8" x14ac:dyDescent="0.35">
      <c r="A29" s="39">
        <v>10000</v>
      </c>
      <c r="B29" s="40">
        <f>0.1*A29</f>
        <v>1000</v>
      </c>
      <c r="C29" s="40">
        <f>L4*B29</f>
        <v>150</v>
      </c>
      <c r="D29" s="40">
        <f>0.1*B29</f>
        <v>100</v>
      </c>
      <c r="E29" s="30">
        <f>B29-C29-D29</f>
        <v>750</v>
      </c>
      <c r="F29" s="41">
        <f>K4*E29</f>
        <v>562.5</v>
      </c>
      <c r="G29" s="42">
        <f>J4*E29</f>
        <v>187.5</v>
      </c>
      <c r="H29" s="84"/>
    </row>
    <row r="30" spans="1:8" x14ac:dyDescent="0.35">
      <c r="A30" s="20">
        <v>60000</v>
      </c>
      <c r="B30" s="21">
        <f t="shared" ref="B30:B31" si="6">0.1*A30</f>
        <v>6000</v>
      </c>
      <c r="C30" s="21">
        <f>L4*B30</f>
        <v>900</v>
      </c>
      <c r="D30" s="21">
        <f>0.1*B30</f>
        <v>600</v>
      </c>
      <c r="E30" s="17">
        <f>B30-C30-D30</f>
        <v>4500</v>
      </c>
      <c r="F30" s="22">
        <f>K4*E30</f>
        <v>3375</v>
      </c>
      <c r="G30" s="23">
        <f>J4*E30</f>
        <v>1125</v>
      </c>
      <c r="H30" s="84"/>
    </row>
    <row r="31" spans="1:8" ht="15" thickBot="1" x14ac:dyDescent="0.4">
      <c r="A31" s="24">
        <v>200000</v>
      </c>
      <c r="B31" s="25">
        <f t="shared" si="6"/>
        <v>20000</v>
      </c>
      <c r="C31" s="25">
        <f>L4*B31</f>
        <v>3000</v>
      </c>
      <c r="D31" s="21">
        <f>0.1*B31</f>
        <v>2000</v>
      </c>
      <c r="E31" s="26">
        <f>B31-C31-D31</f>
        <v>15000</v>
      </c>
      <c r="F31" s="27">
        <f>K4*E31</f>
        <v>11250</v>
      </c>
      <c r="G31" s="28">
        <f>J4*E31</f>
        <v>3750</v>
      </c>
      <c r="H31" s="84"/>
    </row>
    <row r="34" spans="1:8" ht="15" thickBot="1" x14ac:dyDescent="0.4"/>
    <row r="35" spans="1:8" x14ac:dyDescent="0.35">
      <c r="A35" s="98" t="s">
        <v>25</v>
      </c>
      <c r="B35" s="99"/>
      <c r="C35" s="99"/>
      <c r="D35" s="99"/>
      <c r="E35" s="99"/>
      <c r="F35" s="99"/>
      <c r="G35" s="100"/>
      <c r="H35" s="78"/>
    </row>
    <row r="36" spans="1:8" ht="15" thickBot="1" x14ac:dyDescent="0.4">
      <c r="A36" s="101"/>
      <c r="B36" s="97"/>
      <c r="C36" s="97"/>
      <c r="D36" s="97"/>
      <c r="E36" s="97"/>
      <c r="F36" s="97"/>
      <c r="G36" s="102"/>
      <c r="H36" s="78"/>
    </row>
    <row r="37" spans="1:8" ht="28.5" thickBot="1" x14ac:dyDescent="0.4">
      <c r="A37" s="7" t="s">
        <v>22</v>
      </c>
      <c r="B37" s="6" t="s">
        <v>21</v>
      </c>
      <c r="C37" s="6" t="s">
        <v>19</v>
      </c>
      <c r="D37" s="7" t="s">
        <v>71</v>
      </c>
      <c r="E37" s="6" t="s">
        <v>20</v>
      </c>
      <c r="F37" s="7" t="s">
        <v>72</v>
      </c>
      <c r="G37" s="7" t="s">
        <v>73</v>
      </c>
      <c r="H37" s="80"/>
    </row>
    <row r="38" spans="1:8" ht="15" thickBot="1" x14ac:dyDescent="0.4">
      <c r="A38" s="32">
        <v>1</v>
      </c>
      <c r="B38" s="33">
        <v>4.4400000000000004</v>
      </c>
      <c r="C38" s="34">
        <f>L4*B38</f>
        <v>0.66600000000000004</v>
      </c>
      <c r="D38" s="34">
        <f>0.1*B38</f>
        <v>0.44400000000000006</v>
      </c>
      <c r="E38" s="33">
        <f>B38-C38-D38</f>
        <v>3.3300000000000005</v>
      </c>
      <c r="F38" s="34">
        <f>K4*E38</f>
        <v>2.4975000000000005</v>
      </c>
      <c r="G38" s="35">
        <f>J4*E38</f>
        <v>0.83250000000000013</v>
      </c>
      <c r="H38" s="81"/>
    </row>
    <row r="39" spans="1:8" x14ac:dyDescent="0.35">
      <c r="A39" s="29">
        <v>1000</v>
      </c>
      <c r="B39" s="30">
        <f>0.0444*A39</f>
        <v>44.4</v>
      </c>
      <c r="C39" s="30">
        <f>L4*B39</f>
        <v>6.6599999999999993</v>
      </c>
      <c r="D39" s="30">
        <f>0.1*B39</f>
        <v>4.4400000000000004</v>
      </c>
      <c r="E39" s="30">
        <f>B39-C39-D39</f>
        <v>33.300000000000004</v>
      </c>
      <c r="F39" s="30">
        <f>K4*E39</f>
        <v>24.975000000000001</v>
      </c>
      <c r="G39" s="31">
        <f>J4*E39</f>
        <v>8.3250000000000011</v>
      </c>
      <c r="H39" s="82"/>
    </row>
    <row r="40" spans="1:8" x14ac:dyDescent="0.35">
      <c r="A40" s="19">
        <v>5000</v>
      </c>
      <c r="B40" s="30">
        <f t="shared" ref="B40:B41" si="7">0.0444*A40</f>
        <v>222</v>
      </c>
      <c r="C40" s="17">
        <f>L4*B40</f>
        <v>33.299999999999997</v>
      </c>
      <c r="D40" s="30">
        <f t="shared" ref="D40:D41" si="8">0.1*B40</f>
        <v>22.200000000000003</v>
      </c>
      <c r="E40" s="30">
        <f t="shared" ref="E40:E41" si="9">B40-C40-D40</f>
        <v>166.5</v>
      </c>
      <c r="F40" s="17">
        <f>K4*E40</f>
        <v>124.875</v>
      </c>
      <c r="G40" s="18">
        <f>J4*E40</f>
        <v>41.625</v>
      </c>
      <c r="H40" s="82"/>
    </row>
    <row r="41" spans="1:8" ht="15" thickBot="1" x14ac:dyDescent="0.4">
      <c r="A41" s="36">
        <v>30000</v>
      </c>
      <c r="B41" s="30">
        <f t="shared" si="7"/>
        <v>1332</v>
      </c>
      <c r="C41" s="37">
        <f>L4*B41</f>
        <v>199.79999999999998</v>
      </c>
      <c r="D41" s="30">
        <f t="shared" si="8"/>
        <v>133.20000000000002</v>
      </c>
      <c r="E41" s="30">
        <f t="shared" si="9"/>
        <v>999</v>
      </c>
      <c r="F41" s="37">
        <f>K4*E41</f>
        <v>749.25</v>
      </c>
      <c r="G41" s="38">
        <f>J4*E41</f>
        <v>249.75</v>
      </c>
      <c r="H41" s="82"/>
    </row>
    <row r="42" spans="1:8" ht="15" thickBot="1" x14ac:dyDescent="0.4">
      <c r="A42" s="32">
        <v>1</v>
      </c>
      <c r="B42" s="33">
        <v>5</v>
      </c>
      <c r="C42" s="34">
        <f>L4*B42</f>
        <v>0.75</v>
      </c>
      <c r="D42" s="34">
        <f>0.1*B42</f>
        <v>0.5</v>
      </c>
      <c r="E42" s="33">
        <f>B42-C42-D42</f>
        <v>3.75</v>
      </c>
      <c r="F42" s="34">
        <f>K4*E42</f>
        <v>2.8125</v>
      </c>
      <c r="G42" s="35">
        <f>J4*E42</f>
        <v>0.9375</v>
      </c>
      <c r="H42" s="81"/>
    </row>
    <row r="43" spans="1:8" x14ac:dyDescent="0.35">
      <c r="A43" s="29">
        <v>1000</v>
      </c>
      <c r="B43" s="30">
        <f>0.05*A43</f>
        <v>50</v>
      </c>
      <c r="C43" s="30">
        <f>L4*B43</f>
        <v>7.5</v>
      </c>
      <c r="D43" s="30">
        <f>0.1*B43</f>
        <v>5</v>
      </c>
      <c r="E43" s="30">
        <f>B43-C43-D43</f>
        <v>37.5</v>
      </c>
      <c r="F43" s="30">
        <f>K4*E43</f>
        <v>28.125</v>
      </c>
      <c r="G43" s="31">
        <f>J4*E43</f>
        <v>9.375</v>
      </c>
      <c r="H43" s="82"/>
    </row>
    <row r="44" spans="1:8" x14ac:dyDescent="0.35">
      <c r="A44" s="19">
        <v>5000</v>
      </c>
      <c r="B44" s="30">
        <f t="shared" ref="B44:B45" si="10">0.05*A44</f>
        <v>250</v>
      </c>
      <c r="C44" s="17">
        <f>L4*B44</f>
        <v>37.5</v>
      </c>
      <c r="D44" s="30">
        <f t="shared" ref="D44:D45" si="11">0.1*B44</f>
        <v>25</v>
      </c>
      <c r="E44" s="30">
        <f t="shared" ref="E44:E45" si="12">B44-C44-D44</f>
        <v>187.5</v>
      </c>
      <c r="F44" s="17">
        <f>K4*E44</f>
        <v>140.625</v>
      </c>
      <c r="G44" s="18">
        <f>J4*E44</f>
        <v>46.875</v>
      </c>
      <c r="H44" s="82"/>
    </row>
    <row r="45" spans="1:8" ht="15" thickBot="1" x14ac:dyDescent="0.4">
      <c r="A45" s="46">
        <v>30000</v>
      </c>
      <c r="B45" s="26">
        <f t="shared" si="10"/>
        <v>1500</v>
      </c>
      <c r="C45" s="26">
        <f>L4*B45</f>
        <v>225</v>
      </c>
      <c r="D45" s="26">
        <f t="shared" si="11"/>
        <v>150</v>
      </c>
      <c r="E45" s="26">
        <f t="shared" si="12"/>
        <v>1125</v>
      </c>
      <c r="F45" s="26">
        <f>K4*E45</f>
        <v>843.75</v>
      </c>
      <c r="G45" s="47">
        <f>J4*E45</f>
        <v>281.25</v>
      </c>
      <c r="H45" s="82"/>
    </row>
    <row r="48" spans="1:8" x14ac:dyDescent="0.35">
      <c r="A48" s="96" t="s">
        <v>75</v>
      </c>
      <c r="B48" s="96"/>
      <c r="C48" s="96"/>
      <c r="D48" s="96"/>
      <c r="E48" s="96"/>
      <c r="F48" s="96"/>
    </row>
    <row r="49" spans="1:6" ht="15" thickBot="1" x14ac:dyDescent="0.4">
      <c r="A49" s="97"/>
      <c r="B49" s="97"/>
      <c r="C49" s="97"/>
      <c r="D49" s="97"/>
      <c r="E49" s="97"/>
      <c r="F49" s="97"/>
    </row>
    <row r="50" spans="1:6" ht="42.5" thickBot="1" x14ac:dyDescent="0.4">
      <c r="A50" s="49" t="s">
        <v>26</v>
      </c>
      <c r="B50" s="50" t="s">
        <v>41</v>
      </c>
      <c r="C50" s="51" t="s">
        <v>74</v>
      </c>
      <c r="D50" s="51" t="s">
        <v>20</v>
      </c>
      <c r="E50" s="51" t="s">
        <v>72</v>
      </c>
      <c r="F50" s="52" t="s">
        <v>73</v>
      </c>
    </row>
    <row r="51" spans="1:6" x14ac:dyDescent="0.35">
      <c r="A51" s="57" t="s">
        <v>27</v>
      </c>
      <c r="B51" s="58" t="s">
        <v>28</v>
      </c>
      <c r="C51" s="59"/>
      <c r="D51" s="59"/>
      <c r="E51" s="59"/>
      <c r="F51" s="60"/>
    </row>
    <row r="52" spans="1:6" x14ac:dyDescent="0.35">
      <c r="A52" s="61" t="s">
        <v>29</v>
      </c>
      <c r="B52" s="62">
        <v>125</v>
      </c>
      <c r="C52" s="53">
        <f>0.1*B52</f>
        <v>12.5</v>
      </c>
      <c r="D52" s="53">
        <f>B52-C52</f>
        <v>112.5</v>
      </c>
      <c r="E52" s="53">
        <f>K4*D52</f>
        <v>84.375</v>
      </c>
      <c r="F52" s="54">
        <f>J4*D52</f>
        <v>28.125</v>
      </c>
    </row>
    <row r="53" spans="1:6" x14ac:dyDescent="0.35">
      <c r="A53" s="61" t="s">
        <v>30</v>
      </c>
      <c r="B53" s="62">
        <v>175</v>
      </c>
      <c r="C53" s="53">
        <f t="shared" ref="C53:C62" si="13">0.1*B53</f>
        <v>17.5</v>
      </c>
      <c r="D53" s="53">
        <f t="shared" ref="D53:D62" si="14">B53-C53</f>
        <v>157.5</v>
      </c>
      <c r="E53" s="53">
        <f>K4*D53</f>
        <v>118.125</v>
      </c>
      <c r="F53" s="54">
        <f>J4*D53</f>
        <v>39.375</v>
      </c>
    </row>
    <row r="54" spans="1:6" x14ac:dyDescent="0.35">
      <c r="A54" s="61" t="s">
        <v>31</v>
      </c>
      <c r="B54" s="62">
        <v>225</v>
      </c>
      <c r="C54" s="53">
        <f t="shared" si="13"/>
        <v>22.5</v>
      </c>
      <c r="D54" s="53">
        <f t="shared" si="14"/>
        <v>202.5</v>
      </c>
      <c r="E54" s="53">
        <f>K4*D54</f>
        <v>151.875</v>
      </c>
      <c r="F54" s="54">
        <f>J4*D54</f>
        <v>50.625</v>
      </c>
    </row>
    <row r="55" spans="1:6" x14ac:dyDescent="0.35">
      <c r="A55" s="61" t="s">
        <v>32</v>
      </c>
      <c r="B55" s="62">
        <v>275</v>
      </c>
      <c r="C55" s="53">
        <f t="shared" si="13"/>
        <v>27.5</v>
      </c>
      <c r="D55" s="53">
        <f t="shared" si="14"/>
        <v>247.5</v>
      </c>
      <c r="E55" s="53">
        <f>K4*D55</f>
        <v>185.625</v>
      </c>
      <c r="F55" s="54">
        <f>J4*D55</f>
        <v>61.875</v>
      </c>
    </row>
    <row r="56" spans="1:6" x14ac:dyDescent="0.35">
      <c r="A56" s="61" t="s">
        <v>33</v>
      </c>
      <c r="B56" s="62">
        <v>325</v>
      </c>
      <c r="C56" s="53">
        <f t="shared" si="13"/>
        <v>32.5</v>
      </c>
      <c r="D56" s="53">
        <f t="shared" si="14"/>
        <v>292.5</v>
      </c>
      <c r="E56" s="53">
        <f>K4*D56</f>
        <v>219.375</v>
      </c>
      <c r="F56" s="54">
        <f>J4*D56</f>
        <v>73.125</v>
      </c>
    </row>
    <row r="57" spans="1:6" x14ac:dyDescent="0.35">
      <c r="A57" s="61" t="s">
        <v>34</v>
      </c>
      <c r="B57" s="62">
        <v>400</v>
      </c>
      <c r="C57" s="53">
        <f t="shared" si="13"/>
        <v>40</v>
      </c>
      <c r="D57" s="53">
        <f t="shared" si="14"/>
        <v>360</v>
      </c>
      <c r="E57" s="53">
        <f>K4*D57</f>
        <v>270</v>
      </c>
      <c r="F57" s="54">
        <f>J4*D57</f>
        <v>90</v>
      </c>
    </row>
    <row r="58" spans="1:6" x14ac:dyDescent="0.35">
      <c r="A58" s="61" t="s">
        <v>35</v>
      </c>
      <c r="B58" s="62">
        <v>500</v>
      </c>
      <c r="C58" s="53">
        <f t="shared" si="13"/>
        <v>50</v>
      </c>
      <c r="D58" s="53">
        <f t="shared" si="14"/>
        <v>450</v>
      </c>
      <c r="E58" s="53">
        <f>K4*D58</f>
        <v>337.5</v>
      </c>
      <c r="F58" s="54">
        <f>J4*D58</f>
        <v>112.5</v>
      </c>
    </row>
    <row r="59" spans="1:6" x14ac:dyDescent="0.35">
      <c r="A59" s="61" t="s">
        <v>36</v>
      </c>
      <c r="B59" s="62">
        <v>950</v>
      </c>
      <c r="C59" s="53">
        <f t="shared" si="13"/>
        <v>95</v>
      </c>
      <c r="D59" s="53">
        <f t="shared" si="14"/>
        <v>855</v>
      </c>
      <c r="E59" s="53">
        <f>K4*D59</f>
        <v>641.25</v>
      </c>
      <c r="F59" s="54">
        <f>J4*D59</f>
        <v>213.75</v>
      </c>
    </row>
    <row r="60" spans="1:6" x14ac:dyDescent="0.35">
      <c r="A60" s="61" t="s">
        <v>37</v>
      </c>
      <c r="B60" s="62">
        <v>1600</v>
      </c>
      <c r="C60" s="53">
        <f t="shared" si="13"/>
        <v>160</v>
      </c>
      <c r="D60" s="53">
        <f t="shared" si="14"/>
        <v>1440</v>
      </c>
      <c r="E60" s="53">
        <f>K4*D60</f>
        <v>1080</v>
      </c>
      <c r="F60" s="54">
        <f>J4*D60</f>
        <v>360</v>
      </c>
    </row>
    <row r="61" spans="1:6" x14ac:dyDescent="0.35">
      <c r="A61" s="61" t="s">
        <v>38</v>
      </c>
      <c r="B61" s="62">
        <v>3000</v>
      </c>
      <c r="C61" s="53">
        <f t="shared" si="13"/>
        <v>300</v>
      </c>
      <c r="D61" s="53">
        <f t="shared" si="14"/>
        <v>2700</v>
      </c>
      <c r="E61" s="53">
        <f>K4*D61</f>
        <v>2025</v>
      </c>
      <c r="F61" s="54">
        <f>J4*D61</f>
        <v>675</v>
      </c>
    </row>
    <row r="62" spans="1:6" x14ac:dyDescent="0.35">
      <c r="A62" s="61" t="s">
        <v>39</v>
      </c>
      <c r="B62" s="62">
        <v>5500</v>
      </c>
      <c r="C62" s="53">
        <f t="shared" si="13"/>
        <v>550</v>
      </c>
      <c r="D62" s="53">
        <f t="shared" si="14"/>
        <v>4950</v>
      </c>
      <c r="E62" s="53">
        <f>K4*D62</f>
        <v>3712.5</v>
      </c>
      <c r="F62" s="54">
        <f>J4*D62</f>
        <v>1237.5</v>
      </c>
    </row>
    <row r="63" spans="1:6" ht="15" thickBot="1" x14ac:dyDescent="0.4">
      <c r="A63" s="63" t="s">
        <v>40</v>
      </c>
      <c r="B63" s="64">
        <v>9000</v>
      </c>
      <c r="C63" s="55">
        <f>0.1*B63</f>
        <v>900</v>
      </c>
      <c r="D63" s="55">
        <f>B63-C63</f>
        <v>8100</v>
      </c>
      <c r="E63" s="55">
        <f>K4*B63</f>
        <v>6750</v>
      </c>
      <c r="F63" s="56">
        <f>J4*D63</f>
        <v>2025</v>
      </c>
    </row>
    <row r="66" spans="1:6" x14ac:dyDescent="0.35">
      <c r="A66" s="96" t="s">
        <v>76</v>
      </c>
      <c r="B66" s="96"/>
      <c r="C66" s="96"/>
      <c r="D66" s="96"/>
      <c r="E66" s="96"/>
      <c r="F66" s="96"/>
    </row>
    <row r="67" spans="1:6" ht="15" thickBot="1" x14ac:dyDescent="0.4">
      <c r="A67" s="97"/>
      <c r="B67" s="97"/>
      <c r="C67" s="97"/>
      <c r="D67" s="97"/>
      <c r="E67" s="97"/>
      <c r="F67" s="97"/>
    </row>
    <row r="68" spans="1:6" ht="42.5" thickBot="1" x14ac:dyDescent="0.4">
      <c r="A68" s="49" t="s">
        <v>26</v>
      </c>
      <c r="B68" s="50" t="s">
        <v>41</v>
      </c>
      <c r="C68" s="51" t="s">
        <v>74</v>
      </c>
      <c r="D68" s="51" t="s">
        <v>20</v>
      </c>
      <c r="E68" s="51" t="s">
        <v>72</v>
      </c>
      <c r="F68" s="52" t="s">
        <v>73</v>
      </c>
    </row>
    <row r="69" spans="1:6" x14ac:dyDescent="0.35">
      <c r="A69" s="57" t="s">
        <v>27</v>
      </c>
      <c r="B69" s="92">
        <v>100</v>
      </c>
      <c r="C69" s="53">
        <f>0.1*B69</f>
        <v>10</v>
      </c>
      <c r="D69" s="53">
        <f>B69-C69</f>
        <v>90</v>
      </c>
      <c r="E69" s="53">
        <f>K4*D69</f>
        <v>67.5</v>
      </c>
      <c r="F69" s="54">
        <f>J4*D69</f>
        <v>22.5</v>
      </c>
    </row>
    <row r="70" spans="1:6" x14ac:dyDescent="0.35">
      <c r="A70" s="61" t="s">
        <v>29</v>
      </c>
      <c r="B70" s="93">
        <v>125</v>
      </c>
      <c r="C70" s="53">
        <f>0.1*B70</f>
        <v>12.5</v>
      </c>
      <c r="D70" s="53">
        <f>B70-C70</f>
        <v>112.5</v>
      </c>
      <c r="E70" s="53">
        <f>K4*D70</f>
        <v>84.375</v>
      </c>
      <c r="F70" s="54">
        <f>J4*D70</f>
        <v>28.125</v>
      </c>
    </row>
    <row r="71" spans="1:6" x14ac:dyDescent="0.35">
      <c r="A71" s="61" t="s">
        <v>30</v>
      </c>
      <c r="B71" s="93">
        <v>200</v>
      </c>
      <c r="C71" s="53">
        <f t="shared" ref="C71:C80" si="15">0.1*B71</f>
        <v>20</v>
      </c>
      <c r="D71" s="53">
        <f t="shared" ref="D71:D80" si="16">B71-C71</f>
        <v>180</v>
      </c>
      <c r="E71" s="53">
        <f>K4*D71</f>
        <v>135</v>
      </c>
      <c r="F71" s="54">
        <f>J4*D71</f>
        <v>45</v>
      </c>
    </row>
    <row r="72" spans="1:6" x14ac:dyDescent="0.35">
      <c r="A72" s="61" t="s">
        <v>31</v>
      </c>
      <c r="B72" s="93">
        <v>300</v>
      </c>
      <c r="C72" s="53">
        <f t="shared" si="15"/>
        <v>30</v>
      </c>
      <c r="D72" s="53">
        <f t="shared" si="16"/>
        <v>270</v>
      </c>
      <c r="E72" s="53">
        <f>K4*D72</f>
        <v>202.5</v>
      </c>
      <c r="F72" s="54">
        <f>J4*D72</f>
        <v>67.5</v>
      </c>
    </row>
    <row r="73" spans="1:6" x14ac:dyDescent="0.35">
      <c r="A73" s="61" t="s">
        <v>32</v>
      </c>
      <c r="B73" s="93">
        <v>400</v>
      </c>
      <c r="C73" s="53">
        <f t="shared" si="15"/>
        <v>40</v>
      </c>
      <c r="D73" s="53">
        <f t="shared" si="16"/>
        <v>360</v>
      </c>
      <c r="E73" s="53">
        <f>K4*D73</f>
        <v>270</v>
      </c>
      <c r="F73" s="54">
        <f>J4*D73</f>
        <v>90</v>
      </c>
    </row>
    <row r="74" spans="1:6" x14ac:dyDescent="0.35">
      <c r="A74" s="61" t="s">
        <v>33</v>
      </c>
      <c r="B74" s="93">
        <v>500</v>
      </c>
      <c r="C74" s="53">
        <f t="shared" si="15"/>
        <v>50</v>
      </c>
      <c r="D74" s="53">
        <f t="shared" si="16"/>
        <v>450</v>
      </c>
      <c r="E74" s="53">
        <f>K4*D74</f>
        <v>337.5</v>
      </c>
      <c r="F74" s="54">
        <f>J4*D74</f>
        <v>112.5</v>
      </c>
    </row>
    <row r="75" spans="1:6" x14ac:dyDescent="0.35">
      <c r="A75" s="61" t="s">
        <v>34</v>
      </c>
      <c r="B75" s="93">
        <v>650</v>
      </c>
      <c r="C75" s="53">
        <f t="shared" si="15"/>
        <v>65</v>
      </c>
      <c r="D75" s="53">
        <f t="shared" si="16"/>
        <v>585</v>
      </c>
      <c r="E75" s="53">
        <f>K4*D75</f>
        <v>438.75</v>
      </c>
      <c r="F75" s="54">
        <f>J4*D75</f>
        <v>146.25</v>
      </c>
    </row>
    <row r="76" spans="1:6" x14ac:dyDescent="0.35">
      <c r="A76" s="61" t="s">
        <v>35</v>
      </c>
      <c r="B76" s="94">
        <v>1100</v>
      </c>
      <c r="C76" s="53">
        <f t="shared" si="15"/>
        <v>110</v>
      </c>
      <c r="D76" s="53">
        <f t="shared" si="16"/>
        <v>990</v>
      </c>
      <c r="E76" s="53">
        <f>K4*D76</f>
        <v>742.5</v>
      </c>
      <c r="F76" s="54">
        <f>J4*D76</f>
        <v>247.5</v>
      </c>
    </row>
    <row r="77" spans="1:6" x14ac:dyDescent="0.35">
      <c r="A77" s="61" t="s">
        <v>36</v>
      </c>
      <c r="B77" s="94">
        <v>2200</v>
      </c>
      <c r="C77" s="53">
        <f t="shared" si="15"/>
        <v>220</v>
      </c>
      <c r="D77" s="53">
        <f t="shared" si="16"/>
        <v>1980</v>
      </c>
      <c r="E77" s="53">
        <f>K4*D77</f>
        <v>1485</v>
      </c>
      <c r="F77" s="54">
        <f>J4*D77</f>
        <v>495</v>
      </c>
    </row>
    <row r="78" spans="1:6" x14ac:dyDescent="0.35">
      <c r="A78" s="61" t="s">
        <v>37</v>
      </c>
      <c r="B78" s="94">
        <v>4400</v>
      </c>
      <c r="C78" s="53">
        <f t="shared" si="15"/>
        <v>440</v>
      </c>
      <c r="D78" s="53">
        <f t="shared" si="16"/>
        <v>3960</v>
      </c>
      <c r="E78" s="53">
        <f>K4*D78</f>
        <v>2970</v>
      </c>
      <c r="F78" s="54">
        <f>J4*D78</f>
        <v>990</v>
      </c>
    </row>
    <row r="79" spans="1:6" x14ac:dyDescent="0.35">
      <c r="A79" s="61" t="s">
        <v>38</v>
      </c>
      <c r="B79" s="94">
        <v>6000</v>
      </c>
      <c r="C79" s="53">
        <f t="shared" si="15"/>
        <v>600</v>
      </c>
      <c r="D79" s="53">
        <f t="shared" si="16"/>
        <v>5400</v>
      </c>
      <c r="E79" s="53">
        <f>K4*D79</f>
        <v>4050</v>
      </c>
      <c r="F79" s="54">
        <f>J4*D79</f>
        <v>1350</v>
      </c>
    </row>
    <row r="80" spans="1:6" x14ac:dyDescent="0.35">
      <c r="A80" s="61" t="s">
        <v>39</v>
      </c>
      <c r="B80" s="94">
        <v>8000</v>
      </c>
      <c r="C80" s="53">
        <f t="shared" si="15"/>
        <v>800</v>
      </c>
      <c r="D80" s="53">
        <f t="shared" si="16"/>
        <v>7200</v>
      </c>
      <c r="E80" s="53">
        <f>K4*D80</f>
        <v>5400</v>
      </c>
      <c r="F80" s="54">
        <f>J4*D80</f>
        <v>1800</v>
      </c>
    </row>
    <row r="81" spans="1:6" ht="15" thickBot="1" x14ac:dyDescent="0.4">
      <c r="A81" s="63" t="s">
        <v>40</v>
      </c>
      <c r="B81" s="95">
        <v>8000</v>
      </c>
      <c r="C81" s="55">
        <f>0.1*B81</f>
        <v>800</v>
      </c>
      <c r="D81" s="55">
        <f>B81-C81</f>
        <v>7200</v>
      </c>
      <c r="E81" s="55">
        <f>K4*B81</f>
        <v>6000</v>
      </c>
      <c r="F81" s="56">
        <f>J4*D81</f>
        <v>1800</v>
      </c>
    </row>
    <row r="88" spans="1:6" x14ac:dyDescent="0.35">
      <c r="A88" s="90"/>
      <c r="B88" s="90"/>
      <c r="C88" s="90"/>
      <c r="D88" s="90"/>
      <c r="E88" s="90"/>
    </row>
    <row r="89" spans="1:6" x14ac:dyDescent="0.35">
      <c r="A89" s="89"/>
      <c r="B89" s="89"/>
      <c r="C89" s="89"/>
      <c r="D89" s="89"/>
      <c r="E89" s="89"/>
    </row>
    <row r="90" spans="1:6" x14ac:dyDescent="0.35">
      <c r="A90" s="89"/>
      <c r="B90" s="89"/>
      <c r="C90" s="89"/>
      <c r="D90" s="89"/>
      <c r="E90" s="89"/>
    </row>
    <row r="91" spans="1:6" x14ac:dyDescent="0.35">
      <c r="A91" s="89"/>
      <c r="B91" s="89"/>
      <c r="C91" s="89"/>
      <c r="D91" s="89"/>
      <c r="E91" s="89"/>
    </row>
    <row r="92" spans="1:6" x14ac:dyDescent="0.35">
      <c r="A92" s="89"/>
      <c r="B92" s="89"/>
      <c r="C92" s="89"/>
      <c r="D92" s="89"/>
      <c r="E92" s="89"/>
    </row>
    <row r="93" spans="1:6" x14ac:dyDescent="0.35">
      <c r="A93" s="89"/>
      <c r="B93" s="89"/>
      <c r="C93" s="89"/>
      <c r="D93" s="89"/>
      <c r="E93" s="89"/>
    </row>
    <row r="94" spans="1:6" x14ac:dyDescent="0.35">
      <c r="A94" s="89"/>
      <c r="B94" s="89"/>
      <c r="C94" s="89"/>
      <c r="D94" s="89"/>
      <c r="E94" s="89"/>
    </row>
    <row r="95" spans="1:6" x14ac:dyDescent="0.35">
      <c r="A95" s="89"/>
      <c r="B95" s="89"/>
      <c r="C95" s="89"/>
      <c r="D95" s="89"/>
      <c r="E95" s="89"/>
    </row>
    <row r="96" spans="1:6" x14ac:dyDescent="0.35">
      <c r="A96" s="89"/>
      <c r="B96" s="89"/>
      <c r="C96" s="89"/>
      <c r="D96" s="91"/>
      <c r="E96" s="89"/>
    </row>
    <row r="97" spans="1:5" x14ac:dyDescent="0.35">
      <c r="A97" s="89"/>
      <c r="B97" s="89"/>
      <c r="C97" s="89"/>
      <c r="D97" s="91"/>
      <c r="E97" s="91"/>
    </row>
    <row r="98" spans="1:5" x14ac:dyDescent="0.35">
      <c r="A98" s="89"/>
      <c r="B98" s="89"/>
      <c r="C98" s="89"/>
      <c r="D98" s="91"/>
      <c r="E98" s="91"/>
    </row>
    <row r="99" spans="1:5" x14ac:dyDescent="0.35">
      <c r="A99" s="89"/>
      <c r="B99" s="89"/>
      <c r="C99" s="89"/>
      <c r="D99" s="91"/>
      <c r="E99" s="91"/>
    </row>
    <row r="100" spans="1:5" x14ac:dyDescent="0.35">
      <c r="A100" s="89"/>
      <c r="B100" s="89"/>
      <c r="C100" s="89"/>
      <c r="D100" s="91"/>
      <c r="E100" s="91"/>
    </row>
    <row r="101" spans="1:5" x14ac:dyDescent="0.35">
      <c r="A101" s="89"/>
      <c r="B101" s="89"/>
      <c r="C101" s="89"/>
      <c r="D101" s="91"/>
      <c r="E101" s="91"/>
    </row>
  </sheetData>
  <mergeCells count="5">
    <mergeCell ref="A66:F67"/>
    <mergeCell ref="A2:G3"/>
    <mergeCell ref="A21:G22"/>
    <mergeCell ref="A35:G36"/>
    <mergeCell ref="A48:F4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6" zoomScale="115" zoomScaleNormal="115" workbookViewId="0">
      <selection activeCell="F40" sqref="F40"/>
    </sheetView>
  </sheetViews>
  <sheetFormatPr defaultRowHeight="14.5" x14ac:dyDescent="0.35"/>
  <cols>
    <col min="1" max="1" width="25.54296875" customWidth="1"/>
    <col min="2" max="2" width="27.36328125" customWidth="1"/>
    <col min="3" max="3" width="26.1796875" customWidth="1"/>
    <col min="4" max="4" width="25" customWidth="1"/>
    <col min="5" max="5" width="24.54296875" customWidth="1"/>
    <col min="6" max="6" width="12.453125" customWidth="1"/>
  </cols>
  <sheetData>
    <row r="1" spans="1:5" ht="15" thickBot="1" x14ac:dyDescent="0.4">
      <c r="A1" s="71" t="s">
        <v>49</v>
      </c>
      <c r="B1" s="72"/>
      <c r="C1" s="72"/>
      <c r="D1" s="73"/>
    </row>
    <row r="2" spans="1:5" ht="15" thickBot="1" x14ac:dyDescent="0.4">
      <c r="A2" s="72"/>
      <c r="B2" s="72"/>
      <c r="C2" s="72"/>
      <c r="D2" s="73"/>
    </row>
    <row r="3" spans="1:5" ht="16.25" customHeight="1" thickBot="1" x14ac:dyDescent="0.4">
      <c r="A3" s="74" t="s">
        <v>42</v>
      </c>
      <c r="B3" s="72" t="s">
        <v>50</v>
      </c>
      <c r="C3" s="74" t="s">
        <v>43</v>
      </c>
      <c r="D3" s="72" t="s">
        <v>47</v>
      </c>
    </row>
    <row r="4" spans="1:5" ht="15" thickBot="1" x14ac:dyDescent="0.4">
      <c r="A4" s="74" t="s">
        <v>44</v>
      </c>
      <c r="B4" s="72" t="s">
        <v>50</v>
      </c>
      <c r="C4" s="72"/>
      <c r="D4" s="73"/>
    </row>
    <row r="5" spans="1:5" ht="15" thickBot="1" x14ac:dyDescent="0.4">
      <c r="A5" s="72"/>
      <c r="B5" s="72"/>
      <c r="C5" s="72"/>
      <c r="D5" s="73"/>
    </row>
    <row r="6" spans="1:5" ht="15.65" customHeight="1" thickBot="1" x14ac:dyDescent="0.4">
      <c r="A6" s="75" t="s">
        <v>45</v>
      </c>
      <c r="B6" s="75" t="s">
        <v>70</v>
      </c>
      <c r="C6" s="75" t="s">
        <v>51</v>
      </c>
      <c r="D6" s="76" t="s">
        <v>48</v>
      </c>
    </row>
    <row r="7" spans="1:5" x14ac:dyDescent="0.35">
      <c r="A7" s="65"/>
      <c r="B7" s="65"/>
      <c r="C7" s="66"/>
      <c r="E7" s="48"/>
    </row>
    <row r="8" spans="1:5" x14ac:dyDescent="0.35">
      <c r="C8" s="48"/>
      <c r="E8" s="48"/>
    </row>
    <row r="9" spans="1:5" x14ac:dyDescent="0.35">
      <c r="C9" s="48"/>
      <c r="E9" s="48"/>
    </row>
    <row r="10" spans="1:5" x14ac:dyDescent="0.35">
      <c r="A10" s="105" t="s">
        <v>68</v>
      </c>
      <c r="B10" s="106"/>
      <c r="C10" s="48"/>
      <c r="E10" s="48"/>
    </row>
    <row r="11" spans="1:5" ht="15" thickBot="1" x14ac:dyDescent="0.4"/>
    <row r="12" spans="1:5" ht="15" thickBot="1" x14ac:dyDescent="0.4">
      <c r="A12" s="69" t="s">
        <v>42</v>
      </c>
      <c r="B12" s="65" t="s">
        <v>50</v>
      </c>
      <c r="C12" s="69" t="s">
        <v>43</v>
      </c>
      <c r="D12" s="65" t="s">
        <v>47</v>
      </c>
    </row>
    <row r="13" spans="1:5" ht="15" thickBot="1" x14ac:dyDescent="0.4"/>
    <row r="14" spans="1:5" ht="15" thickBot="1" x14ac:dyDescent="0.4">
      <c r="A14" s="69" t="s">
        <v>52</v>
      </c>
      <c r="B14" s="65" t="s">
        <v>50</v>
      </c>
    </row>
    <row r="16" spans="1:5" ht="15" thickBot="1" x14ac:dyDescent="0.4"/>
    <row r="17" spans="1:5" ht="15" thickBot="1" x14ac:dyDescent="0.4">
      <c r="A17" s="67" t="s">
        <v>46</v>
      </c>
      <c r="B17" s="67" t="s">
        <v>53</v>
      </c>
      <c r="C17" s="68" t="s">
        <v>54</v>
      </c>
      <c r="D17" s="68" t="s">
        <v>55</v>
      </c>
      <c r="E17" s="68" t="s">
        <v>56</v>
      </c>
    </row>
    <row r="20" spans="1:5" ht="15" thickBot="1" x14ac:dyDescent="0.4"/>
    <row r="21" spans="1:5" ht="15" thickBot="1" x14ac:dyDescent="0.4">
      <c r="A21" s="103" t="s">
        <v>57</v>
      </c>
      <c r="B21" s="104"/>
      <c r="C21" s="48"/>
      <c r="E21" s="48"/>
    </row>
    <row r="22" spans="1:5" ht="15" thickBot="1" x14ac:dyDescent="0.4"/>
    <row r="23" spans="1:5" ht="15" thickBot="1" x14ac:dyDescent="0.4">
      <c r="A23" s="69" t="s">
        <v>42</v>
      </c>
      <c r="B23" s="65" t="s">
        <v>50</v>
      </c>
      <c r="C23" s="69" t="s">
        <v>43</v>
      </c>
      <c r="D23" s="65" t="s">
        <v>47</v>
      </c>
    </row>
    <row r="25" spans="1:5" ht="15" thickBot="1" x14ac:dyDescent="0.4"/>
    <row r="26" spans="1:5" ht="15" thickBot="1" x14ac:dyDescent="0.4">
      <c r="A26" s="67" t="s">
        <v>45</v>
      </c>
      <c r="B26" s="67" t="s">
        <v>70</v>
      </c>
      <c r="C26" s="67" t="s">
        <v>58</v>
      </c>
      <c r="D26" s="68" t="s">
        <v>59</v>
      </c>
    </row>
    <row r="27" spans="1:5" x14ac:dyDescent="0.35">
      <c r="C27" s="70" t="s">
        <v>60</v>
      </c>
      <c r="D27" s="70" t="s">
        <v>61</v>
      </c>
    </row>
    <row r="29" spans="1:5" ht="15" thickBot="1" x14ac:dyDescent="0.4"/>
    <row r="30" spans="1:5" ht="15" thickBot="1" x14ac:dyDescent="0.4">
      <c r="A30" s="71" t="s">
        <v>62</v>
      </c>
      <c r="B30" s="73"/>
      <c r="C30" s="77"/>
      <c r="D30" s="73"/>
      <c r="E30" s="48"/>
    </row>
    <row r="31" spans="1:5" ht="15" thickBot="1" x14ac:dyDescent="0.4">
      <c r="A31" s="73"/>
      <c r="B31" s="73"/>
      <c r="C31" s="73"/>
      <c r="D31" s="73"/>
    </row>
    <row r="32" spans="1:5" ht="15" thickBot="1" x14ac:dyDescent="0.4">
      <c r="A32" s="74" t="s">
        <v>42</v>
      </c>
      <c r="B32" s="72" t="s">
        <v>50</v>
      </c>
      <c r="C32" s="74" t="s">
        <v>43</v>
      </c>
      <c r="D32" s="72" t="s">
        <v>47</v>
      </c>
    </row>
    <row r="33" spans="1:5" ht="15" thickBot="1" x14ac:dyDescent="0.4">
      <c r="A33" s="73"/>
      <c r="B33" s="73"/>
      <c r="C33" s="73"/>
      <c r="D33" s="73"/>
    </row>
    <row r="34" spans="1:5" ht="15" thickBot="1" x14ac:dyDescent="0.4">
      <c r="A34" s="74" t="s">
        <v>52</v>
      </c>
      <c r="B34" s="72" t="s">
        <v>50</v>
      </c>
      <c r="C34" s="73"/>
      <c r="D34" s="73"/>
    </row>
    <row r="35" spans="1:5" ht="15" thickBot="1" x14ac:dyDescent="0.4">
      <c r="A35" s="73"/>
      <c r="B35" s="73"/>
      <c r="C35" s="73"/>
      <c r="D35" s="73"/>
    </row>
    <row r="36" spans="1:5" ht="15" thickBot="1" x14ac:dyDescent="0.4">
      <c r="A36" s="75" t="s">
        <v>46</v>
      </c>
      <c r="B36" s="75" t="s">
        <v>53</v>
      </c>
      <c r="C36" s="76" t="s">
        <v>63</v>
      </c>
      <c r="D36" s="76" t="s">
        <v>64</v>
      </c>
    </row>
    <row r="38" spans="1:5" ht="15" thickBot="1" x14ac:dyDescent="0.4"/>
    <row r="39" spans="1:5" ht="15" thickBot="1" x14ac:dyDescent="0.4">
      <c r="A39" s="71" t="s">
        <v>65</v>
      </c>
      <c r="B39" s="73"/>
      <c r="C39" s="77"/>
      <c r="D39" s="73"/>
    </row>
    <row r="40" spans="1:5" ht="15" thickBot="1" x14ac:dyDescent="0.4">
      <c r="A40" s="73"/>
      <c r="B40" s="73"/>
      <c r="C40" s="73"/>
      <c r="D40" s="73"/>
    </row>
    <row r="41" spans="1:5" ht="15" thickBot="1" x14ac:dyDescent="0.4">
      <c r="A41" s="74" t="s">
        <v>42</v>
      </c>
      <c r="B41" s="72" t="s">
        <v>50</v>
      </c>
      <c r="C41" s="74" t="s">
        <v>43</v>
      </c>
      <c r="D41" s="72" t="s">
        <v>47</v>
      </c>
    </row>
    <row r="42" spans="1:5" x14ac:dyDescent="0.35">
      <c r="A42" s="73"/>
      <c r="B42" s="73"/>
      <c r="C42" s="73"/>
      <c r="D42" s="73"/>
    </row>
    <row r="43" spans="1:5" ht="15" thickBot="1" x14ac:dyDescent="0.4">
      <c r="A43" s="73"/>
      <c r="B43" s="73"/>
      <c r="C43" s="73"/>
      <c r="D43" s="73"/>
    </row>
    <row r="44" spans="1:5" ht="15" thickBot="1" x14ac:dyDescent="0.4">
      <c r="A44" s="75" t="s">
        <v>53</v>
      </c>
      <c r="B44" s="75" t="s">
        <v>66</v>
      </c>
      <c r="C44" s="76" t="s">
        <v>67</v>
      </c>
      <c r="D44" s="73"/>
    </row>
    <row r="47" spans="1:5" x14ac:dyDescent="0.35">
      <c r="A47" s="105" t="s">
        <v>69</v>
      </c>
      <c r="B47" s="106"/>
      <c r="C47" s="48"/>
      <c r="E47" s="48"/>
    </row>
    <row r="48" spans="1:5" ht="15" thickBot="1" x14ac:dyDescent="0.4"/>
    <row r="49" spans="1:6" ht="15" thickBot="1" x14ac:dyDescent="0.4">
      <c r="A49" s="69" t="s">
        <v>42</v>
      </c>
      <c r="B49" s="65" t="s">
        <v>50</v>
      </c>
      <c r="C49" s="69" t="s">
        <v>43</v>
      </c>
      <c r="D49" s="65" t="s">
        <v>47</v>
      </c>
    </row>
    <row r="50" spans="1:6" ht="15" thickBot="1" x14ac:dyDescent="0.4"/>
    <row r="51" spans="1:6" ht="15" thickBot="1" x14ac:dyDescent="0.4">
      <c r="A51" s="69" t="s">
        <v>44</v>
      </c>
      <c r="B51" s="65" t="s">
        <v>50</v>
      </c>
    </row>
    <row r="53" spans="1:6" ht="15" thickBot="1" x14ac:dyDescent="0.4"/>
    <row r="54" spans="1:6" ht="15" thickBot="1" x14ac:dyDescent="0.4">
      <c r="A54" s="67" t="s">
        <v>46</v>
      </c>
      <c r="B54" s="67" t="s">
        <v>45</v>
      </c>
      <c r="C54" s="67" t="s">
        <v>70</v>
      </c>
      <c r="D54" s="68" t="s">
        <v>54</v>
      </c>
      <c r="E54" s="68" t="s">
        <v>55</v>
      </c>
      <c r="F54" s="68" t="s">
        <v>56</v>
      </c>
    </row>
  </sheetData>
  <mergeCells count="3">
    <mergeCell ref="A21:B21"/>
    <mergeCell ref="A10:B10"/>
    <mergeCell ref="A47:B4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PayOuts</vt:lpstr>
      <vt:lpstr>Report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Jenkins</dc:creator>
  <cp:lastModifiedBy>Rs Jenkins</cp:lastModifiedBy>
  <dcterms:created xsi:type="dcterms:W3CDTF">2020-10-16T15:50:56Z</dcterms:created>
  <dcterms:modified xsi:type="dcterms:W3CDTF">2020-10-25T07:38:40Z</dcterms:modified>
</cp:coreProperties>
</file>