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 - Sol Plaatje University\_SPU\Research\Ekapa Mining_Du Toits Pan\Res_Altwegg\"/>
    </mc:Choice>
  </mc:AlternateContent>
  <bookViews>
    <workbookView xWindow="0" yWindow="0" windowWidth="23040" windowHeight="9192"/>
  </bookViews>
  <sheets>
    <sheet name="Waterbirds" sheetId="1" r:id="rId1"/>
  </sheets>
  <externalReferences>
    <externalReference r:id="rId2"/>
  </externalReferences>
  <definedNames>
    <definedName name="_xlnm._FilterDatabase" localSheetId="0" hidden="1">Waterbirds!$A$1:$AO$52</definedName>
    <definedName name="_xlnm.Print_Area" localSheetId="0">Waterbirds!$A$1:$AP$52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1" i="1" l="1"/>
  <c r="AJ51" i="1"/>
  <c r="AK51" i="1"/>
  <c r="AL51" i="1"/>
  <c r="AM51" i="1"/>
  <c r="AN50" i="1"/>
  <c r="AM50" i="1"/>
  <c r="AL50" i="1"/>
  <c r="AK50" i="1"/>
  <c r="AJ50" i="1"/>
  <c r="AI50" i="1"/>
  <c r="AN49" i="1"/>
  <c r="AM49" i="1"/>
  <c r="AL49" i="1"/>
  <c r="AK49" i="1"/>
  <c r="AJ49" i="1"/>
  <c r="AI49" i="1"/>
  <c r="AN48" i="1"/>
  <c r="AM48" i="1"/>
  <c r="AL48" i="1"/>
  <c r="AK48" i="1"/>
  <c r="AP48" i="1" s="1"/>
  <c r="AJ48" i="1"/>
  <c r="AI48" i="1"/>
  <c r="AN47" i="1"/>
  <c r="AM47" i="1"/>
  <c r="AL47" i="1"/>
  <c r="AK47" i="1"/>
  <c r="AJ47" i="1"/>
  <c r="AI47" i="1"/>
  <c r="AN46" i="1"/>
  <c r="AM46" i="1"/>
  <c r="AL46" i="1"/>
  <c r="AK46" i="1"/>
  <c r="AJ46" i="1"/>
  <c r="AI46" i="1"/>
  <c r="AN45" i="1"/>
  <c r="AM45" i="1"/>
  <c r="AL45" i="1"/>
  <c r="AK45" i="1"/>
  <c r="AJ45" i="1"/>
  <c r="AI45" i="1"/>
  <c r="AN44" i="1"/>
  <c r="AM44" i="1"/>
  <c r="AL44" i="1"/>
  <c r="AK44" i="1"/>
  <c r="AJ44" i="1"/>
  <c r="AI44" i="1"/>
  <c r="AN43" i="1"/>
  <c r="AM43" i="1"/>
  <c r="AL43" i="1"/>
  <c r="AK43" i="1"/>
  <c r="AJ43" i="1"/>
  <c r="AI43" i="1"/>
  <c r="AN42" i="1"/>
  <c r="AM42" i="1"/>
  <c r="AL42" i="1"/>
  <c r="AK42" i="1"/>
  <c r="AJ42" i="1"/>
  <c r="AI42" i="1"/>
  <c r="AN41" i="1"/>
  <c r="AM41" i="1"/>
  <c r="AL41" i="1"/>
  <c r="AK41" i="1"/>
  <c r="AJ41" i="1"/>
  <c r="AI41" i="1"/>
  <c r="AN40" i="1"/>
  <c r="AM40" i="1"/>
  <c r="AL40" i="1"/>
  <c r="AK40" i="1"/>
  <c r="AP40" i="1" s="1"/>
  <c r="AJ40" i="1"/>
  <c r="AI40" i="1"/>
  <c r="AN39" i="1"/>
  <c r="AM39" i="1"/>
  <c r="AL39" i="1"/>
  <c r="AK39" i="1"/>
  <c r="AJ39" i="1"/>
  <c r="AI39" i="1"/>
  <c r="AN38" i="1"/>
  <c r="AM38" i="1"/>
  <c r="AL38" i="1"/>
  <c r="AK38" i="1"/>
  <c r="AJ38" i="1"/>
  <c r="AI38" i="1"/>
  <c r="AN37" i="1"/>
  <c r="AM37" i="1"/>
  <c r="AL37" i="1"/>
  <c r="AK37" i="1"/>
  <c r="AJ37" i="1"/>
  <c r="AI37" i="1"/>
  <c r="AN36" i="1"/>
  <c r="AM36" i="1"/>
  <c r="AL36" i="1"/>
  <c r="AK36" i="1"/>
  <c r="AJ36" i="1"/>
  <c r="AI36" i="1"/>
  <c r="AN35" i="1"/>
  <c r="AM35" i="1"/>
  <c r="AL35" i="1"/>
  <c r="AK35" i="1"/>
  <c r="AJ35" i="1"/>
  <c r="AI35" i="1"/>
  <c r="AN34" i="1"/>
  <c r="AM34" i="1"/>
  <c r="AL34" i="1"/>
  <c r="AK34" i="1"/>
  <c r="AJ34" i="1"/>
  <c r="AI34" i="1"/>
  <c r="AN33" i="1"/>
  <c r="AM33" i="1"/>
  <c r="AL33" i="1"/>
  <c r="AK33" i="1"/>
  <c r="AJ33" i="1"/>
  <c r="AI33" i="1"/>
  <c r="AN32" i="1"/>
  <c r="AM32" i="1"/>
  <c r="AL32" i="1"/>
  <c r="AK32" i="1"/>
  <c r="AP32" i="1" s="1"/>
  <c r="AJ32" i="1"/>
  <c r="AI32" i="1"/>
  <c r="AN31" i="1"/>
  <c r="AM31" i="1"/>
  <c r="AL31" i="1"/>
  <c r="AK31" i="1"/>
  <c r="AJ31" i="1"/>
  <c r="AI31" i="1"/>
  <c r="AN30" i="1"/>
  <c r="AM30" i="1"/>
  <c r="AL30" i="1"/>
  <c r="AK30" i="1"/>
  <c r="AJ30" i="1"/>
  <c r="AI30" i="1"/>
  <c r="AN29" i="1"/>
  <c r="AM29" i="1"/>
  <c r="AL29" i="1"/>
  <c r="AK29" i="1"/>
  <c r="AJ29" i="1"/>
  <c r="AI29" i="1"/>
  <c r="AN28" i="1"/>
  <c r="AM28" i="1"/>
  <c r="AL28" i="1"/>
  <c r="AK28" i="1"/>
  <c r="AJ28" i="1"/>
  <c r="AI28" i="1"/>
  <c r="AN27" i="1"/>
  <c r="AM27" i="1"/>
  <c r="AL27" i="1"/>
  <c r="AK27" i="1"/>
  <c r="AJ27" i="1"/>
  <c r="AI27" i="1"/>
  <c r="AN26" i="1"/>
  <c r="AM26" i="1"/>
  <c r="AL26" i="1"/>
  <c r="AK26" i="1"/>
  <c r="AJ26" i="1"/>
  <c r="AI26" i="1"/>
  <c r="AN25" i="1"/>
  <c r="AM25" i="1"/>
  <c r="AL25" i="1"/>
  <c r="AK25" i="1"/>
  <c r="AJ25" i="1"/>
  <c r="AI25" i="1"/>
  <c r="AN24" i="1"/>
  <c r="AM24" i="1"/>
  <c r="AL24" i="1"/>
  <c r="AK24" i="1"/>
  <c r="AJ24" i="1"/>
  <c r="AI24" i="1"/>
  <c r="AN23" i="1"/>
  <c r="AM23" i="1"/>
  <c r="AL23" i="1"/>
  <c r="AK23" i="1"/>
  <c r="AJ23" i="1"/>
  <c r="AI23" i="1"/>
  <c r="AN22" i="1"/>
  <c r="AM22" i="1"/>
  <c r="AL22" i="1"/>
  <c r="AK22" i="1"/>
  <c r="AJ22" i="1"/>
  <c r="AI22" i="1"/>
  <c r="AN21" i="1"/>
  <c r="AM21" i="1"/>
  <c r="AL21" i="1"/>
  <c r="AK21" i="1"/>
  <c r="AJ21" i="1"/>
  <c r="AI21" i="1"/>
  <c r="AN20" i="1"/>
  <c r="AM20" i="1"/>
  <c r="AL20" i="1"/>
  <c r="AK20" i="1"/>
  <c r="AP20" i="1" s="1"/>
  <c r="AJ20" i="1"/>
  <c r="AI20" i="1"/>
  <c r="AN19" i="1"/>
  <c r="AM19" i="1"/>
  <c r="AL19" i="1"/>
  <c r="AK19" i="1"/>
  <c r="AJ19" i="1"/>
  <c r="AI19" i="1"/>
  <c r="AN18" i="1"/>
  <c r="AM18" i="1"/>
  <c r="AL18" i="1"/>
  <c r="AK18" i="1"/>
  <c r="AJ18" i="1"/>
  <c r="AI18" i="1"/>
  <c r="AN17" i="1"/>
  <c r="AM17" i="1"/>
  <c r="AL17" i="1"/>
  <c r="AK17" i="1"/>
  <c r="AJ17" i="1"/>
  <c r="AI17" i="1"/>
  <c r="AN16" i="1"/>
  <c r="AM16" i="1"/>
  <c r="AL16" i="1"/>
  <c r="AK16" i="1"/>
  <c r="AJ16" i="1"/>
  <c r="AI16" i="1"/>
  <c r="AN15" i="1"/>
  <c r="AM15" i="1"/>
  <c r="AL15" i="1"/>
  <c r="AK15" i="1"/>
  <c r="AJ15" i="1"/>
  <c r="AI15" i="1"/>
  <c r="AN14" i="1"/>
  <c r="AM14" i="1"/>
  <c r="AL14" i="1"/>
  <c r="AK14" i="1"/>
  <c r="AJ14" i="1"/>
  <c r="AI14" i="1"/>
  <c r="AN13" i="1"/>
  <c r="AM13" i="1"/>
  <c r="AL13" i="1"/>
  <c r="AK13" i="1"/>
  <c r="AJ13" i="1"/>
  <c r="AI13" i="1"/>
  <c r="AN12" i="1"/>
  <c r="AM12" i="1"/>
  <c r="AL12" i="1"/>
  <c r="AK12" i="1"/>
  <c r="AP12" i="1" s="1"/>
  <c r="AJ12" i="1"/>
  <c r="AI12" i="1"/>
  <c r="AN11" i="1"/>
  <c r="AM11" i="1"/>
  <c r="AL11" i="1"/>
  <c r="AK11" i="1"/>
  <c r="AJ11" i="1"/>
  <c r="AP11" i="1" s="1"/>
  <c r="AI11" i="1"/>
  <c r="AN10" i="1"/>
  <c r="AM10" i="1"/>
  <c r="AL10" i="1"/>
  <c r="AK10" i="1"/>
  <c r="AJ10" i="1"/>
  <c r="AP10" i="1" s="1"/>
  <c r="AI10" i="1"/>
  <c r="AN9" i="1"/>
  <c r="AM9" i="1"/>
  <c r="AL9" i="1"/>
  <c r="AK9" i="1"/>
  <c r="AJ9" i="1"/>
  <c r="AI9" i="1"/>
  <c r="AN8" i="1"/>
  <c r="AM8" i="1"/>
  <c r="AL8" i="1"/>
  <c r="AK8" i="1"/>
  <c r="AJ8" i="1"/>
  <c r="AI8" i="1"/>
  <c r="AN7" i="1"/>
  <c r="AM7" i="1"/>
  <c r="AL7" i="1"/>
  <c r="AK7" i="1"/>
  <c r="AJ7" i="1"/>
  <c r="AI7" i="1"/>
  <c r="AN6" i="1"/>
  <c r="AM6" i="1"/>
  <c r="AL6" i="1"/>
  <c r="AK6" i="1"/>
  <c r="AJ6" i="1"/>
  <c r="AI6" i="1"/>
  <c r="AN5" i="1"/>
  <c r="AM5" i="1"/>
  <c r="AL5" i="1"/>
  <c r="AK5" i="1"/>
  <c r="AJ5" i="1"/>
  <c r="AI5" i="1"/>
  <c r="AN4" i="1"/>
  <c r="AM4" i="1"/>
  <c r="AL4" i="1"/>
  <c r="AK4" i="1"/>
  <c r="AJ4" i="1"/>
  <c r="AI4" i="1"/>
  <c r="AN3" i="1"/>
  <c r="AM3" i="1"/>
  <c r="AL3" i="1"/>
  <c r="AK3" i="1"/>
  <c r="AJ3" i="1"/>
  <c r="AP3" i="1" s="1"/>
  <c r="AI3" i="1"/>
  <c r="AN2" i="1"/>
  <c r="AM2" i="1"/>
  <c r="AL2" i="1"/>
  <c r="AK2" i="1"/>
  <c r="AJ2" i="1"/>
  <c r="AI2" i="1"/>
  <c r="AP34" i="1" l="1"/>
  <c r="AP38" i="1"/>
  <c r="AP13" i="1"/>
  <c r="AP17" i="1"/>
  <c r="AP14" i="1"/>
  <c r="AP39" i="1"/>
  <c r="AP43" i="1"/>
  <c r="AP4" i="1"/>
  <c r="AP15" i="1"/>
  <c r="AP27" i="1"/>
  <c r="AP36" i="1"/>
  <c r="AP49" i="1"/>
  <c r="AP5" i="1"/>
  <c r="AP9" i="1"/>
  <c r="AP22" i="1"/>
  <c r="AP26" i="1"/>
  <c r="AP30" i="1"/>
  <c r="AP47" i="1"/>
  <c r="AP21" i="1"/>
  <c r="AP29" i="1"/>
  <c r="AP42" i="1"/>
  <c r="AP33" i="1"/>
  <c r="AP50" i="1"/>
  <c r="AP7" i="1"/>
  <c r="AP19" i="1"/>
  <c r="AP24" i="1"/>
  <c r="AP28" i="1"/>
  <c r="AP41" i="1"/>
  <c r="AP45" i="1"/>
  <c r="AP8" i="1"/>
  <c r="AP46" i="1"/>
  <c r="AP37" i="1"/>
  <c r="AP25" i="1"/>
  <c r="AP16" i="1"/>
  <c r="AP6" i="1"/>
  <c r="AP18" i="1"/>
  <c r="AP23" i="1"/>
  <c r="AP31" i="1"/>
  <c r="AP35" i="1"/>
  <c r="AP44" i="1"/>
  <c r="AO33" i="1"/>
  <c r="AP2" i="1"/>
  <c r="AO23" i="1" l="1"/>
  <c r="AO8" i="1"/>
  <c r="AO37" i="1"/>
  <c r="AO50" i="1"/>
  <c r="AO17" i="1"/>
  <c r="AO35" i="1"/>
  <c r="AO25" i="1"/>
  <c r="AO2" i="1"/>
  <c r="AO38" i="1"/>
  <c r="AO26" i="1"/>
  <c r="AO22" i="1"/>
  <c r="AO40" i="1"/>
  <c r="AO14" i="1"/>
  <c r="AO28" i="1"/>
  <c r="AO42" i="1"/>
  <c r="AO7" i="1"/>
  <c r="AO24" i="1"/>
  <c r="AO43" i="1"/>
  <c r="AO4" i="1"/>
  <c r="AO30" i="1"/>
  <c r="AO9" i="1"/>
  <c r="AO27" i="1"/>
  <c r="AO45" i="1"/>
  <c r="AO3" i="1"/>
  <c r="AO18" i="1"/>
  <c r="AO32" i="1"/>
  <c r="AO46" i="1"/>
  <c r="AO11" i="1"/>
  <c r="AO29" i="1"/>
  <c r="AO48" i="1"/>
  <c r="AO10" i="1"/>
  <c r="AO39" i="1"/>
  <c r="AO20" i="1"/>
  <c r="AO12" i="1"/>
  <c r="AO41" i="1"/>
  <c r="AO16" i="1"/>
  <c r="AO44" i="1"/>
  <c r="AO5" i="1"/>
  <c r="AO19" i="1"/>
  <c r="AO34" i="1"/>
  <c r="AO47" i="1"/>
  <c r="AO13" i="1"/>
  <c r="AO31" i="1"/>
  <c r="AO6" i="1"/>
  <c r="AO21" i="1"/>
  <c r="AO36" i="1"/>
  <c r="AO49" i="1"/>
  <c r="AO15" i="1"/>
</calcChain>
</file>

<file path=xl/sharedStrings.xml><?xml version="1.0" encoding="utf-8"?>
<sst xmlns="http://schemas.openxmlformats.org/spreadsheetml/2006/main" count="58" uniqueCount="58">
  <si>
    <t>Species</t>
  </si>
  <si>
    <t>Total</t>
  </si>
  <si>
    <t>Mean</t>
  </si>
  <si>
    <t>± S.D.</t>
  </si>
  <si>
    <t>Min.</t>
  </si>
  <si>
    <t>Max.</t>
  </si>
  <si>
    <t>Freq. of occur..</t>
  </si>
  <si>
    <t>Mean as % of overall mean</t>
  </si>
  <si>
    <t>COV</t>
  </si>
  <si>
    <t>Red-knobbed Coot</t>
  </si>
  <si>
    <t>Western Cattle Egret</t>
  </si>
  <si>
    <t>Little Grebe</t>
  </si>
  <si>
    <t>Yellow-billed Duck</t>
  </si>
  <si>
    <t>Southern Pochard</t>
  </si>
  <si>
    <t>White-breasted Cormorant</t>
  </si>
  <si>
    <t>White-faced Whistling Duck</t>
  </si>
  <si>
    <t>Common Moorhen</t>
  </si>
  <si>
    <t>Blacksmith Lapwing</t>
  </si>
  <si>
    <t>Cape Shoveler</t>
  </si>
  <si>
    <t>Egyptian Goose</t>
  </si>
  <si>
    <t>Black-winged Stilt</t>
  </si>
  <si>
    <t>South African Shelduck</t>
  </si>
  <si>
    <t>Cape Wagtail</t>
  </si>
  <si>
    <t>White-winged Tern</t>
  </si>
  <si>
    <t>African Darter</t>
  </si>
  <si>
    <t>Glossy Ibis</t>
  </si>
  <si>
    <t>Lesser Flamingo</t>
  </si>
  <si>
    <t>Red-billed Teal</t>
  </si>
  <si>
    <t>Grey-headed Gull</t>
  </si>
  <si>
    <t>African Swamphen</t>
  </si>
  <si>
    <t>African Fish Eagle</t>
  </si>
  <si>
    <t>Hottentot Teal</t>
  </si>
  <si>
    <t>Greater Flamingo</t>
  </si>
  <si>
    <t>Hadeda Ibis</t>
  </si>
  <si>
    <t>Ruff</t>
  </si>
  <si>
    <t>Reed Cormorant</t>
  </si>
  <si>
    <t>Curlew Sandpiper</t>
  </si>
  <si>
    <t>Cape Teal</t>
  </si>
  <si>
    <t>Little Stint</t>
  </si>
  <si>
    <t>Black Crake</t>
  </si>
  <si>
    <t>Three-banded Plover</t>
  </si>
  <si>
    <t>Spur-winged Goose</t>
  </si>
  <si>
    <t>Goliath Heron</t>
  </si>
  <si>
    <t>Pied Avocet</t>
  </si>
  <si>
    <t>African Sacred Ibis</t>
  </si>
  <si>
    <t>Black-necked Grebe</t>
  </si>
  <si>
    <t>Malachite Kingfisher</t>
  </si>
  <si>
    <t>Squacco Heron</t>
  </si>
  <si>
    <t>African Spoonbill</t>
  </si>
  <si>
    <t>Black-headed Heron</t>
  </si>
  <si>
    <t>Common Sandpiper</t>
  </si>
  <si>
    <t>Great Crested Grebe</t>
  </si>
  <si>
    <t>Intermediate Egret</t>
  </si>
  <si>
    <t>Little Bittern</t>
  </si>
  <si>
    <t>Little Egret</t>
  </si>
  <si>
    <t>Maccoa Duck</t>
  </si>
  <si>
    <t>Marsh Sandpiper</t>
  </si>
  <si>
    <t>Striated Heron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</si>
</sst>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Border="1" applyAlignment="1">
      <alignment vertical="center"/>
    </xf>
    <xf numFmtId="17" fontId="3" fillId="2" borderId="0" xfId="0" applyNumberFormat="1" applyFont="1" applyFill="1" applyBorder="1" applyAlignment="1">
      <alignment vertical="center"/>
    </xf>
    <xf numFmtId="17" fontId="3" fillId="2" borderId="0" xfId="0" applyNumberFormat="1" applyFont="1" applyFill="1" applyBorder="1" applyAlignment="1">
      <alignment horizontal="center" vertical="center"/>
    </xf>
    <xf numFmtId="17" fontId="3" fillId="2" borderId="0" xfId="0" applyNumberFormat="1" applyFont="1" applyFill="1" applyBorder="1" applyAlignment="1">
      <alignment horizontal="left" vertical="center"/>
    </xf>
    <xf numFmtId="17" fontId="2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right" vertical="center"/>
    </xf>
    <xf numFmtId="17" fontId="2" fillId="3" borderId="0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NumberFormat="1" applyFont="1" applyFill="1" applyBorder="1"/>
    <xf numFmtId="0" fontId="2" fillId="0" borderId="1" xfId="0" applyNumberFormat="1" applyFont="1" applyFill="1" applyBorder="1"/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9" fontId="3" fillId="0" borderId="1" xfId="0" applyNumberFormat="1" applyFont="1" applyFill="1" applyBorder="1"/>
    <xf numFmtId="10" fontId="3" fillId="0" borderId="1" xfId="0" applyNumberFormat="1" applyFont="1" applyFill="1" applyBorder="1"/>
    <xf numFmtId="165" fontId="3" fillId="0" borderId="1" xfId="0" applyNumberFormat="1" applyFont="1" applyFill="1" applyBorder="1"/>
    <xf numFmtId="0" fontId="0" fillId="0" borderId="0" xfId="0" applyFill="1"/>
    <xf numFmtId="2" fontId="3" fillId="0" borderId="1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0" fontId="3" fillId="0" borderId="0" xfId="0" applyNumberFormat="1" applyFont="1" applyBorder="1"/>
    <xf numFmtId="0" fontId="3" fillId="0" borderId="0" xfId="0" applyFont="1" applyBorder="1"/>
    <xf numFmtId="0" fontId="4" fillId="0" borderId="0" xfId="0" applyFont="1"/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0" xfId="0" applyFont="1" applyFill="1"/>
    <xf numFmtId="0" fontId="0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OneDrive%20-%20Sol%20Plaatje%20University/_SPU/Research/Ekapa%20Mining_Du%20Toits%20Pan/Data/Waterbird%20Data/dtp_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P - Waterbirds"/>
      <sheetName val="Pivot"/>
      <sheetName val="Table"/>
      <sheetName val="Table (Freq)"/>
      <sheetName val="Feeding guilds"/>
      <sheetName val="Table excl C Egret"/>
      <sheetName val="Species graphs"/>
      <sheetName val="Species correlations"/>
      <sheetName val="Species correlations (2)"/>
      <sheetName val="Correlation 20 March 2020"/>
      <sheetName val="Correlation graphs"/>
      <sheetName val="Lookups"/>
      <sheetName val="DTP - Wetland assoc species"/>
      <sheetName val="20 Nov-965685799"/>
    </sheetNames>
    <sheetDataSet>
      <sheetData sheetId="0"/>
      <sheetData sheetId="1"/>
      <sheetData sheetId="2">
        <row r="1">
          <cell r="B1">
            <v>42675</v>
          </cell>
          <cell r="C1">
            <v>42705</v>
          </cell>
          <cell r="D1">
            <v>42736</v>
          </cell>
          <cell r="E1">
            <v>42767</v>
          </cell>
          <cell r="F1">
            <v>42795</v>
          </cell>
          <cell r="G1">
            <v>42826</v>
          </cell>
          <cell r="H1">
            <v>42856</v>
          </cell>
          <cell r="I1">
            <v>42887</v>
          </cell>
          <cell r="J1">
            <v>42917</v>
          </cell>
          <cell r="K1">
            <v>42948</v>
          </cell>
          <cell r="L1">
            <v>42979</v>
          </cell>
          <cell r="M1">
            <v>43009</v>
          </cell>
          <cell r="N1">
            <v>43040</v>
          </cell>
          <cell r="O1">
            <v>43070</v>
          </cell>
          <cell r="P1">
            <v>43101</v>
          </cell>
          <cell r="Q1">
            <v>43132</v>
          </cell>
          <cell r="R1">
            <v>43160</v>
          </cell>
          <cell r="S1">
            <v>43191</v>
          </cell>
          <cell r="T1">
            <v>43221</v>
          </cell>
          <cell r="U1">
            <v>43252</v>
          </cell>
          <cell r="V1">
            <v>43282</v>
          </cell>
          <cell r="W1">
            <v>43313</v>
          </cell>
          <cell r="X1">
            <v>43344</v>
          </cell>
          <cell r="Y1">
            <v>43374</v>
          </cell>
          <cell r="Z1">
            <v>43405</v>
          </cell>
          <cell r="AA1">
            <v>43466</v>
          </cell>
          <cell r="AB1">
            <v>43497</v>
          </cell>
          <cell r="AC1">
            <v>43525</v>
          </cell>
          <cell r="AD1">
            <v>43556</v>
          </cell>
          <cell r="AE1">
            <v>43586</v>
          </cell>
          <cell r="AF1">
            <v>43647</v>
          </cell>
          <cell r="AG1">
            <v>43678</v>
          </cell>
          <cell r="AH1">
            <v>43739</v>
          </cell>
          <cell r="AI1" t="str">
            <v>Species</v>
          </cell>
          <cell r="AJ1" t="str">
            <v>Total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</v>
          </cell>
        </row>
        <row r="68">
          <cell r="A68" t="str">
            <v>All waterbirds</v>
          </cell>
          <cell r="B68">
            <v>136</v>
          </cell>
          <cell r="C68">
            <v>113</v>
          </cell>
          <cell r="D68">
            <v>178</v>
          </cell>
          <cell r="E68">
            <v>54</v>
          </cell>
          <cell r="F68">
            <v>61</v>
          </cell>
          <cell r="G68">
            <v>57</v>
          </cell>
          <cell r="H68">
            <v>78</v>
          </cell>
          <cell r="I68">
            <v>126</v>
          </cell>
          <cell r="J68">
            <v>154</v>
          </cell>
          <cell r="K68">
            <v>71</v>
          </cell>
          <cell r="L68">
            <v>47</v>
          </cell>
          <cell r="M68">
            <v>47</v>
          </cell>
          <cell r="N68">
            <v>246</v>
          </cell>
          <cell r="O68">
            <v>358</v>
          </cell>
          <cell r="P68">
            <v>117</v>
          </cell>
          <cell r="Q68">
            <v>100</v>
          </cell>
          <cell r="R68">
            <v>66</v>
          </cell>
          <cell r="S68">
            <v>79</v>
          </cell>
          <cell r="T68">
            <v>135</v>
          </cell>
          <cell r="U68">
            <v>117</v>
          </cell>
          <cell r="V68">
            <v>168</v>
          </cell>
          <cell r="W68">
            <v>94</v>
          </cell>
          <cell r="X68">
            <v>120</v>
          </cell>
          <cell r="Y68">
            <v>180</v>
          </cell>
          <cell r="Z68">
            <v>251</v>
          </cell>
          <cell r="AA68">
            <v>371</v>
          </cell>
          <cell r="AB68">
            <v>22</v>
          </cell>
          <cell r="AC68">
            <v>124</v>
          </cell>
          <cell r="AD68">
            <v>124</v>
          </cell>
          <cell r="AE68">
            <v>107</v>
          </cell>
          <cell r="AF68">
            <v>90</v>
          </cell>
          <cell r="AG68">
            <v>54</v>
          </cell>
          <cell r="AH68">
            <v>105</v>
          </cell>
        </row>
        <row r="69">
          <cell r="A69" t="str">
            <v>Species Richness</v>
          </cell>
          <cell r="B69">
            <v>15</v>
          </cell>
          <cell r="C69">
            <v>10</v>
          </cell>
          <cell r="D69">
            <v>15</v>
          </cell>
          <cell r="E69">
            <v>8</v>
          </cell>
          <cell r="F69">
            <v>9</v>
          </cell>
          <cell r="G69">
            <v>11</v>
          </cell>
          <cell r="H69">
            <v>12</v>
          </cell>
          <cell r="I69">
            <v>9</v>
          </cell>
          <cell r="J69">
            <v>17</v>
          </cell>
          <cell r="K69">
            <v>14</v>
          </cell>
          <cell r="L69">
            <v>10</v>
          </cell>
          <cell r="M69">
            <v>12</v>
          </cell>
          <cell r="N69">
            <v>13</v>
          </cell>
          <cell r="O69">
            <v>17</v>
          </cell>
          <cell r="P69">
            <v>14</v>
          </cell>
          <cell r="Q69">
            <v>18</v>
          </cell>
          <cell r="R69">
            <v>17</v>
          </cell>
          <cell r="S69">
            <v>16</v>
          </cell>
          <cell r="T69">
            <v>11</v>
          </cell>
          <cell r="U69">
            <v>15</v>
          </cell>
          <cell r="V69">
            <v>11</v>
          </cell>
          <cell r="W69">
            <v>15</v>
          </cell>
          <cell r="X69">
            <v>15</v>
          </cell>
          <cell r="Y69">
            <v>12</v>
          </cell>
          <cell r="Z69">
            <v>18</v>
          </cell>
          <cell r="AA69">
            <v>25</v>
          </cell>
          <cell r="AB69">
            <v>8</v>
          </cell>
          <cell r="AC69">
            <v>18</v>
          </cell>
          <cell r="AD69">
            <v>11</v>
          </cell>
          <cell r="AE69">
            <v>16</v>
          </cell>
          <cell r="AF69">
            <v>15</v>
          </cell>
          <cell r="AG69">
            <v>13</v>
          </cell>
          <cell r="AH69">
            <v>15</v>
          </cell>
        </row>
        <row r="70">
          <cell r="A70" t="str">
            <v>Herbivores</v>
          </cell>
          <cell r="B70">
            <v>58</v>
          </cell>
          <cell r="C70">
            <v>60</v>
          </cell>
          <cell r="D70">
            <v>12</v>
          </cell>
          <cell r="E70">
            <v>6</v>
          </cell>
          <cell r="F70">
            <v>27</v>
          </cell>
          <cell r="G70">
            <v>45</v>
          </cell>
          <cell r="H70">
            <v>52</v>
          </cell>
          <cell r="I70">
            <v>44</v>
          </cell>
          <cell r="J70">
            <v>48</v>
          </cell>
          <cell r="K70">
            <v>27</v>
          </cell>
          <cell r="L70">
            <v>25</v>
          </cell>
          <cell r="M70">
            <v>24</v>
          </cell>
          <cell r="N70">
            <v>29</v>
          </cell>
          <cell r="O70">
            <v>20</v>
          </cell>
          <cell r="P70">
            <v>51</v>
          </cell>
          <cell r="Q70">
            <v>25</v>
          </cell>
          <cell r="R70">
            <v>36</v>
          </cell>
          <cell r="S70">
            <v>24</v>
          </cell>
          <cell r="T70">
            <v>37</v>
          </cell>
          <cell r="U70">
            <v>43</v>
          </cell>
          <cell r="V70">
            <v>109</v>
          </cell>
          <cell r="W70">
            <v>70</v>
          </cell>
          <cell r="X70">
            <v>79</v>
          </cell>
          <cell r="Y70">
            <v>135</v>
          </cell>
          <cell r="Z70">
            <v>139</v>
          </cell>
          <cell r="AA70">
            <v>255</v>
          </cell>
          <cell r="AB70">
            <v>5</v>
          </cell>
          <cell r="AC70">
            <v>68</v>
          </cell>
          <cell r="AD70">
            <v>53</v>
          </cell>
          <cell r="AE70">
            <v>50</v>
          </cell>
          <cell r="AF70">
            <v>46</v>
          </cell>
          <cell r="AG70">
            <v>41</v>
          </cell>
          <cell r="AH70">
            <v>5</v>
          </cell>
        </row>
        <row r="71">
          <cell r="A71" t="str">
            <v>Piscivores</v>
          </cell>
          <cell r="B71">
            <v>36</v>
          </cell>
          <cell r="C71">
            <v>27</v>
          </cell>
          <cell r="D71">
            <v>43</v>
          </cell>
          <cell r="E71">
            <v>30</v>
          </cell>
          <cell r="F71">
            <v>31</v>
          </cell>
          <cell r="G71">
            <v>2</v>
          </cell>
          <cell r="H71">
            <v>5</v>
          </cell>
          <cell r="I71">
            <v>1</v>
          </cell>
          <cell r="J71">
            <v>5</v>
          </cell>
          <cell r="K71">
            <v>11</v>
          </cell>
          <cell r="L71">
            <v>2</v>
          </cell>
          <cell r="M71">
            <v>5</v>
          </cell>
          <cell r="N71">
            <v>1</v>
          </cell>
          <cell r="O71">
            <v>7</v>
          </cell>
          <cell r="P71">
            <v>8</v>
          </cell>
          <cell r="Q71">
            <v>2</v>
          </cell>
          <cell r="R71">
            <v>1</v>
          </cell>
          <cell r="S71">
            <v>9</v>
          </cell>
          <cell r="T71">
            <v>5</v>
          </cell>
          <cell r="U71">
            <v>7</v>
          </cell>
          <cell r="V71">
            <v>0</v>
          </cell>
          <cell r="W71">
            <v>4</v>
          </cell>
          <cell r="X71">
            <v>1</v>
          </cell>
          <cell r="Y71">
            <v>2</v>
          </cell>
          <cell r="Z71">
            <v>4</v>
          </cell>
          <cell r="AA71">
            <v>3</v>
          </cell>
          <cell r="AB71">
            <v>3</v>
          </cell>
          <cell r="AC71">
            <v>2</v>
          </cell>
          <cell r="AD71">
            <v>6</v>
          </cell>
          <cell r="AE71">
            <v>12</v>
          </cell>
          <cell r="AF71">
            <v>2</v>
          </cell>
          <cell r="AG71">
            <v>4</v>
          </cell>
          <cell r="AH71">
            <v>6</v>
          </cell>
        </row>
        <row r="72">
          <cell r="A72" t="str">
            <v>Insectivores</v>
          </cell>
          <cell r="B72">
            <v>42</v>
          </cell>
          <cell r="C72">
            <v>26</v>
          </cell>
          <cell r="D72">
            <v>123</v>
          </cell>
          <cell r="E72">
            <v>18</v>
          </cell>
          <cell r="F72">
            <v>3</v>
          </cell>
          <cell r="G72">
            <v>10</v>
          </cell>
          <cell r="H72">
            <v>21</v>
          </cell>
          <cell r="I72">
            <v>81</v>
          </cell>
          <cell r="J72">
            <v>101</v>
          </cell>
          <cell r="K72">
            <v>33</v>
          </cell>
          <cell r="L72">
            <v>20</v>
          </cell>
          <cell r="M72">
            <v>18</v>
          </cell>
          <cell r="N72">
            <v>216</v>
          </cell>
          <cell r="O72">
            <v>331</v>
          </cell>
          <cell r="P72">
            <v>58</v>
          </cell>
          <cell r="Q72">
            <v>73</v>
          </cell>
          <cell r="R72">
            <v>29</v>
          </cell>
          <cell r="S72">
            <v>46</v>
          </cell>
          <cell r="T72">
            <v>93</v>
          </cell>
          <cell r="U72">
            <v>67</v>
          </cell>
          <cell r="V72">
            <v>59</v>
          </cell>
          <cell r="W72">
            <v>20</v>
          </cell>
          <cell r="X72">
            <v>40</v>
          </cell>
          <cell r="Y72">
            <v>43</v>
          </cell>
          <cell r="Z72">
            <v>108</v>
          </cell>
          <cell r="AA72">
            <v>113</v>
          </cell>
          <cell r="AB72">
            <v>14</v>
          </cell>
          <cell r="AC72">
            <v>54</v>
          </cell>
          <cell r="AD72">
            <v>65</v>
          </cell>
          <cell r="AE72">
            <v>45</v>
          </cell>
          <cell r="AF72">
            <v>42</v>
          </cell>
          <cell r="AG72">
            <v>9</v>
          </cell>
          <cell r="AH72">
            <v>94</v>
          </cell>
        </row>
        <row r="78">
          <cell r="B78">
            <v>90</v>
          </cell>
          <cell r="C78">
            <v>-1</v>
          </cell>
          <cell r="D78">
            <v>1</v>
          </cell>
          <cell r="E78">
            <v>110</v>
          </cell>
          <cell r="F78">
            <v>-1</v>
          </cell>
          <cell r="G78">
            <v>3</v>
          </cell>
          <cell r="H78">
            <v>-1</v>
          </cell>
          <cell r="I78">
            <v>-1</v>
          </cell>
          <cell r="J78">
            <v>-1</v>
          </cell>
          <cell r="K78">
            <v>-1</v>
          </cell>
          <cell r="L78">
            <v>-1</v>
          </cell>
          <cell r="M78">
            <v>8</v>
          </cell>
          <cell r="N78">
            <v>2</v>
          </cell>
          <cell r="O78">
            <v>0</v>
          </cell>
          <cell r="P78">
            <v>370</v>
          </cell>
          <cell r="Q78">
            <v>43</v>
          </cell>
          <cell r="R78">
            <v>19</v>
          </cell>
          <cell r="S78">
            <v>48</v>
          </cell>
          <cell r="T78">
            <v>18</v>
          </cell>
          <cell r="U78">
            <v>1</v>
          </cell>
          <cell r="V78">
            <v>1</v>
          </cell>
          <cell r="W78">
            <v>6</v>
          </cell>
          <cell r="X78">
            <v>-1</v>
          </cell>
          <cell r="Y78">
            <v>110</v>
          </cell>
          <cell r="Z78">
            <v>18</v>
          </cell>
          <cell r="AA78">
            <v>7</v>
          </cell>
          <cell r="AB78">
            <v>4</v>
          </cell>
          <cell r="AC78">
            <v>18</v>
          </cell>
          <cell r="AD78">
            <v>11</v>
          </cell>
          <cell r="AE78">
            <v>180</v>
          </cell>
          <cell r="AF78">
            <v>0</v>
          </cell>
          <cell r="AG78">
            <v>1</v>
          </cell>
          <cell r="AH78">
            <v>3</v>
          </cell>
        </row>
        <row r="81">
          <cell r="B81">
            <v>1.7</v>
          </cell>
          <cell r="C81">
            <v>8.6999999999999994E-2</v>
          </cell>
          <cell r="D81">
            <v>0.98099999999999998</v>
          </cell>
          <cell r="E81">
            <v>0.52100000000000002</v>
          </cell>
          <cell r="F81">
            <v>0.84099999999999997</v>
          </cell>
          <cell r="G81">
            <v>0.54300000000000004</v>
          </cell>
          <cell r="H81">
            <v>0.59099999999999997</v>
          </cell>
          <cell r="I81">
            <v>0.63200000000000001</v>
          </cell>
          <cell r="J81">
            <v>0.81100000000000005</v>
          </cell>
          <cell r="K81">
            <v>0.71799999999999997</v>
          </cell>
          <cell r="L81">
            <v>0.76200000000000001</v>
          </cell>
          <cell r="M81">
            <v>0.7</v>
          </cell>
          <cell r="N81">
            <v>0.61</v>
          </cell>
          <cell r="O81">
            <v>0.3</v>
          </cell>
          <cell r="P81">
            <v>0.223</v>
          </cell>
          <cell r="Q81">
            <v>0.27500000000000002</v>
          </cell>
          <cell r="R81">
            <v>0.6</v>
          </cell>
          <cell r="S81">
            <v>0.56699999999999995</v>
          </cell>
          <cell r="T81">
            <v>0.23499999999999999</v>
          </cell>
          <cell r="U81">
            <v>0.47299999999999998</v>
          </cell>
          <cell r="V81">
            <v>0.70799999999999996</v>
          </cell>
          <cell r="W81">
            <v>0.83099999999999996</v>
          </cell>
          <cell r="X81">
            <v>0.50800000000000001</v>
          </cell>
          <cell r="Y81">
            <v>0.88</v>
          </cell>
          <cell r="Z81">
            <v>1.1000000000000001</v>
          </cell>
          <cell r="AA81">
            <v>8.0000000000000002E-3</v>
          </cell>
          <cell r="AB81">
            <v>5.0000000000000001E-3</v>
          </cell>
          <cell r="AC81">
            <v>0.34200000000000003</v>
          </cell>
          <cell r="AD81">
            <v>0.58399999999999996</v>
          </cell>
          <cell r="AE81">
            <v>0.247</v>
          </cell>
          <cell r="AF81">
            <v>0.34599999999999997</v>
          </cell>
          <cell r="AG81">
            <v>0.223</v>
          </cell>
          <cell r="AH81">
            <v>2.9000000000000001E-2</v>
          </cell>
        </row>
        <row r="82">
          <cell r="A82" t="str">
            <v>TDS</v>
          </cell>
          <cell r="B82">
            <v>2265</v>
          </cell>
          <cell r="C82">
            <v>2438</v>
          </cell>
          <cell r="D82">
            <v>2229</v>
          </cell>
          <cell r="E82">
            <v>2324</v>
          </cell>
          <cell r="F82">
            <v>1846</v>
          </cell>
          <cell r="G82">
            <v>1949</v>
          </cell>
          <cell r="H82">
            <v>1987</v>
          </cell>
          <cell r="I82">
            <v>1911</v>
          </cell>
          <cell r="J82">
            <v>1904</v>
          </cell>
          <cell r="K82">
            <v>1920</v>
          </cell>
          <cell r="L82">
            <v>1735</v>
          </cell>
          <cell r="M82">
            <v>1894</v>
          </cell>
          <cell r="N82">
            <v>1852</v>
          </cell>
          <cell r="O82">
            <v>2116</v>
          </cell>
          <cell r="P82">
            <v>1970</v>
          </cell>
          <cell r="Q82">
            <v>1559</v>
          </cell>
          <cell r="R82">
            <v>1572</v>
          </cell>
          <cell r="S82">
            <v>1117</v>
          </cell>
          <cell r="T82">
            <v>1154</v>
          </cell>
          <cell r="U82">
            <v>1139</v>
          </cell>
          <cell r="V82">
            <v>1397</v>
          </cell>
          <cell r="W82">
            <v>1751</v>
          </cell>
          <cell r="X82">
            <v>1684</v>
          </cell>
          <cell r="Y82">
            <v>1995</v>
          </cell>
          <cell r="Z82">
            <v>2529</v>
          </cell>
          <cell r="AA82">
            <v>2795</v>
          </cell>
          <cell r="AB82">
            <v>2401</v>
          </cell>
          <cell r="AC82">
            <v>1786</v>
          </cell>
          <cell r="AD82">
            <v>1180</v>
          </cell>
          <cell r="AE82">
            <v>1078</v>
          </cell>
          <cell r="AF82">
            <v>1234</v>
          </cell>
          <cell r="AG82">
            <v>1289</v>
          </cell>
          <cell r="AH82">
            <v>1698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29"/>
  <sheetViews>
    <sheetView tabSelected="1"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X48" sqref="AX48"/>
    </sheetView>
  </sheetViews>
  <sheetFormatPr defaultRowHeight="14.4" x14ac:dyDescent="0.3"/>
  <cols>
    <col min="1" max="1" width="26.77734375" customWidth="1"/>
    <col min="2" max="2" width="15.6640625" bestFit="1" customWidth="1"/>
    <col min="3" max="3" width="9.88671875" bestFit="1" customWidth="1"/>
    <col min="4" max="4" width="9.6640625" bestFit="1" customWidth="1"/>
    <col min="5" max="5" width="10.109375" bestFit="1" customWidth="1"/>
    <col min="6" max="8" width="9.6640625" bestFit="1" customWidth="1"/>
    <col min="9" max="9" width="9.88671875" bestFit="1" customWidth="1"/>
    <col min="10" max="10" width="9.6640625" bestFit="1" customWidth="1"/>
    <col min="11" max="12" width="9.88671875" bestFit="1" customWidth="1"/>
    <col min="13" max="13" width="9.44140625" bestFit="1" customWidth="1"/>
    <col min="14" max="14" width="9.88671875" bestFit="1" customWidth="1"/>
    <col min="15" max="15" width="11.21875" bestFit="1" customWidth="1"/>
    <col min="16" max="16" width="9.88671875" bestFit="1" customWidth="1"/>
    <col min="17" max="17" width="10.109375" bestFit="1" customWidth="1"/>
    <col min="18" max="18" width="9.88671875" bestFit="1" customWidth="1"/>
    <col min="19" max="23" width="8.5546875" bestFit="1" customWidth="1"/>
    <col min="24" max="25" width="9.44140625" bestFit="1" customWidth="1"/>
    <col min="26" max="26" width="8.5546875" bestFit="1" customWidth="1"/>
    <col min="27" max="33" width="8.5546875" style="41" bestFit="1" customWidth="1"/>
    <col min="34" max="34" width="8.5546875" style="41" customWidth="1"/>
    <col min="35" max="35" width="10.77734375" customWidth="1"/>
    <col min="36" max="36" width="11.44140625" style="40" customWidth="1"/>
    <col min="37" max="37" width="9.44140625" style="40" customWidth="1"/>
    <col min="38" max="38" width="6.33203125" style="40" customWidth="1"/>
    <col min="39" max="39" width="9.5546875" style="40" customWidth="1"/>
    <col min="40" max="40" width="12.21875" customWidth="1"/>
    <col min="41" max="41" width="16.5546875" customWidth="1"/>
    <col min="42" max="42" width="13.109375" customWidth="1"/>
  </cols>
  <sheetData>
    <row r="1" spans="1:42" ht="29.25" customHeight="1" x14ac:dyDescent="0.3">
      <c r="A1" s="1" t="s">
        <v>0</v>
      </c>
      <c r="B1" s="2">
        <v>42675</v>
      </c>
      <c r="C1" s="2">
        <v>42705</v>
      </c>
      <c r="D1" s="2">
        <v>42736</v>
      </c>
      <c r="E1" s="2">
        <v>42767</v>
      </c>
      <c r="F1" s="2">
        <v>42795</v>
      </c>
      <c r="G1" s="2">
        <v>42826</v>
      </c>
      <c r="H1" s="3">
        <v>42856</v>
      </c>
      <c r="I1" s="3">
        <v>42887</v>
      </c>
      <c r="J1" s="3">
        <v>42917</v>
      </c>
      <c r="K1" s="3">
        <v>42948</v>
      </c>
      <c r="L1" s="3">
        <v>42979</v>
      </c>
      <c r="M1" s="3">
        <v>43009</v>
      </c>
      <c r="N1" s="3">
        <v>43040</v>
      </c>
      <c r="O1" s="3">
        <v>43070</v>
      </c>
      <c r="P1" s="3">
        <v>43101</v>
      </c>
      <c r="Q1" s="3">
        <v>43132</v>
      </c>
      <c r="R1" s="3">
        <v>43160</v>
      </c>
      <c r="S1" s="3">
        <v>43191</v>
      </c>
      <c r="T1" s="3">
        <v>43221</v>
      </c>
      <c r="U1" s="3">
        <v>43252</v>
      </c>
      <c r="V1" s="3">
        <v>43282</v>
      </c>
      <c r="W1" s="3">
        <v>43313</v>
      </c>
      <c r="X1" s="3">
        <v>43344</v>
      </c>
      <c r="Y1" s="3">
        <v>43374</v>
      </c>
      <c r="Z1" s="3">
        <v>43405</v>
      </c>
      <c r="AA1" s="4">
        <v>43466</v>
      </c>
      <c r="AB1" s="4">
        <v>43497</v>
      </c>
      <c r="AC1" s="4">
        <v>43525</v>
      </c>
      <c r="AD1" s="4">
        <v>43556</v>
      </c>
      <c r="AE1" s="4">
        <v>43586</v>
      </c>
      <c r="AF1" s="4">
        <v>43647</v>
      </c>
      <c r="AG1" s="4">
        <v>43678</v>
      </c>
      <c r="AH1" s="4">
        <v>43739</v>
      </c>
      <c r="AI1" s="5" t="s">
        <v>1</v>
      </c>
      <c r="AJ1" s="6" t="s">
        <v>2</v>
      </c>
      <c r="AK1" s="6" t="s">
        <v>3</v>
      </c>
      <c r="AL1" s="6" t="s">
        <v>4</v>
      </c>
      <c r="AM1" s="7" t="s">
        <v>5</v>
      </c>
      <c r="AN1" s="8" t="s">
        <v>6</v>
      </c>
      <c r="AO1" s="9" t="s">
        <v>7</v>
      </c>
      <c r="AP1" s="10" t="s">
        <v>8</v>
      </c>
    </row>
    <row r="2" spans="1:42" s="19" customFormat="1" ht="15.6" x14ac:dyDescent="0.3">
      <c r="A2" s="11" t="s">
        <v>9</v>
      </c>
      <c r="B2" s="12">
        <v>54</v>
      </c>
      <c r="C2" s="12">
        <v>58</v>
      </c>
      <c r="D2" s="12">
        <v>6</v>
      </c>
      <c r="E2" s="12">
        <v>3</v>
      </c>
      <c r="F2" s="12">
        <v>18</v>
      </c>
      <c r="G2" s="12">
        <v>30</v>
      </c>
      <c r="H2" s="12">
        <v>36</v>
      </c>
      <c r="I2" s="12">
        <v>39</v>
      </c>
      <c r="J2" s="12">
        <v>26</v>
      </c>
      <c r="K2" s="12">
        <v>16</v>
      </c>
      <c r="L2" s="12">
        <v>8</v>
      </c>
      <c r="M2" s="12">
        <v>17</v>
      </c>
      <c r="N2" s="12">
        <v>4</v>
      </c>
      <c r="O2" s="12">
        <v>14</v>
      </c>
      <c r="P2" s="12">
        <v>0</v>
      </c>
      <c r="Q2" s="12">
        <v>2</v>
      </c>
      <c r="R2" s="12">
        <v>6</v>
      </c>
      <c r="S2" s="12">
        <v>3</v>
      </c>
      <c r="T2" s="12">
        <v>17</v>
      </c>
      <c r="U2" s="12">
        <v>31</v>
      </c>
      <c r="V2" s="12">
        <v>38</v>
      </c>
      <c r="W2" s="12">
        <v>26</v>
      </c>
      <c r="X2" s="12">
        <v>49</v>
      </c>
      <c r="Y2" s="12">
        <v>16</v>
      </c>
      <c r="Z2" s="12">
        <v>16</v>
      </c>
      <c r="AA2" s="12">
        <v>215</v>
      </c>
      <c r="AB2" s="12">
        <v>2</v>
      </c>
      <c r="AC2" s="12">
        <v>8</v>
      </c>
      <c r="AD2" s="12">
        <v>22</v>
      </c>
      <c r="AE2" s="12">
        <v>25</v>
      </c>
      <c r="AF2" s="12">
        <v>32</v>
      </c>
      <c r="AG2" s="12">
        <v>19</v>
      </c>
      <c r="AH2" s="12">
        <v>1</v>
      </c>
      <c r="AI2" s="13">
        <f>SUM(B2:AH2)</f>
        <v>857</v>
      </c>
      <c r="AJ2" s="14">
        <f>AVERAGE(B2:AH2)</f>
        <v>25.969696969696969</v>
      </c>
      <c r="AK2" s="14">
        <f>_xlfn.STDEV.S(B2:AH2)</f>
        <v>37.386064289121194</v>
      </c>
      <c r="AL2" s="15">
        <f>SMALL(B2:AH2,COUNTIF(B2:J2,0)+1)</f>
        <v>0</v>
      </c>
      <c r="AM2" s="15">
        <f>MAX(B2:AH2)</f>
        <v>215</v>
      </c>
      <c r="AN2" s="16">
        <f>COUNTIF(B2:AH2,"&gt;0")/COUNT(B1:AH1)</f>
        <v>0.96969696969696972</v>
      </c>
      <c r="AO2" s="17">
        <f t="shared" ref="AO2:AO50" si="0">AJ2/$AJ$51</f>
        <v>0.2065060240963856</v>
      </c>
      <c r="AP2" s="18">
        <f t="shared" ref="AP2:AP50" si="1">AK2/AJ2</f>
        <v>1.4396034090326715</v>
      </c>
    </row>
    <row r="3" spans="1:42" s="19" customFormat="1" ht="15.6" x14ac:dyDescent="0.3">
      <c r="A3" s="11" t="s">
        <v>10</v>
      </c>
      <c r="B3" s="12">
        <v>5</v>
      </c>
      <c r="C3" s="12">
        <v>18</v>
      </c>
      <c r="D3" s="12">
        <v>30</v>
      </c>
      <c r="E3" s="12">
        <v>0</v>
      </c>
      <c r="F3" s="12">
        <v>1</v>
      </c>
      <c r="G3" s="12">
        <v>2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7</v>
      </c>
      <c r="N3" s="12">
        <v>200</v>
      </c>
      <c r="O3" s="12">
        <v>300</v>
      </c>
      <c r="P3" s="12">
        <v>45</v>
      </c>
      <c r="Q3" s="12">
        <v>3</v>
      </c>
      <c r="R3" s="12">
        <v>0</v>
      </c>
      <c r="S3" s="12">
        <v>0</v>
      </c>
      <c r="T3" s="12">
        <v>28</v>
      </c>
      <c r="U3" s="12">
        <v>20</v>
      </c>
      <c r="V3" s="12">
        <v>0</v>
      </c>
      <c r="W3" s="12">
        <v>0</v>
      </c>
      <c r="X3" s="12">
        <v>0</v>
      </c>
      <c r="Y3" s="12">
        <v>25</v>
      </c>
      <c r="Z3" s="12">
        <v>17</v>
      </c>
      <c r="AA3" s="12">
        <v>25</v>
      </c>
      <c r="AB3" s="12">
        <v>0</v>
      </c>
      <c r="AC3" s="12">
        <v>0</v>
      </c>
      <c r="AD3" s="12">
        <v>0</v>
      </c>
      <c r="AE3" s="12">
        <v>20</v>
      </c>
      <c r="AF3" s="12">
        <v>0</v>
      </c>
      <c r="AG3" s="12">
        <v>0</v>
      </c>
      <c r="AH3" s="12">
        <v>62</v>
      </c>
      <c r="AI3" s="13">
        <f>SUM(B3:AH3)</f>
        <v>808</v>
      </c>
      <c r="AJ3" s="14">
        <f>AVERAGE(B3:AH3)</f>
        <v>24.484848484848484</v>
      </c>
      <c r="AK3" s="14">
        <f>_xlfn.STDEV.S(B3:AH3)</f>
        <v>61.369842559335083</v>
      </c>
      <c r="AL3" s="15">
        <f>SMALL(B3:AH3,COUNTIF(B3:J3,0)+1)</f>
        <v>0</v>
      </c>
      <c r="AM3" s="15">
        <f>MAX(B3:AH3)</f>
        <v>300</v>
      </c>
      <c r="AN3" s="16">
        <f>COUNTIF(B3:AH3,"&gt;0")/COUNT(B2:AH2)</f>
        <v>0.51515151515151514</v>
      </c>
      <c r="AO3" s="17">
        <f t="shared" si="0"/>
        <v>0.19469879518072294</v>
      </c>
      <c r="AP3" s="18">
        <f t="shared" si="1"/>
        <v>2.5064415896758141</v>
      </c>
    </row>
    <row r="4" spans="1:42" s="19" customFormat="1" ht="15.6" x14ac:dyDescent="0.3">
      <c r="A4" s="11" t="s">
        <v>11</v>
      </c>
      <c r="B4" s="12">
        <v>1</v>
      </c>
      <c r="C4" s="12">
        <v>2</v>
      </c>
      <c r="D4" s="12">
        <v>0</v>
      </c>
      <c r="E4" s="12">
        <v>0</v>
      </c>
      <c r="F4" s="12">
        <v>0</v>
      </c>
      <c r="G4" s="12">
        <v>4</v>
      </c>
      <c r="H4" s="12">
        <v>16</v>
      </c>
      <c r="I4" s="12">
        <v>73</v>
      </c>
      <c r="J4" s="12">
        <v>91</v>
      </c>
      <c r="K4" s="12">
        <v>20</v>
      </c>
      <c r="L4" s="12">
        <v>0</v>
      </c>
      <c r="M4" s="12">
        <v>3</v>
      </c>
      <c r="N4" s="12">
        <v>2</v>
      </c>
      <c r="O4" s="12">
        <v>1</v>
      </c>
      <c r="P4" s="12">
        <v>0</v>
      </c>
      <c r="Q4" s="12">
        <v>0</v>
      </c>
      <c r="R4" s="12">
        <v>2</v>
      </c>
      <c r="S4" s="12">
        <v>14</v>
      </c>
      <c r="T4" s="12">
        <v>57</v>
      </c>
      <c r="U4" s="12">
        <v>38</v>
      </c>
      <c r="V4" s="12">
        <v>26</v>
      </c>
      <c r="W4" s="12">
        <v>7</v>
      </c>
      <c r="X4" s="12">
        <v>17</v>
      </c>
      <c r="Y4" s="12">
        <v>9</v>
      </c>
      <c r="Z4" s="12">
        <v>9</v>
      </c>
      <c r="AA4" s="12">
        <v>33</v>
      </c>
      <c r="AB4" s="12">
        <v>0</v>
      </c>
      <c r="AC4" s="12">
        <v>4</v>
      </c>
      <c r="AD4" s="12">
        <v>14</v>
      </c>
      <c r="AE4" s="12">
        <v>11</v>
      </c>
      <c r="AF4" s="12">
        <v>31</v>
      </c>
      <c r="AG4" s="12">
        <v>3</v>
      </c>
      <c r="AH4" s="12">
        <v>4</v>
      </c>
      <c r="AI4" s="13">
        <f>SUM(B4:AH4)</f>
        <v>492</v>
      </c>
      <c r="AJ4" s="14">
        <f>AVERAGE(B4:AH4)</f>
        <v>14.909090909090908</v>
      </c>
      <c r="AK4" s="14">
        <f>_xlfn.STDEV.S(B4:AH4)</f>
        <v>21.967822542817647</v>
      </c>
      <c r="AL4" s="15">
        <f>SMALL(B4:AH4,COUNTIF(B4:J4,0)+1)</f>
        <v>0</v>
      </c>
      <c r="AM4" s="15">
        <f>MAX(B4:AH4)</f>
        <v>91</v>
      </c>
      <c r="AN4" s="16">
        <f>COUNTIF(B4:AH4,"&gt;0")/COUNT(B3:AH3)</f>
        <v>0.78787878787878785</v>
      </c>
      <c r="AO4" s="17">
        <f t="shared" si="0"/>
        <v>0.11855421686746991</v>
      </c>
      <c r="AP4" s="18">
        <f t="shared" si="1"/>
        <v>1.473451512018257</v>
      </c>
    </row>
    <row r="5" spans="1:42" s="19" customFormat="1" ht="15.6" x14ac:dyDescent="0.3">
      <c r="A5" s="11" t="s">
        <v>12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4</v>
      </c>
      <c r="H5" s="12">
        <v>3</v>
      </c>
      <c r="I5" s="12">
        <v>0</v>
      </c>
      <c r="J5" s="12">
        <v>9</v>
      </c>
      <c r="K5" s="12">
        <v>8</v>
      </c>
      <c r="L5" s="12">
        <v>6</v>
      </c>
      <c r="M5" s="12">
        <v>3</v>
      </c>
      <c r="N5" s="12">
        <v>22</v>
      </c>
      <c r="O5" s="12">
        <v>1</v>
      </c>
      <c r="P5" s="12">
        <v>0</v>
      </c>
      <c r="Q5" s="12">
        <v>4</v>
      </c>
      <c r="R5" s="12">
        <v>9</v>
      </c>
      <c r="S5" s="12">
        <v>4</v>
      </c>
      <c r="T5" s="12">
        <v>5</v>
      </c>
      <c r="U5" s="12">
        <v>6</v>
      </c>
      <c r="V5" s="12">
        <v>34</v>
      </c>
      <c r="W5" s="12">
        <v>23</v>
      </c>
      <c r="X5" s="12">
        <v>15</v>
      </c>
      <c r="Y5" s="12">
        <v>35</v>
      </c>
      <c r="Z5" s="12">
        <v>63</v>
      </c>
      <c r="AA5" s="12">
        <v>17</v>
      </c>
      <c r="AB5" s="12">
        <v>0</v>
      </c>
      <c r="AC5" s="12">
        <v>32</v>
      </c>
      <c r="AD5" s="12">
        <v>0</v>
      </c>
      <c r="AE5" s="12">
        <v>7</v>
      </c>
      <c r="AF5" s="12">
        <v>3</v>
      </c>
      <c r="AG5" s="12">
        <v>13</v>
      </c>
      <c r="AH5" s="12">
        <v>0</v>
      </c>
      <c r="AI5" s="13">
        <f>SUM(B5:AH5)</f>
        <v>326</v>
      </c>
      <c r="AJ5" s="14">
        <f>AVERAGE(B5:AH5)</f>
        <v>9.8787878787878789</v>
      </c>
      <c r="AK5" s="14">
        <f>_xlfn.STDEV.S(B5:AH5)</f>
        <v>14.028447828781646</v>
      </c>
      <c r="AL5" s="15">
        <f>SMALL(B5:AH5,COUNTIF(B5:J5,0)+1)</f>
        <v>0</v>
      </c>
      <c r="AM5" s="15">
        <f>MAX(B5:AH5)</f>
        <v>63</v>
      </c>
      <c r="AN5" s="16">
        <f>COUNTIF(B5:AH5,"&gt;0")/COUNT(B4:AH4)</f>
        <v>0.69696969696969702</v>
      </c>
      <c r="AO5" s="17">
        <f t="shared" si="0"/>
        <v>7.8554216867469898E-2</v>
      </c>
      <c r="AP5" s="18">
        <f t="shared" si="1"/>
        <v>1.4200576022999825</v>
      </c>
    </row>
    <row r="6" spans="1:42" s="19" customFormat="1" ht="15.6" x14ac:dyDescent="0.3">
      <c r="A6" s="11" t="s">
        <v>13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4</v>
      </c>
      <c r="K6" s="12">
        <v>1</v>
      </c>
      <c r="L6" s="12">
        <v>3</v>
      </c>
      <c r="M6" s="12">
        <v>0</v>
      </c>
      <c r="N6" s="12">
        <v>0</v>
      </c>
      <c r="O6" s="12">
        <v>0</v>
      </c>
      <c r="P6" s="12">
        <v>8</v>
      </c>
      <c r="Q6" s="12">
        <v>0</v>
      </c>
      <c r="R6" s="12">
        <v>0</v>
      </c>
      <c r="S6" s="12">
        <v>4</v>
      </c>
      <c r="T6" s="12">
        <v>0</v>
      </c>
      <c r="U6" s="12">
        <v>0</v>
      </c>
      <c r="V6" s="12">
        <v>26</v>
      </c>
      <c r="W6" s="12">
        <v>12</v>
      </c>
      <c r="X6" s="12">
        <v>6</v>
      </c>
      <c r="Y6" s="12">
        <v>78</v>
      </c>
      <c r="Z6" s="12">
        <v>45</v>
      </c>
      <c r="AA6" s="12">
        <v>10</v>
      </c>
      <c r="AB6" s="12">
        <v>0</v>
      </c>
      <c r="AC6" s="12">
        <v>4</v>
      </c>
      <c r="AD6" s="12">
        <v>28</v>
      </c>
      <c r="AE6" s="12">
        <v>4</v>
      </c>
      <c r="AF6" s="12">
        <v>0</v>
      </c>
      <c r="AG6" s="12">
        <v>0</v>
      </c>
      <c r="AH6" s="12">
        <v>0</v>
      </c>
      <c r="AI6" s="13">
        <f>SUM(B6:AH6)</f>
        <v>233</v>
      </c>
      <c r="AJ6" s="14">
        <f>AVERAGE(B6:AH6)</f>
        <v>7.0606060606060606</v>
      </c>
      <c r="AK6" s="14">
        <f>_xlfn.STDEV.S(B6:AH6)</f>
        <v>16.145702589890973</v>
      </c>
      <c r="AL6" s="15">
        <f>SMALL(B6:AH6,COUNTIF(B6:J6,0)+1)</f>
        <v>0</v>
      </c>
      <c r="AM6" s="15">
        <f>MAX(B6:AH6)</f>
        <v>78</v>
      </c>
      <c r="AN6" s="16">
        <f>COUNTIF(B6:AH6,"&gt;0")/COUNT(B5:AH5)</f>
        <v>0.42424242424242425</v>
      </c>
      <c r="AO6" s="17">
        <f t="shared" si="0"/>
        <v>5.6144578313253028E-2</v>
      </c>
      <c r="AP6" s="18">
        <f t="shared" si="1"/>
        <v>2.2867304097270478</v>
      </c>
    </row>
    <row r="7" spans="1:42" s="19" customFormat="1" ht="15.6" x14ac:dyDescent="0.3">
      <c r="A7" s="11" t="s">
        <v>14</v>
      </c>
      <c r="B7" s="12">
        <v>32</v>
      </c>
      <c r="C7" s="12">
        <v>25</v>
      </c>
      <c r="D7" s="12">
        <v>38</v>
      </c>
      <c r="E7" s="12">
        <v>29</v>
      </c>
      <c r="F7" s="12">
        <v>29</v>
      </c>
      <c r="G7" s="12">
        <v>0</v>
      </c>
      <c r="H7" s="12">
        <v>2</v>
      </c>
      <c r="I7" s="12">
        <v>0</v>
      </c>
      <c r="J7" s="12">
        <v>1</v>
      </c>
      <c r="K7" s="12">
        <v>1</v>
      </c>
      <c r="L7" s="12">
        <v>1</v>
      </c>
      <c r="M7" s="12">
        <v>0</v>
      </c>
      <c r="N7" s="12">
        <v>0</v>
      </c>
      <c r="O7" s="12">
        <v>1</v>
      </c>
      <c r="P7" s="12">
        <v>4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1</v>
      </c>
      <c r="AA7" s="12">
        <v>2</v>
      </c>
      <c r="AB7" s="12">
        <v>0</v>
      </c>
      <c r="AC7" s="12">
        <v>0</v>
      </c>
      <c r="AD7" s="12">
        <v>2</v>
      </c>
      <c r="AE7" s="12">
        <v>0</v>
      </c>
      <c r="AF7" s="12">
        <v>1</v>
      </c>
      <c r="AG7" s="12">
        <v>0</v>
      </c>
      <c r="AH7" s="12">
        <v>3</v>
      </c>
      <c r="AI7" s="13">
        <f>SUM(B7:AH7)</f>
        <v>173</v>
      </c>
      <c r="AJ7" s="14">
        <f>AVERAGE(B7:AH7)</f>
        <v>5.2424242424242422</v>
      </c>
      <c r="AK7" s="14">
        <f>_xlfn.STDEV.S(B7:AH7)</f>
        <v>11.056757840316209</v>
      </c>
      <c r="AL7" s="15">
        <f>SMALL(B7:AH7,COUNTIF(B7:J7,0)+1)</f>
        <v>0</v>
      </c>
      <c r="AM7" s="15">
        <f>MAX(B7:AH7)</f>
        <v>38</v>
      </c>
      <c r="AN7" s="16">
        <f>COUNTIF(B7:AH7,"&gt;0")/COUNT(B6:AH6)</f>
        <v>0.51515151515151514</v>
      </c>
      <c r="AO7" s="17">
        <f t="shared" si="0"/>
        <v>4.1686746987951814E-2</v>
      </c>
      <c r="AP7" s="18">
        <f t="shared" si="1"/>
        <v>2.1090925360140744</v>
      </c>
    </row>
    <row r="8" spans="1:42" s="19" customFormat="1" ht="15.6" x14ac:dyDescent="0.3">
      <c r="A8" s="11" t="s">
        <v>15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62</v>
      </c>
      <c r="AA8" s="12">
        <v>7</v>
      </c>
      <c r="AB8" s="12">
        <v>0</v>
      </c>
      <c r="AC8" s="12">
        <v>6</v>
      </c>
      <c r="AD8" s="12">
        <v>49</v>
      </c>
      <c r="AE8" s="12">
        <v>0</v>
      </c>
      <c r="AF8" s="12">
        <v>0</v>
      </c>
      <c r="AG8" s="12">
        <v>0</v>
      </c>
      <c r="AH8" s="12">
        <v>0</v>
      </c>
      <c r="AI8" s="13">
        <f>SUM(B8:AH8)</f>
        <v>124</v>
      </c>
      <c r="AJ8" s="14">
        <f>AVERAGE(B8:AH8)</f>
        <v>3.7575757575757578</v>
      </c>
      <c r="AK8" s="14">
        <f>_xlfn.STDEV.S(B8:AH8)</f>
        <v>13.537056324747782</v>
      </c>
      <c r="AL8" s="15">
        <f>SMALL(B8:AH8,COUNTIF(B8:J8,0)+1)</f>
        <v>0</v>
      </c>
      <c r="AM8" s="15">
        <f>MAX(B8:AH8)</f>
        <v>62</v>
      </c>
      <c r="AN8" s="16">
        <f>COUNTIF(B8:AH8,"&gt;0")/COUNT(B7:AH7)</f>
        <v>0.12121212121212122</v>
      </c>
      <c r="AO8" s="17">
        <f t="shared" si="0"/>
        <v>2.9879518072289168E-2</v>
      </c>
      <c r="AP8" s="18">
        <f t="shared" si="1"/>
        <v>3.6026036993280388</v>
      </c>
    </row>
    <row r="9" spans="1:42" s="19" customFormat="1" ht="15.6" x14ac:dyDescent="0.3">
      <c r="A9" s="11" t="s">
        <v>16</v>
      </c>
      <c r="B9" s="12">
        <v>3</v>
      </c>
      <c r="C9" s="12">
        <v>2</v>
      </c>
      <c r="D9" s="12">
        <v>3</v>
      </c>
      <c r="E9" s="12">
        <v>3</v>
      </c>
      <c r="F9" s="12">
        <v>1</v>
      </c>
      <c r="G9" s="12">
        <v>3</v>
      </c>
      <c r="H9" s="12">
        <v>5</v>
      </c>
      <c r="I9" s="12">
        <v>4</v>
      </c>
      <c r="J9" s="12">
        <v>3</v>
      </c>
      <c r="K9" s="12">
        <v>1</v>
      </c>
      <c r="L9" s="12">
        <v>1</v>
      </c>
      <c r="M9" s="12">
        <v>1</v>
      </c>
      <c r="N9" s="12">
        <v>1</v>
      </c>
      <c r="O9" s="12">
        <v>3</v>
      </c>
      <c r="P9" s="12">
        <v>2</v>
      </c>
      <c r="Q9" s="12">
        <v>7</v>
      </c>
      <c r="R9" s="12">
        <v>15</v>
      </c>
      <c r="S9" s="12">
        <v>4</v>
      </c>
      <c r="T9" s="12">
        <v>5</v>
      </c>
      <c r="U9" s="12">
        <v>4</v>
      </c>
      <c r="V9" s="12">
        <v>6</v>
      </c>
      <c r="W9" s="12">
        <v>4</v>
      </c>
      <c r="X9" s="12">
        <v>3</v>
      </c>
      <c r="Y9" s="12">
        <v>1</v>
      </c>
      <c r="Z9" s="12">
        <v>1</v>
      </c>
      <c r="AA9" s="12">
        <v>5</v>
      </c>
      <c r="AB9" s="12">
        <v>2</v>
      </c>
      <c r="AC9" s="12">
        <v>8</v>
      </c>
      <c r="AD9" s="12">
        <v>2</v>
      </c>
      <c r="AE9" s="12">
        <v>1</v>
      </c>
      <c r="AF9" s="12">
        <v>4</v>
      </c>
      <c r="AG9" s="12">
        <v>1</v>
      </c>
      <c r="AH9" s="12">
        <v>2</v>
      </c>
      <c r="AI9" s="13">
        <f>SUM(B9:AH9)</f>
        <v>111</v>
      </c>
      <c r="AJ9" s="14">
        <f>AVERAGE(B9:AH9)</f>
        <v>3.3636363636363638</v>
      </c>
      <c r="AK9" s="14">
        <f>_xlfn.STDEV.S(B9:AH9)</f>
        <v>2.781840463368876</v>
      </c>
      <c r="AL9" s="15">
        <f>SMALL(B9:AH9,COUNTIF(B9:J9,0)+1)</f>
        <v>1</v>
      </c>
      <c r="AM9" s="15">
        <f>MAX(B9:AH9)</f>
        <v>15</v>
      </c>
      <c r="AN9" s="16">
        <f>COUNTIF(B9:AH9,"&gt;0")/COUNT(B8:AH8)</f>
        <v>1</v>
      </c>
      <c r="AO9" s="17">
        <f t="shared" si="0"/>
        <v>2.6746987951807237E-2</v>
      </c>
      <c r="AP9" s="18">
        <f t="shared" si="1"/>
        <v>0.82703365127182793</v>
      </c>
    </row>
    <row r="10" spans="1:42" s="19" customFormat="1" ht="15.6" x14ac:dyDescent="0.3">
      <c r="A10" s="11" t="s">
        <v>17</v>
      </c>
      <c r="B10" s="12">
        <v>2</v>
      </c>
      <c r="C10" s="12">
        <v>2</v>
      </c>
      <c r="D10" s="12">
        <v>2</v>
      </c>
      <c r="E10" s="12">
        <v>2</v>
      </c>
      <c r="F10" s="12">
        <v>0</v>
      </c>
      <c r="G10" s="12">
        <v>2</v>
      </c>
      <c r="H10" s="12">
        <v>0</v>
      </c>
      <c r="I10" s="12">
        <v>2</v>
      </c>
      <c r="J10" s="12">
        <v>0</v>
      </c>
      <c r="K10" s="12">
        <v>0</v>
      </c>
      <c r="L10" s="12">
        <v>0</v>
      </c>
      <c r="M10" s="12">
        <v>2</v>
      </c>
      <c r="N10" s="12">
        <v>2</v>
      </c>
      <c r="O10" s="12">
        <v>0</v>
      </c>
      <c r="P10" s="12">
        <v>4</v>
      </c>
      <c r="Q10" s="12">
        <v>30</v>
      </c>
      <c r="R10" s="12">
        <v>0</v>
      </c>
      <c r="S10" s="12">
        <v>2</v>
      </c>
      <c r="T10" s="12">
        <v>0</v>
      </c>
      <c r="U10" s="12">
        <v>0</v>
      </c>
      <c r="V10" s="12">
        <v>0</v>
      </c>
      <c r="W10" s="12">
        <v>0</v>
      </c>
      <c r="X10" s="12">
        <v>2</v>
      </c>
      <c r="Y10" s="12">
        <v>2</v>
      </c>
      <c r="Z10" s="12">
        <v>11</v>
      </c>
      <c r="AA10" s="12">
        <v>6</v>
      </c>
      <c r="AB10" s="12">
        <v>9</v>
      </c>
      <c r="AC10" s="12">
        <v>4</v>
      </c>
      <c r="AD10" s="12">
        <v>2</v>
      </c>
      <c r="AE10" s="12">
        <v>0</v>
      </c>
      <c r="AF10" s="12">
        <v>0</v>
      </c>
      <c r="AG10" s="12">
        <v>2</v>
      </c>
      <c r="AH10" s="12">
        <v>0</v>
      </c>
      <c r="AI10" s="13">
        <f>SUM(B10:AH10)</f>
        <v>90</v>
      </c>
      <c r="AJ10" s="14">
        <f>AVERAGE(B10:AH10)</f>
        <v>2.7272727272727271</v>
      </c>
      <c r="AK10" s="14">
        <f>_xlfn.STDEV.S(B10:AH10)</f>
        <v>5.5242235159835316</v>
      </c>
      <c r="AL10" s="15">
        <f>SMALL(B10:AH10,COUNTIF(B10:J10,0)+1)</f>
        <v>0</v>
      </c>
      <c r="AM10" s="15">
        <f>MAX(B10:AH10)</f>
        <v>30</v>
      </c>
      <c r="AN10" s="16">
        <f>COUNTIF(B10:AH10,"&gt;0")/COUNT(B9:AH9)</f>
        <v>0.5757575757575758</v>
      </c>
      <c r="AO10" s="17">
        <f t="shared" si="0"/>
        <v>2.168674698795181E-2</v>
      </c>
      <c r="AP10" s="18">
        <f t="shared" si="1"/>
        <v>2.0255486225272952</v>
      </c>
    </row>
    <row r="11" spans="1:42" s="19" customFormat="1" ht="15.6" x14ac:dyDescent="0.3">
      <c r="A11" s="11" t="s">
        <v>18</v>
      </c>
      <c r="B11" s="12">
        <v>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4</v>
      </c>
      <c r="K11" s="12">
        <v>4</v>
      </c>
      <c r="L11" s="12">
        <v>0</v>
      </c>
      <c r="M11" s="12">
        <v>2</v>
      </c>
      <c r="N11" s="12">
        <v>4</v>
      </c>
      <c r="O11" s="12">
        <v>0</v>
      </c>
      <c r="P11" s="12">
        <v>0</v>
      </c>
      <c r="Q11" s="12">
        <v>0</v>
      </c>
      <c r="R11" s="12">
        <v>3</v>
      </c>
      <c r="S11" s="12">
        <v>0</v>
      </c>
      <c r="T11" s="12">
        <v>0</v>
      </c>
      <c r="U11" s="12">
        <v>2</v>
      </c>
      <c r="V11" s="12">
        <v>30</v>
      </c>
      <c r="W11" s="12">
        <v>10</v>
      </c>
      <c r="X11" s="12">
        <v>10</v>
      </c>
      <c r="Y11" s="12">
        <v>0</v>
      </c>
      <c r="Z11" s="12">
        <v>4</v>
      </c>
      <c r="AA11" s="12">
        <v>4</v>
      </c>
      <c r="AB11" s="12">
        <v>0</v>
      </c>
      <c r="AC11" s="12">
        <v>3</v>
      </c>
      <c r="AD11" s="12">
        <v>0</v>
      </c>
      <c r="AE11" s="12">
        <v>4</v>
      </c>
      <c r="AF11" s="12">
        <v>1</v>
      </c>
      <c r="AG11" s="12">
        <v>0</v>
      </c>
      <c r="AH11" s="12">
        <v>0</v>
      </c>
      <c r="AI11" s="13">
        <f>SUM(B11:AH11)</f>
        <v>87</v>
      </c>
      <c r="AJ11" s="14">
        <f>AVERAGE(B11:AH11)</f>
        <v>2.6363636363636362</v>
      </c>
      <c r="AK11" s="14">
        <f>_xlfn.STDEV.S(B11:AH11)</f>
        <v>5.583559470770985</v>
      </c>
      <c r="AL11" s="15">
        <f>SMALL(B11:AH11,COUNTIF(B11:J11,0)+1)</f>
        <v>0</v>
      </c>
      <c r="AM11" s="15">
        <f>MAX(B11:AH11)</f>
        <v>30</v>
      </c>
      <c r="AN11" s="16">
        <f>COUNTIF(B11:AH11,"&gt;0")/COUNT(B10:AH10)</f>
        <v>0.45454545454545453</v>
      </c>
      <c r="AO11" s="17">
        <f t="shared" si="0"/>
        <v>2.0963855421686751E-2</v>
      </c>
      <c r="AP11" s="18">
        <f t="shared" si="1"/>
        <v>2.1179018682234774</v>
      </c>
    </row>
    <row r="12" spans="1:42" s="19" customFormat="1" ht="15.6" x14ac:dyDescent="0.3">
      <c r="A12" s="11" t="s">
        <v>19</v>
      </c>
      <c r="B12" s="12">
        <v>0</v>
      </c>
      <c r="C12" s="12">
        <v>0</v>
      </c>
      <c r="D12" s="12">
        <v>2</v>
      </c>
      <c r="E12" s="12">
        <v>0</v>
      </c>
      <c r="F12" s="12">
        <v>4</v>
      </c>
      <c r="G12" s="12">
        <v>5</v>
      </c>
      <c r="H12" s="12">
        <v>1</v>
      </c>
      <c r="I12" s="12">
        <v>0</v>
      </c>
      <c r="J12" s="12">
        <v>3</v>
      </c>
      <c r="K12" s="12">
        <v>0</v>
      </c>
      <c r="L12" s="12">
        <v>7</v>
      </c>
      <c r="M12" s="12">
        <v>3</v>
      </c>
      <c r="N12" s="12">
        <v>2</v>
      </c>
      <c r="O12" s="12">
        <v>2</v>
      </c>
      <c r="P12" s="12">
        <v>2</v>
      </c>
      <c r="Q12" s="12">
        <v>2</v>
      </c>
      <c r="R12" s="12">
        <v>3</v>
      </c>
      <c r="S12" s="12">
        <v>8</v>
      </c>
      <c r="T12" s="12">
        <v>10</v>
      </c>
      <c r="U12" s="12">
        <v>0</v>
      </c>
      <c r="V12" s="12">
        <v>2</v>
      </c>
      <c r="W12" s="12">
        <v>1</v>
      </c>
      <c r="X12" s="12">
        <v>4</v>
      </c>
      <c r="Y12" s="12">
        <v>2</v>
      </c>
      <c r="Z12" s="12">
        <v>4</v>
      </c>
      <c r="AA12" s="12">
        <v>3</v>
      </c>
      <c r="AB12" s="12">
        <v>0</v>
      </c>
      <c r="AC12" s="12">
        <v>0</v>
      </c>
      <c r="AD12" s="12">
        <v>0</v>
      </c>
      <c r="AE12" s="12">
        <v>2</v>
      </c>
      <c r="AF12" s="12">
        <v>4</v>
      </c>
      <c r="AG12" s="12">
        <v>2</v>
      </c>
      <c r="AH12" s="12">
        <v>2</v>
      </c>
      <c r="AI12" s="13">
        <f>SUM(B12:AH12)</f>
        <v>80</v>
      </c>
      <c r="AJ12" s="14">
        <f>AVERAGE(B12:AH12)</f>
        <v>2.4242424242424243</v>
      </c>
      <c r="AK12" s="14">
        <f>_xlfn.STDEV.S(B12:AH12)</f>
        <v>2.4113054429901535</v>
      </c>
      <c r="AL12" s="15">
        <f>SMALL(B12:AH12,COUNTIF(B12:J12,0)+1)</f>
        <v>0</v>
      </c>
      <c r="AM12" s="15">
        <f>MAX(B12:AH12)</f>
        <v>10</v>
      </c>
      <c r="AN12" s="16">
        <f>COUNTIF(B12:AH12,"&gt;0")/COUNT(B11:AH11)</f>
        <v>0.72727272727272729</v>
      </c>
      <c r="AO12" s="17">
        <f t="shared" si="0"/>
        <v>1.9277108433734945E-2</v>
      </c>
      <c r="AP12" s="18">
        <f t="shared" si="1"/>
        <v>0.99466349523343833</v>
      </c>
    </row>
    <row r="13" spans="1:42" s="19" customFormat="1" ht="15.6" x14ac:dyDescent="0.3">
      <c r="A13" s="11" t="s">
        <v>20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14</v>
      </c>
      <c r="P13" s="12">
        <v>1</v>
      </c>
      <c r="Q13" s="12">
        <v>9</v>
      </c>
      <c r="R13" s="12">
        <v>3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19</v>
      </c>
      <c r="AB13" s="12">
        <v>3</v>
      </c>
      <c r="AC13" s="12">
        <v>20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3">
        <f>SUM(B13:AH13)</f>
        <v>69</v>
      </c>
      <c r="AJ13" s="14">
        <f>AVERAGE(B13:AH13)</f>
        <v>2.0909090909090908</v>
      </c>
      <c r="AK13" s="14">
        <f>_xlfn.STDEV.S(B13:AH13)</f>
        <v>5.3406673059391441</v>
      </c>
      <c r="AL13" s="15">
        <f>SMALL(B13:AH13,COUNTIF(B13:J13,0)+1)</f>
        <v>0</v>
      </c>
      <c r="AM13" s="15">
        <f>MAX(B13:AH13)</f>
        <v>20</v>
      </c>
      <c r="AN13" s="16">
        <f>COUNTIF(B13:AH13,"&gt;0")/COUNT(B12:AH12)</f>
        <v>0.21212121212121213</v>
      </c>
      <c r="AO13" s="17">
        <f t="shared" si="0"/>
        <v>1.6626506024096391E-2</v>
      </c>
      <c r="AP13" s="18">
        <f t="shared" si="1"/>
        <v>2.554232189796982</v>
      </c>
    </row>
    <row r="14" spans="1:42" s="19" customFormat="1" ht="15.6" x14ac:dyDescent="0.3">
      <c r="A14" s="11" t="s">
        <v>21</v>
      </c>
      <c r="B14" s="12">
        <v>27</v>
      </c>
      <c r="C14" s="12">
        <v>2</v>
      </c>
      <c r="D14" s="12">
        <v>0</v>
      </c>
      <c r="E14" s="12">
        <v>0</v>
      </c>
      <c r="F14" s="12">
        <v>2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1</v>
      </c>
      <c r="M14" s="12">
        <v>0</v>
      </c>
      <c r="N14" s="12">
        <v>2</v>
      </c>
      <c r="O14" s="12">
        <v>9</v>
      </c>
      <c r="P14" s="12">
        <v>2</v>
      </c>
      <c r="Q14" s="12">
        <v>2</v>
      </c>
      <c r="R14" s="12">
        <v>2</v>
      </c>
      <c r="S14" s="12">
        <v>0</v>
      </c>
      <c r="T14" s="12">
        <v>0</v>
      </c>
      <c r="U14" s="12">
        <v>2</v>
      </c>
      <c r="V14" s="12">
        <v>0</v>
      </c>
      <c r="W14" s="12">
        <v>0</v>
      </c>
      <c r="X14" s="12">
        <v>2</v>
      </c>
      <c r="Y14" s="12">
        <v>0</v>
      </c>
      <c r="Z14" s="12">
        <v>0</v>
      </c>
      <c r="AA14" s="12">
        <v>1</v>
      </c>
      <c r="AB14" s="12">
        <v>0</v>
      </c>
      <c r="AC14" s="12">
        <v>2</v>
      </c>
      <c r="AD14" s="12">
        <v>0</v>
      </c>
      <c r="AE14" s="12">
        <v>0</v>
      </c>
      <c r="AF14" s="12">
        <v>1</v>
      </c>
      <c r="AG14" s="12">
        <v>2</v>
      </c>
      <c r="AH14" s="12">
        <v>9</v>
      </c>
      <c r="AI14" s="13">
        <f>SUM(B14:AH14)</f>
        <v>68</v>
      </c>
      <c r="AJ14" s="14">
        <f>AVERAGE(B14:AH14)</f>
        <v>2.0606060606060606</v>
      </c>
      <c r="AK14" s="14">
        <f>_xlfn.STDEV.S(B14:AH14)</f>
        <v>4.9808344804070854</v>
      </c>
      <c r="AL14" s="15">
        <f>SMALL(B14:AH14,COUNTIF(B14:J14,0)+1)</f>
        <v>0</v>
      </c>
      <c r="AM14" s="15">
        <f>MAX(B14:AH14)</f>
        <v>27</v>
      </c>
      <c r="AN14" s="16">
        <f>COUNTIF(B14:AH14,"&gt;0")/COUNT(B13:AH13)</f>
        <v>0.48484848484848486</v>
      </c>
      <c r="AO14" s="17">
        <f t="shared" si="0"/>
        <v>1.6385542168674702E-2</v>
      </c>
      <c r="AP14" s="18">
        <f t="shared" si="1"/>
        <v>2.4171696743152031</v>
      </c>
    </row>
    <row r="15" spans="1:42" s="19" customFormat="1" ht="15.6" x14ac:dyDescent="0.3">
      <c r="A15" s="11" t="s">
        <v>22</v>
      </c>
      <c r="B15" s="12">
        <v>2</v>
      </c>
      <c r="C15" s="12">
        <v>0</v>
      </c>
      <c r="D15" s="12">
        <v>1</v>
      </c>
      <c r="E15" s="12">
        <v>2</v>
      </c>
      <c r="F15" s="12">
        <v>0</v>
      </c>
      <c r="G15" s="12">
        <v>2</v>
      </c>
      <c r="H15" s="12">
        <v>4</v>
      </c>
      <c r="I15" s="12">
        <v>2</v>
      </c>
      <c r="J15" s="12">
        <v>2</v>
      </c>
      <c r="K15" s="12">
        <v>5</v>
      </c>
      <c r="L15" s="12">
        <v>0</v>
      </c>
      <c r="M15" s="12">
        <v>3</v>
      </c>
      <c r="N15" s="12">
        <v>0</v>
      </c>
      <c r="O15" s="12">
        <v>2</v>
      </c>
      <c r="P15" s="12">
        <v>4</v>
      </c>
      <c r="Q15" s="12">
        <v>1</v>
      </c>
      <c r="R15" s="12">
        <v>1</v>
      </c>
      <c r="S15" s="12">
        <v>2</v>
      </c>
      <c r="T15" s="12">
        <v>1</v>
      </c>
      <c r="U15" s="12">
        <v>1</v>
      </c>
      <c r="V15" s="12">
        <v>0</v>
      </c>
      <c r="W15" s="12">
        <v>2</v>
      </c>
      <c r="X15" s="12">
        <v>3</v>
      </c>
      <c r="Y15" s="12">
        <v>7</v>
      </c>
      <c r="Z15" s="12">
        <v>1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1</v>
      </c>
      <c r="AG15" s="12">
        <v>0</v>
      </c>
      <c r="AH15" s="12">
        <v>1</v>
      </c>
      <c r="AI15" s="13">
        <f>SUM(B15:AH15)</f>
        <v>51</v>
      </c>
      <c r="AJ15" s="14">
        <f>AVERAGE(B15:AH15)</f>
        <v>1.5454545454545454</v>
      </c>
      <c r="AK15" s="14">
        <f>_xlfn.STDEV.S(B15:AH15)</f>
        <v>1.6410916544123362</v>
      </c>
      <c r="AL15" s="15">
        <f>SMALL(B15:AH15,COUNTIF(B15:J15,0)+1)</f>
        <v>0</v>
      </c>
      <c r="AM15" s="15">
        <f>MAX(B15:AH15)</f>
        <v>7</v>
      </c>
      <c r="AN15" s="16">
        <f>COUNTIF(B15:AH15,"&gt;0")/COUNT(B14:AH14)</f>
        <v>0.69696969696969702</v>
      </c>
      <c r="AO15" s="17">
        <f t="shared" si="0"/>
        <v>1.2289156626506027E-2</v>
      </c>
      <c r="AP15" s="18">
        <f t="shared" si="1"/>
        <v>1.0618828352079823</v>
      </c>
    </row>
    <row r="16" spans="1:42" s="19" customFormat="1" ht="15.6" x14ac:dyDescent="0.3">
      <c r="A16" s="11" t="s">
        <v>23</v>
      </c>
      <c r="B16" s="12">
        <v>0</v>
      </c>
      <c r="C16" s="12">
        <v>0</v>
      </c>
      <c r="D16" s="12">
        <v>40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2</v>
      </c>
      <c r="P16" s="12">
        <v>1</v>
      </c>
      <c r="Q16" s="12">
        <v>0</v>
      </c>
      <c r="R16" s="12">
        <v>5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3">
        <f>SUM(B16:AH16)</f>
        <v>48</v>
      </c>
      <c r="AJ16" s="14">
        <f>AVERAGE(B16:AH16)</f>
        <v>1.4545454545454546</v>
      </c>
      <c r="AK16" s="14">
        <f>_xlfn.STDEV.S(B16:AH16)</f>
        <v>6.9825268934807418</v>
      </c>
      <c r="AL16" s="15">
        <f>SMALL(B16:AH16,COUNTIF(B16:J16,0)+1)</f>
        <v>0</v>
      </c>
      <c r="AM16" s="15">
        <f>MAX(B16:AH16)</f>
        <v>40</v>
      </c>
      <c r="AN16" s="16">
        <f>COUNTIF(B16:AH16,"&gt;0")/COUNT(B15:AH15)</f>
        <v>0.12121212121212122</v>
      </c>
      <c r="AO16" s="17">
        <f t="shared" si="0"/>
        <v>1.1566265060240968E-2</v>
      </c>
      <c r="AP16" s="18">
        <f t="shared" si="1"/>
        <v>4.8004872392680102</v>
      </c>
    </row>
    <row r="17" spans="1:42" s="19" customFormat="1" ht="15.6" x14ac:dyDescent="0.3">
      <c r="A17" s="11" t="s">
        <v>24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8</v>
      </c>
      <c r="L17" s="12">
        <v>0</v>
      </c>
      <c r="M17" s="12">
        <v>0</v>
      </c>
      <c r="N17" s="12">
        <v>0</v>
      </c>
      <c r="O17" s="12">
        <v>2</v>
      </c>
      <c r="P17" s="12">
        <v>3</v>
      </c>
      <c r="Q17" s="12">
        <v>0</v>
      </c>
      <c r="R17" s="12">
        <v>0</v>
      </c>
      <c r="S17" s="12">
        <v>9</v>
      </c>
      <c r="T17" s="12">
        <v>4</v>
      </c>
      <c r="U17" s="12">
        <v>5</v>
      </c>
      <c r="V17" s="12">
        <v>0</v>
      </c>
      <c r="W17" s="12">
        <v>1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1</v>
      </c>
      <c r="AE17" s="12">
        <v>10</v>
      </c>
      <c r="AF17" s="12">
        <v>0</v>
      </c>
      <c r="AG17" s="12">
        <v>0</v>
      </c>
      <c r="AH17" s="12">
        <v>1</v>
      </c>
      <c r="AI17" s="13">
        <f>SUM(B17:AH17)</f>
        <v>45</v>
      </c>
      <c r="AJ17" s="14">
        <f>AVERAGE(B17:AH17)</f>
        <v>1.3636363636363635</v>
      </c>
      <c r="AK17" s="14">
        <f>_xlfn.STDEV.S(B17:AH17)</f>
        <v>2.7479331075621842</v>
      </c>
      <c r="AL17" s="15">
        <f>SMALL(B17:AH17,COUNTIF(B17:J17,0)+1)</f>
        <v>0</v>
      </c>
      <c r="AM17" s="15">
        <f>MAX(B17:AH17)</f>
        <v>10</v>
      </c>
      <c r="AN17" s="16">
        <f>COUNTIF(B17:AH17,"&gt;0")/COUNT(B16:AH16)</f>
        <v>0.33333333333333331</v>
      </c>
      <c r="AO17" s="17">
        <f t="shared" si="0"/>
        <v>1.0843373493975905E-2</v>
      </c>
      <c r="AP17" s="18">
        <f t="shared" si="1"/>
        <v>2.015150945545602</v>
      </c>
    </row>
    <row r="18" spans="1:42" s="19" customFormat="1" ht="15.6" x14ac:dyDescent="0.3">
      <c r="A18" s="11" t="s">
        <v>25</v>
      </c>
      <c r="B18" s="12">
        <v>0</v>
      </c>
      <c r="C18" s="12">
        <v>0</v>
      </c>
      <c r="D18" s="12">
        <v>18</v>
      </c>
      <c r="E18" s="12">
        <v>12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8</v>
      </c>
      <c r="AI18" s="13">
        <f>SUM(B18:AH18)</f>
        <v>45</v>
      </c>
      <c r="AJ18" s="14">
        <f>AVERAGE(B18:AH18)</f>
        <v>1.3636363636363635</v>
      </c>
      <c r="AK18" s="14">
        <f>_xlfn.STDEV.S(B18:AH18)</f>
        <v>3.9514094148336949</v>
      </c>
      <c r="AL18" s="15">
        <f>SMALL(B18:AH18,COUNTIF(B18:J18,0)+1)</f>
        <v>0</v>
      </c>
      <c r="AM18" s="15">
        <f>MAX(B18:AH18)</f>
        <v>18</v>
      </c>
      <c r="AN18" s="16">
        <f>COUNTIF(B18:AH18,"&gt;0")/COUNT(B17:AH17)</f>
        <v>0.15151515151515152</v>
      </c>
      <c r="AO18" s="17">
        <f t="shared" si="0"/>
        <v>1.0843373493975905E-2</v>
      </c>
      <c r="AP18" s="18">
        <f t="shared" si="1"/>
        <v>2.8977002375447096</v>
      </c>
    </row>
    <row r="19" spans="1:42" s="19" customFormat="1" ht="15.6" x14ac:dyDescent="0.3">
      <c r="A19" s="11" t="s">
        <v>26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39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1</v>
      </c>
      <c r="AA19" s="12">
        <v>1</v>
      </c>
      <c r="AB19" s="12">
        <v>0</v>
      </c>
      <c r="AC19" s="12">
        <v>1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3">
        <f>SUM(B19:AH19)</f>
        <v>42</v>
      </c>
      <c r="AJ19" s="14">
        <f>AVERAGE(B19:AH19)</f>
        <v>1.2727272727272727</v>
      </c>
      <c r="AK19" s="14">
        <f>_xlfn.STDEV.S(B19:AH19)</f>
        <v>6.7789782013623157</v>
      </c>
      <c r="AL19" s="15">
        <f>SMALL(B19:AH19,COUNTIF(B19:J19,0)+1)</f>
        <v>0</v>
      </c>
      <c r="AM19" s="15">
        <f>MAX(B19:AH19)</f>
        <v>39</v>
      </c>
      <c r="AN19" s="16">
        <f>COUNTIF(B19:AH19,"&gt;0")/COUNT(B18:AH18)</f>
        <v>0.12121212121212122</v>
      </c>
      <c r="AO19" s="17">
        <f t="shared" si="0"/>
        <v>1.0120481927710846E-2</v>
      </c>
      <c r="AP19" s="18">
        <f t="shared" si="1"/>
        <v>5.3263400153561049</v>
      </c>
    </row>
    <row r="20" spans="1:42" s="19" customFormat="1" ht="15.6" x14ac:dyDescent="0.3">
      <c r="A20" s="11" t="s">
        <v>27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3</v>
      </c>
      <c r="H20" s="12">
        <v>0</v>
      </c>
      <c r="I20" s="12">
        <v>0</v>
      </c>
      <c r="J20" s="12">
        <v>2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9</v>
      </c>
      <c r="R20" s="12">
        <v>0</v>
      </c>
      <c r="S20" s="12">
        <v>0</v>
      </c>
      <c r="T20" s="12">
        <v>0</v>
      </c>
      <c r="U20" s="12">
        <v>0</v>
      </c>
      <c r="V20" s="12">
        <v>1</v>
      </c>
      <c r="W20" s="12">
        <v>2</v>
      </c>
      <c r="X20" s="12">
        <v>0</v>
      </c>
      <c r="Y20" s="12">
        <v>0</v>
      </c>
      <c r="Z20" s="12">
        <v>8</v>
      </c>
      <c r="AA20" s="12">
        <v>0</v>
      </c>
      <c r="AB20" s="12">
        <v>0</v>
      </c>
      <c r="AC20" s="12">
        <v>12</v>
      </c>
      <c r="AD20" s="12">
        <v>0</v>
      </c>
      <c r="AE20" s="12">
        <v>3</v>
      </c>
      <c r="AF20" s="12">
        <v>1</v>
      </c>
      <c r="AG20" s="12">
        <v>0</v>
      </c>
      <c r="AH20" s="12">
        <v>0</v>
      </c>
      <c r="AI20" s="13">
        <f>SUM(B20:AH20)</f>
        <v>41</v>
      </c>
      <c r="AJ20" s="14">
        <f>AVERAGE(B20:AH20)</f>
        <v>1.2424242424242424</v>
      </c>
      <c r="AK20" s="14">
        <f>_xlfn.STDEV.S(B20:AH20)</f>
        <v>2.8834690807071159</v>
      </c>
      <c r="AL20" s="15">
        <f>SMALL(B20:AH20,COUNTIF(B20:J20,0)+1)</f>
        <v>0</v>
      </c>
      <c r="AM20" s="15">
        <f>MAX(B20:AH20)</f>
        <v>12</v>
      </c>
      <c r="AN20" s="16">
        <f>COUNTIF(B20:AH20,"&gt;0")/COUNT(B19:AH19)</f>
        <v>0.27272727272727271</v>
      </c>
      <c r="AO20" s="17">
        <f t="shared" si="0"/>
        <v>9.8795180722891594E-3</v>
      </c>
      <c r="AP20" s="18">
        <f t="shared" si="1"/>
        <v>2.3208409673984103</v>
      </c>
    </row>
    <row r="21" spans="1:42" s="19" customFormat="1" ht="15.6" x14ac:dyDescent="0.3">
      <c r="A21" s="11" t="s">
        <v>28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1</v>
      </c>
      <c r="J21" s="12">
        <v>0</v>
      </c>
      <c r="K21" s="12">
        <v>0</v>
      </c>
      <c r="L21" s="12">
        <v>17</v>
      </c>
      <c r="M21" s="12">
        <v>0</v>
      </c>
      <c r="N21" s="12">
        <v>1</v>
      </c>
      <c r="O21" s="12">
        <v>1</v>
      </c>
      <c r="P21" s="12">
        <v>0</v>
      </c>
      <c r="Q21" s="12">
        <v>0</v>
      </c>
      <c r="R21" s="12">
        <v>3</v>
      </c>
      <c r="S21" s="12">
        <v>6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1</v>
      </c>
      <c r="AH21" s="12">
        <v>8</v>
      </c>
      <c r="AI21" s="13">
        <f>SUM(B21:AH21)</f>
        <v>38</v>
      </c>
      <c r="AJ21" s="14">
        <f>AVERAGE(B21:AH21)</f>
        <v>1.1515151515151516</v>
      </c>
      <c r="AK21" s="14">
        <f>_xlfn.STDEV.S(B21:AH21)</f>
        <v>3.3459043258251957</v>
      </c>
      <c r="AL21" s="15">
        <f>SMALL(B21:AH21,COUNTIF(B21:J21,0)+1)</f>
        <v>0</v>
      </c>
      <c r="AM21" s="15">
        <f>MAX(B21:AH21)</f>
        <v>17</v>
      </c>
      <c r="AN21" s="16">
        <f>COUNTIF(B21:AH21,"&gt;0")/COUNT(B20:AH20)</f>
        <v>0.24242424242424243</v>
      </c>
      <c r="AO21" s="17">
        <f t="shared" si="0"/>
        <v>9.1566265060241004E-3</v>
      </c>
      <c r="AP21" s="18">
        <f t="shared" si="1"/>
        <v>2.9056537566376699</v>
      </c>
    </row>
    <row r="22" spans="1:42" s="19" customFormat="1" ht="15.6" x14ac:dyDescent="0.3">
      <c r="A22" s="11" t="s">
        <v>29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1</v>
      </c>
      <c r="K22" s="12">
        <v>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1</v>
      </c>
      <c r="R22" s="12">
        <v>2</v>
      </c>
      <c r="S22" s="12">
        <v>1</v>
      </c>
      <c r="T22" s="12">
        <v>0</v>
      </c>
      <c r="U22" s="12">
        <v>2</v>
      </c>
      <c r="V22" s="12">
        <v>2</v>
      </c>
      <c r="W22" s="12">
        <v>2</v>
      </c>
      <c r="X22" s="12">
        <v>0</v>
      </c>
      <c r="Y22" s="12">
        <v>3</v>
      </c>
      <c r="Z22" s="12">
        <v>0</v>
      </c>
      <c r="AA22" s="12">
        <v>3</v>
      </c>
      <c r="AB22" s="12">
        <v>1</v>
      </c>
      <c r="AC22" s="12">
        <v>2</v>
      </c>
      <c r="AD22" s="12">
        <v>1</v>
      </c>
      <c r="AE22" s="12">
        <v>5</v>
      </c>
      <c r="AF22" s="12">
        <v>2</v>
      </c>
      <c r="AG22" s="12">
        <v>5</v>
      </c>
      <c r="AH22" s="12">
        <v>0</v>
      </c>
      <c r="AI22" s="13">
        <f>SUM(B22:AH22)</f>
        <v>36</v>
      </c>
      <c r="AJ22" s="14">
        <f>AVERAGE(B22:AH22)</f>
        <v>1.0909090909090908</v>
      </c>
      <c r="AK22" s="14">
        <f>_xlfn.STDEV.S(B22:AH22)</f>
        <v>1.3775802236992489</v>
      </c>
      <c r="AL22" s="15">
        <f>SMALL(B22:AH22,COUNTIF(B22:J22,0)+1)</f>
        <v>0</v>
      </c>
      <c r="AM22" s="15">
        <f>MAX(B22:AH22)</f>
        <v>5</v>
      </c>
      <c r="AN22" s="16">
        <f>COUNTIF(B22:AH22,"&gt;0")/COUNT(B21:AH21)</f>
        <v>0.54545454545454541</v>
      </c>
      <c r="AO22" s="17">
        <f t="shared" si="0"/>
        <v>8.6746987951807249E-3</v>
      </c>
      <c r="AP22" s="18">
        <f t="shared" si="1"/>
        <v>1.2627818717243116</v>
      </c>
    </row>
    <row r="23" spans="1:42" s="19" customFormat="1" ht="15.6" x14ac:dyDescent="0.3">
      <c r="A23" s="11" t="s">
        <v>30</v>
      </c>
      <c r="B23" s="12">
        <v>1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0</v>
      </c>
      <c r="K23" s="12">
        <v>1</v>
      </c>
      <c r="L23" s="12">
        <v>1</v>
      </c>
      <c r="M23" s="12">
        <v>2</v>
      </c>
      <c r="N23" s="12">
        <v>1</v>
      </c>
      <c r="O23" s="12">
        <v>1</v>
      </c>
      <c r="P23" s="12">
        <v>1</v>
      </c>
      <c r="Q23" s="12">
        <v>1</v>
      </c>
      <c r="R23" s="12">
        <v>0</v>
      </c>
      <c r="S23" s="12">
        <v>0</v>
      </c>
      <c r="T23" s="12">
        <v>0</v>
      </c>
      <c r="U23" s="12">
        <v>1</v>
      </c>
      <c r="V23" s="12">
        <v>0</v>
      </c>
      <c r="W23" s="12">
        <v>1</v>
      </c>
      <c r="X23" s="12">
        <v>0</v>
      </c>
      <c r="Y23" s="12">
        <v>1</v>
      </c>
      <c r="Z23" s="12">
        <v>3</v>
      </c>
      <c r="AA23" s="12">
        <v>1</v>
      </c>
      <c r="AB23" s="12">
        <v>2</v>
      </c>
      <c r="AC23" s="12">
        <v>2</v>
      </c>
      <c r="AD23" s="12">
        <v>2</v>
      </c>
      <c r="AE23" s="12">
        <v>1</v>
      </c>
      <c r="AF23" s="12">
        <v>1</v>
      </c>
      <c r="AG23" s="12">
        <v>2</v>
      </c>
      <c r="AH23" s="12">
        <v>1</v>
      </c>
      <c r="AI23" s="13">
        <f>SUM(B23:AH23)</f>
        <v>34</v>
      </c>
      <c r="AJ23" s="14">
        <f>AVERAGE(B23:AH23)</f>
        <v>1.0303030303030303</v>
      </c>
      <c r="AK23" s="14">
        <f>_xlfn.STDEV.S(B23:AH23)</f>
        <v>0.68396127836525245</v>
      </c>
      <c r="AL23" s="15">
        <f>SMALL(B23:AH23,COUNTIF(B23:J23,0)+1)</f>
        <v>0</v>
      </c>
      <c r="AM23" s="15">
        <f>MAX(B23:AH23)</f>
        <v>3</v>
      </c>
      <c r="AN23" s="16">
        <f>COUNTIF(B23:AH23,"&gt;0")/COUNT(B22:AH22)</f>
        <v>0.81818181818181823</v>
      </c>
      <c r="AO23" s="17">
        <f t="shared" si="0"/>
        <v>8.1927710843373511E-3</v>
      </c>
      <c r="AP23" s="18">
        <f t="shared" si="1"/>
        <v>0.66384477017803911</v>
      </c>
    </row>
    <row r="24" spans="1:42" s="19" customFormat="1" ht="15.6" x14ac:dyDescent="0.3">
      <c r="A24" s="11" t="s">
        <v>31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2</v>
      </c>
      <c r="K24" s="12">
        <v>2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3</v>
      </c>
      <c r="S24" s="12">
        <v>2</v>
      </c>
      <c r="T24" s="12">
        <v>0</v>
      </c>
      <c r="U24" s="12">
        <v>2</v>
      </c>
      <c r="V24" s="12">
        <v>2</v>
      </c>
      <c r="W24" s="12">
        <v>0</v>
      </c>
      <c r="X24" s="12">
        <v>1</v>
      </c>
      <c r="Y24" s="12">
        <v>0</v>
      </c>
      <c r="Z24" s="12">
        <v>0</v>
      </c>
      <c r="AA24" s="12">
        <v>1</v>
      </c>
      <c r="AB24" s="12">
        <v>0</v>
      </c>
      <c r="AC24" s="12">
        <v>0</v>
      </c>
      <c r="AD24" s="12">
        <v>0</v>
      </c>
      <c r="AE24" s="12">
        <v>10</v>
      </c>
      <c r="AF24" s="12">
        <v>5</v>
      </c>
      <c r="AG24" s="12">
        <v>0</v>
      </c>
      <c r="AH24" s="12">
        <v>0</v>
      </c>
      <c r="AI24" s="13">
        <f>SUM(B24:AH24)</f>
        <v>30</v>
      </c>
      <c r="AJ24" s="14">
        <f>AVERAGE(B24:AH24)</f>
        <v>0.90909090909090906</v>
      </c>
      <c r="AK24" s="14">
        <f>_xlfn.STDEV.S(B24:AH24)</f>
        <v>2.0056737702645644</v>
      </c>
      <c r="AL24" s="15">
        <f>SMALL(B24:AH24,COUNTIF(B24:J24,0)+1)</f>
        <v>0</v>
      </c>
      <c r="AM24" s="15">
        <f>MAX(B24:AH24)</f>
        <v>10</v>
      </c>
      <c r="AN24" s="16">
        <f>COUNTIF(B24:AH24,"&gt;0")/COUNT(B23:AH23)</f>
        <v>0.30303030303030304</v>
      </c>
      <c r="AO24" s="17">
        <f t="shared" si="0"/>
        <v>7.2289156626506043E-3</v>
      </c>
      <c r="AP24" s="18">
        <f t="shared" si="1"/>
        <v>2.2062411472910211</v>
      </c>
    </row>
    <row r="25" spans="1:42" s="19" customFormat="1" ht="15.6" x14ac:dyDescent="0.3">
      <c r="A25" s="11" t="s">
        <v>32</v>
      </c>
      <c r="B25" s="12">
        <v>0</v>
      </c>
      <c r="C25" s="12">
        <v>0</v>
      </c>
      <c r="D25" s="12">
        <v>5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4</v>
      </c>
      <c r="O25" s="12">
        <v>0</v>
      </c>
      <c r="P25" s="12">
        <v>0</v>
      </c>
      <c r="Q25" s="12">
        <v>0</v>
      </c>
      <c r="R25" s="12">
        <v>0</v>
      </c>
      <c r="S25" s="12">
        <v>17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3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3">
        <f>SUM(B25:AH25)</f>
        <v>29</v>
      </c>
      <c r="AJ25" s="14">
        <f>AVERAGE(B25:AH25)</f>
        <v>0.87878787878787878</v>
      </c>
      <c r="AK25" s="14">
        <f>_xlfn.STDEV.S(B25:AH25)</f>
        <v>3.1300716421271391</v>
      </c>
      <c r="AL25" s="15">
        <f>SMALL(B25:AH25,COUNTIF(B25:J25,0)+1)</f>
        <v>0</v>
      </c>
      <c r="AM25" s="15">
        <f>MAX(B25:AH25)</f>
        <v>17</v>
      </c>
      <c r="AN25" s="16">
        <f>COUNTIF(B25:AH25,"&gt;0")/COUNT(B24:AH24)</f>
        <v>0.12121212121212122</v>
      </c>
      <c r="AO25" s="17">
        <f t="shared" si="0"/>
        <v>6.9879518072289174E-3</v>
      </c>
      <c r="AP25" s="18">
        <f t="shared" si="1"/>
        <v>3.5618056617308822</v>
      </c>
    </row>
    <row r="26" spans="1:42" s="19" customFormat="1" ht="15.6" x14ac:dyDescent="0.3">
      <c r="A26" s="11" t="s">
        <v>33</v>
      </c>
      <c r="B26" s="12">
        <v>2</v>
      </c>
      <c r="C26" s="12">
        <v>2</v>
      </c>
      <c r="D26" s="12">
        <v>2</v>
      </c>
      <c r="E26" s="12">
        <v>0</v>
      </c>
      <c r="F26" s="12">
        <v>0</v>
      </c>
      <c r="G26" s="12">
        <v>0</v>
      </c>
      <c r="H26" s="12">
        <v>0</v>
      </c>
      <c r="I26" s="12">
        <v>3</v>
      </c>
      <c r="J26" s="12">
        <v>0</v>
      </c>
      <c r="K26" s="12">
        <v>2</v>
      </c>
      <c r="L26" s="12">
        <v>2</v>
      </c>
      <c r="M26" s="12">
        <v>1</v>
      </c>
      <c r="N26" s="12">
        <v>1</v>
      </c>
      <c r="O26" s="12">
        <v>1</v>
      </c>
      <c r="P26" s="12">
        <v>0</v>
      </c>
      <c r="Q26" s="12">
        <v>1</v>
      </c>
      <c r="R26" s="12">
        <v>0</v>
      </c>
      <c r="S26" s="12">
        <v>1</v>
      </c>
      <c r="T26" s="12">
        <v>2</v>
      </c>
      <c r="U26" s="12">
        <v>1</v>
      </c>
      <c r="V26" s="12">
        <v>0</v>
      </c>
      <c r="W26" s="12">
        <v>0</v>
      </c>
      <c r="X26" s="12">
        <v>3</v>
      </c>
      <c r="Y26" s="12">
        <v>0</v>
      </c>
      <c r="Z26" s="12">
        <v>2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1</v>
      </c>
      <c r="AH26" s="12">
        <v>0</v>
      </c>
      <c r="AI26" s="13">
        <f>SUM(B26:AH26)</f>
        <v>27</v>
      </c>
      <c r="AJ26" s="14">
        <f>AVERAGE(B26:AH26)</f>
        <v>0.81818181818181823</v>
      </c>
      <c r="AK26" s="14">
        <f>_xlfn.STDEV.S(B26:AH26)</f>
        <v>0.98280674138362056</v>
      </c>
      <c r="AL26" s="15">
        <f>SMALL(B26:AH26,COUNTIF(B26:J26,0)+1)</f>
        <v>0</v>
      </c>
      <c r="AM26" s="15">
        <f>MAX(B26:AH26)</f>
        <v>3</v>
      </c>
      <c r="AN26" s="16">
        <f>COUNTIF(B26:AH26,"&gt;0")/COUNT(B25:AH25)</f>
        <v>0.48484848484848486</v>
      </c>
      <c r="AO26" s="17">
        <f t="shared" si="0"/>
        <v>6.5060240963855445E-3</v>
      </c>
      <c r="AP26" s="18">
        <f t="shared" si="1"/>
        <v>1.2012082394688695</v>
      </c>
    </row>
    <row r="27" spans="1:42" s="19" customFormat="1" ht="15.6" x14ac:dyDescent="0.3">
      <c r="A27" s="11" t="s">
        <v>34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22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3">
        <f>SUM(B27:AH27)</f>
        <v>27</v>
      </c>
      <c r="AJ27" s="14">
        <f>AVERAGE(B27:AH27)</f>
        <v>0.81818181818181823</v>
      </c>
      <c r="AK27" s="14">
        <f>_xlfn.STDEV.S(B27:AH27)</f>
        <v>3.900757502192246</v>
      </c>
      <c r="AL27" s="15">
        <f>SMALL(B27:AH27,COUNTIF(B27:J27,0)+1)</f>
        <v>0</v>
      </c>
      <c r="AM27" s="15">
        <f>MAX(B27:AH27)</f>
        <v>22</v>
      </c>
      <c r="AN27" s="16">
        <f>COUNTIF(B27:AH27,"&gt;0")/COUNT(B26:AH26)</f>
        <v>6.0606060606060608E-2</v>
      </c>
      <c r="AO27" s="17">
        <f t="shared" si="0"/>
        <v>6.5060240963855445E-3</v>
      </c>
      <c r="AP27" s="18">
        <f t="shared" si="1"/>
        <v>4.7675925026794115</v>
      </c>
    </row>
    <row r="28" spans="1:42" s="19" customFormat="1" ht="15.6" x14ac:dyDescent="0.3">
      <c r="A28" s="11" t="s">
        <v>35</v>
      </c>
      <c r="B28" s="12">
        <v>2</v>
      </c>
      <c r="C28" s="12">
        <v>1</v>
      </c>
      <c r="D28" s="12">
        <v>4</v>
      </c>
      <c r="E28" s="12">
        <v>0</v>
      </c>
      <c r="F28" s="12">
        <v>0</v>
      </c>
      <c r="G28" s="12">
        <v>0</v>
      </c>
      <c r="H28" s="12">
        <v>1</v>
      </c>
      <c r="I28" s="12">
        <v>0</v>
      </c>
      <c r="J28" s="12">
        <v>1</v>
      </c>
      <c r="K28" s="12">
        <v>1</v>
      </c>
      <c r="L28" s="12">
        <v>0</v>
      </c>
      <c r="M28" s="12">
        <v>3</v>
      </c>
      <c r="N28" s="12">
        <v>0</v>
      </c>
      <c r="O28" s="12">
        <v>3</v>
      </c>
      <c r="P28" s="12">
        <v>0</v>
      </c>
      <c r="Q28" s="12">
        <v>1</v>
      </c>
      <c r="R28" s="12">
        <v>1</v>
      </c>
      <c r="S28" s="12">
        <v>0</v>
      </c>
      <c r="T28" s="12">
        <v>1</v>
      </c>
      <c r="U28" s="12">
        <v>1</v>
      </c>
      <c r="V28" s="12">
        <v>0</v>
      </c>
      <c r="W28" s="12">
        <v>1</v>
      </c>
      <c r="X28" s="12">
        <v>1</v>
      </c>
      <c r="Y28" s="12">
        <v>1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2</v>
      </c>
      <c r="AH28" s="12">
        <v>0</v>
      </c>
      <c r="AI28" s="13">
        <f>SUM(B28:AH28)</f>
        <v>26</v>
      </c>
      <c r="AJ28" s="14">
        <f>AVERAGE(B28:AH28)</f>
        <v>0.78787878787878785</v>
      </c>
      <c r="AK28" s="14">
        <f>_xlfn.STDEV.S(B28:AH28)</f>
        <v>1.0234004518508308</v>
      </c>
      <c r="AL28" s="15">
        <f>SMALL(B28:AH28,COUNTIF(B28:J28,0)+1)</f>
        <v>0</v>
      </c>
      <c r="AM28" s="15">
        <f>MAX(B28:AH28)</f>
        <v>4</v>
      </c>
      <c r="AN28" s="16">
        <f>COUNTIF(B28:AH28,"&gt;0")/COUNT(B27:AH27)</f>
        <v>0.51515151515151514</v>
      </c>
      <c r="AO28" s="17">
        <f t="shared" si="0"/>
        <v>6.2650602409638568E-3</v>
      </c>
      <c r="AP28" s="18">
        <f t="shared" si="1"/>
        <v>1.298931342733747</v>
      </c>
    </row>
    <row r="29" spans="1:42" s="19" customFormat="1" ht="15.6" x14ac:dyDescent="0.3">
      <c r="A29" s="11" t="s">
        <v>36</v>
      </c>
      <c r="B29" s="12">
        <v>0</v>
      </c>
      <c r="C29" s="12">
        <v>0</v>
      </c>
      <c r="D29" s="12">
        <v>25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3">
        <f>SUM(B29:AH29)</f>
        <v>25</v>
      </c>
      <c r="AJ29" s="14">
        <f>AVERAGE(B29:AH29)</f>
        <v>0.75757575757575757</v>
      </c>
      <c r="AK29" s="14">
        <f>_xlfn.STDEV.S(B29:AH29)</f>
        <v>4.3519413988924454</v>
      </c>
      <c r="AL29" s="15">
        <f>SMALL(B29:AH29,COUNTIF(B29:J29,0)+1)</f>
        <v>0</v>
      </c>
      <c r="AM29" s="15">
        <f>MAX(B29:AH29)</f>
        <v>25</v>
      </c>
      <c r="AN29" s="16">
        <f>COUNTIF(B29:AH29,"&gt;0")/COUNT(B28:AH28)</f>
        <v>3.0303030303030304E-2</v>
      </c>
      <c r="AO29" s="17">
        <f t="shared" si="0"/>
        <v>6.0240963855421707E-3</v>
      </c>
      <c r="AP29" s="18">
        <f t="shared" si="1"/>
        <v>5.7445626465380277</v>
      </c>
    </row>
    <row r="30" spans="1:42" s="19" customFormat="1" ht="15.6" x14ac:dyDescent="0.3">
      <c r="A30" s="11" t="s">
        <v>37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2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4</v>
      </c>
      <c r="S30" s="12">
        <v>1</v>
      </c>
      <c r="T30" s="12">
        <v>5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2</v>
      </c>
      <c r="AD30" s="12">
        <v>0</v>
      </c>
      <c r="AE30" s="12">
        <v>0</v>
      </c>
      <c r="AF30" s="12">
        <v>2</v>
      </c>
      <c r="AG30" s="12">
        <v>0</v>
      </c>
      <c r="AH30" s="12">
        <v>0</v>
      </c>
      <c r="AI30" s="13">
        <f>SUM(B30:AH30)</f>
        <v>16</v>
      </c>
      <c r="AJ30" s="14">
        <f>AVERAGE(B30:AH30)</f>
        <v>0.48484848484848486</v>
      </c>
      <c r="AK30" s="14">
        <f>_xlfn.STDEV.S(B30:AH30)</f>
        <v>1.2021130386015109</v>
      </c>
      <c r="AL30" s="15">
        <f>SMALL(B30:AH30,COUNTIF(B30:J30,0)+1)</f>
        <v>0</v>
      </c>
      <c r="AM30" s="15">
        <f>MAX(B30:AH30)</f>
        <v>5</v>
      </c>
      <c r="AN30" s="16">
        <f>COUNTIF(B30:AH30,"&gt;0")/COUNT(B29:AH29)</f>
        <v>0.18181818181818182</v>
      </c>
      <c r="AO30" s="17">
        <f t="shared" si="0"/>
        <v>3.8554216867469891E-3</v>
      </c>
      <c r="AP30" s="18">
        <f t="shared" si="1"/>
        <v>2.4793581421156161</v>
      </c>
    </row>
    <row r="31" spans="1:42" s="19" customFormat="1" ht="15.6" x14ac:dyDescent="0.3">
      <c r="A31" s="11" t="s">
        <v>38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3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1</v>
      </c>
      <c r="AB31" s="12">
        <v>0</v>
      </c>
      <c r="AC31" s="12">
        <v>12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3">
        <f>SUM(B31:AH31)</f>
        <v>16</v>
      </c>
      <c r="AJ31" s="14">
        <f>AVERAGE(B31:AH31)</f>
        <v>0.48484848484848486</v>
      </c>
      <c r="AK31" s="14">
        <f>_xlfn.STDEV.S(B31:AH31)</f>
        <v>2.1377735515193739</v>
      </c>
      <c r="AL31" s="15">
        <f>SMALL(B31:AH31,COUNTIF(B31:J31,0)+1)</f>
        <v>0</v>
      </c>
      <c r="AM31" s="15">
        <f>MAX(B31:AH31)</f>
        <v>12</v>
      </c>
      <c r="AN31" s="16">
        <f>COUNTIF(B31:AH31,"&gt;0")/COUNT(B30:AH30)</f>
        <v>9.0909090909090912E-2</v>
      </c>
      <c r="AO31" s="17">
        <f t="shared" si="0"/>
        <v>3.8554216867469891E-3</v>
      </c>
      <c r="AP31" s="18">
        <f t="shared" si="1"/>
        <v>4.4091579500087086</v>
      </c>
    </row>
    <row r="32" spans="1:42" s="19" customFormat="1" ht="15.6" x14ac:dyDescent="0.3">
      <c r="A32" s="11" t="s">
        <v>39</v>
      </c>
      <c r="B32" s="12">
        <v>0</v>
      </c>
      <c r="C32" s="12">
        <v>0</v>
      </c>
      <c r="D32" s="12">
        <v>1</v>
      </c>
      <c r="E32" s="12">
        <v>0</v>
      </c>
      <c r="F32" s="12">
        <v>4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2</v>
      </c>
      <c r="Y32" s="12">
        <v>0</v>
      </c>
      <c r="Z32" s="12">
        <v>0</v>
      </c>
      <c r="AA32" s="12">
        <v>1</v>
      </c>
      <c r="AB32" s="12">
        <v>0</v>
      </c>
      <c r="AC32" s="12">
        <v>1</v>
      </c>
      <c r="AD32" s="12">
        <v>0</v>
      </c>
      <c r="AE32" s="12">
        <v>2</v>
      </c>
      <c r="AF32" s="12">
        <v>0</v>
      </c>
      <c r="AG32" s="12">
        <v>1</v>
      </c>
      <c r="AH32" s="12">
        <v>0</v>
      </c>
      <c r="AI32" s="13">
        <f>SUM(B32:AH32)</f>
        <v>13</v>
      </c>
      <c r="AJ32" s="14">
        <f>AVERAGE(B32:AH32)</f>
        <v>0.39393939393939392</v>
      </c>
      <c r="AK32" s="14">
        <f>_xlfn.STDEV.S(B32:AH32)</f>
        <v>0.86383570267274856</v>
      </c>
      <c r="AL32" s="15">
        <f>SMALL(B32:AH32,COUNTIF(B32:J32,0)+1)</f>
        <v>0</v>
      </c>
      <c r="AM32" s="15">
        <f>MAX(B32:AH32)</f>
        <v>4</v>
      </c>
      <c r="AN32" s="16">
        <f>COUNTIF(B32:AH32,"&gt;0")/COUNT(B31:AH31)</f>
        <v>0.24242424242424243</v>
      </c>
      <c r="AO32" s="17">
        <f t="shared" si="0"/>
        <v>3.1325301204819284E-3</v>
      </c>
      <c r="AP32" s="18">
        <f t="shared" si="1"/>
        <v>2.1928137067846696</v>
      </c>
    </row>
    <row r="33" spans="1:42" s="19" customFormat="1" ht="15.6" x14ac:dyDescent="0.3">
      <c r="A33" s="11" t="s">
        <v>40</v>
      </c>
      <c r="B33" s="12">
        <v>0</v>
      </c>
      <c r="C33" s="12">
        <v>0</v>
      </c>
      <c r="D33" s="12">
        <v>0</v>
      </c>
      <c r="E33" s="12">
        <v>2</v>
      </c>
      <c r="F33" s="12">
        <v>0</v>
      </c>
      <c r="G33" s="12">
        <v>0</v>
      </c>
      <c r="H33" s="12">
        <v>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1</v>
      </c>
      <c r="P33" s="12">
        <v>1</v>
      </c>
      <c r="Q33" s="12">
        <v>1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2</v>
      </c>
      <c r="AA33" s="12">
        <v>0</v>
      </c>
      <c r="AB33" s="12">
        <v>0</v>
      </c>
      <c r="AC33" s="12">
        <v>1</v>
      </c>
      <c r="AD33" s="12">
        <v>0</v>
      </c>
      <c r="AE33" s="12">
        <v>0</v>
      </c>
      <c r="AF33" s="12">
        <v>1</v>
      </c>
      <c r="AG33" s="12">
        <v>0</v>
      </c>
      <c r="AH33" s="12">
        <v>0</v>
      </c>
      <c r="AI33" s="13">
        <f>SUM(B33:AH33)</f>
        <v>10</v>
      </c>
      <c r="AJ33" s="14">
        <f>AVERAGE(B33:AH33)</f>
        <v>0.30303030303030304</v>
      </c>
      <c r="AK33" s="14">
        <f>_xlfn.STDEV.S(B33:AH33)</f>
        <v>0.58549383455595005</v>
      </c>
      <c r="AL33" s="15">
        <f>SMALL(B33:AH33,COUNTIF(B33:J33,0)+1)</f>
        <v>0</v>
      </c>
      <c r="AM33" s="15">
        <f>MAX(B33:AH33)</f>
        <v>2</v>
      </c>
      <c r="AN33" s="16">
        <f>COUNTIF(B33:AH33,"&gt;0")/COUNT(B32:AH32)</f>
        <v>0.24242424242424243</v>
      </c>
      <c r="AO33" s="17">
        <f t="shared" si="0"/>
        <v>2.4096385542168681E-3</v>
      </c>
      <c r="AP33" s="18">
        <f t="shared" si="1"/>
        <v>1.9321296540346351</v>
      </c>
    </row>
    <row r="34" spans="1:42" s="19" customFormat="1" ht="15.6" x14ac:dyDescent="0.3">
      <c r="A34" s="11" t="s">
        <v>41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7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1</v>
      </c>
      <c r="AA34" s="12">
        <v>0</v>
      </c>
      <c r="AB34" s="12">
        <v>0</v>
      </c>
      <c r="AC34" s="12">
        <v>0</v>
      </c>
      <c r="AD34" s="12">
        <v>0</v>
      </c>
      <c r="AE34" s="12">
        <v>1</v>
      </c>
      <c r="AF34" s="12">
        <v>0</v>
      </c>
      <c r="AG34" s="12">
        <v>0</v>
      </c>
      <c r="AH34" s="12">
        <v>0</v>
      </c>
      <c r="AI34" s="13">
        <f t="shared" ref="AI34:AI50" si="2">SUM(B34:AH34)</f>
        <v>9</v>
      </c>
      <c r="AJ34" s="14">
        <f>AVERAGE(B34:AH34)</f>
        <v>0.27272727272727271</v>
      </c>
      <c r="AK34" s="14">
        <f>_xlfn.STDEV.S(B34:AH34)</f>
        <v>1.2316839913490207</v>
      </c>
      <c r="AL34" s="15">
        <f>SMALL(B34:AH34,COUNTIF(B34:J34,0)+1)</f>
        <v>0</v>
      </c>
      <c r="AM34" s="15">
        <f>MAX(B34:AH34)</f>
        <v>7</v>
      </c>
      <c r="AN34" s="16">
        <f>COUNTIF(B34:AH34,"&gt;0")/COUNT(B33:AH33)</f>
        <v>9.0909090909090912E-2</v>
      </c>
      <c r="AO34" s="17">
        <f t="shared" si="0"/>
        <v>2.1686746987951812E-3</v>
      </c>
      <c r="AP34" s="18">
        <f t="shared" si="1"/>
        <v>4.5161746349464096</v>
      </c>
    </row>
    <row r="35" spans="1:42" s="19" customFormat="1" ht="15.6" x14ac:dyDescent="0.3">
      <c r="A35" s="11" t="s">
        <v>42</v>
      </c>
      <c r="B35" s="12">
        <v>0</v>
      </c>
      <c r="C35" s="12">
        <v>0</v>
      </c>
      <c r="D35" s="12">
        <v>0</v>
      </c>
      <c r="E35" s="12">
        <v>0</v>
      </c>
      <c r="F35" s="12">
        <v>1</v>
      </c>
      <c r="G35" s="12">
        <v>0</v>
      </c>
      <c r="H35" s="12">
        <v>0</v>
      </c>
      <c r="I35" s="12">
        <v>0</v>
      </c>
      <c r="J35" s="12">
        <v>1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3">
        <f t="shared" si="2"/>
        <v>3</v>
      </c>
      <c r="AJ35" s="14">
        <f>AVERAGE(B35:AH35)</f>
        <v>9.0909090909090912E-2</v>
      </c>
      <c r="AK35" s="14">
        <f>_xlfn.STDEV.S(B35:AH35)</f>
        <v>0.29193710406057111</v>
      </c>
      <c r="AL35" s="15">
        <f>SMALL(B35:AH35,COUNTIF(B35:J35,0)+1)</f>
        <v>0</v>
      </c>
      <c r="AM35" s="15">
        <f>MAX(B35:AH35)</f>
        <v>1</v>
      </c>
      <c r="AN35" s="16">
        <f>COUNTIF(B35:AH35,"&gt;0")/COUNT(B34:AH34)</f>
        <v>9.0909090909090912E-2</v>
      </c>
      <c r="AO35" s="17">
        <f t="shared" si="0"/>
        <v>7.2289156626506048E-4</v>
      </c>
      <c r="AP35" s="18">
        <f t="shared" si="1"/>
        <v>3.2113081446662819</v>
      </c>
    </row>
    <row r="36" spans="1:42" s="19" customFormat="1" ht="15.6" x14ac:dyDescent="0.3">
      <c r="A36" s="11" t="s">
        <v>43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3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3">
        <f t="shared" si="2"/>
        <v>3</v>
      </c>
      <c r="AJ36" s="14">
        <f>AVERAGE(B36:AH36)</f>
        <v>9.0909090909090912E-2</v>
      </c>
      <c r="AK36" s="14">
        <f>_xlfn.STDEV.S(B36:AH36)</f>
        <v>0.5222329678670935</v>
      </c>
      <c r="AL36" s="15">
        <f>SMALL(B36:AH36,COUNTIF(B36:J36,0)+1)</f>
        <v>0</v>
      </c>
      <c r="AM36" s="15">
        <f>MAX(B36:AH36)</f>
        <v>3</v>
      </c>
      <c r="AN36" s="16">
        <f>COUNTIF(B36:AH36,"&gt;0")/COUNT(B35:AH35)</f>
        <v>3.0303030303030304E-2</v>
      </c>
      <c r="AO36" s="17">
        <f t="shared" si="0"/>
        <v>7.2289156626506048E-4</v>
      </c>
      <c r="AP36" s="18">
        <f t="shared" si="1"/>
        <v>5.7445626465380286</v>
      </c>
    </row>
    <row r="37" spans="1:42" s="19" customFormat="1" ht="15.6" x14ac:dyDescent="0.3">
      <c r="A37" s="11" t="s">
        <v>44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1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1</v>
      </c>
      <c r="AI37" s="13">
        <f t="shared" si="2"/>
        <v>2</v>
      </c>
      <c r="AJ37" s="14">
        <f>AVERAGE(B37:AH37)</f>
        <v>6.0606060606060608E-2</v>
      </c>
      <c r="AK37" s="14">
        <f>_xlfn.STDEV.S(B37:AH37)</f>
        <v>0.24230584229877994</v>
      </c>
      <c r="AL37" s="15">
        <f>SMALL(B37:AH37,COUNTIF(B37:J37,0)+1)</f>
        <v>0</v>
      </c>
      <c r="AM37" s="15">
        <f>MAX(B37:AH37)</f>
        <v>1</v>
      </c>
      <c r="AN37" s="16">
        <f>COUNTIF(B37:AH37,"&gt;0")/COUNT(B36:AH36)</f>
        <v>6.0606060606060608E-2</v>
      </c>
      <c r="AO37" s="17">
        <f t="shared" si="0"/>
        <v>4.8192771084337363E-4</v>
      </c>
      <c r="AP37" s="18">
        <f t="shared" si="1"/>
        <v>3.998046397929869</v>
      </c>
    </row>
    <row r="38" spans="1:42" s="19" customFormat="1" ht="15.6" x14ac:dyDescent="0.3">
      <c r="A38" s="11" t="s">
        <v>45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2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3">
        <f t="shared" si="2"/>
        <v>2</v>
      </c>
      <c r="AJ38" s="14">
        <f>AVERAGE(B38:AH38)</f>
        <v>6.0606060606060608E-2</v>
      </c>
      <c r="AK38" s="14">
        <f>_xlfn.STDEV.S(B38:AH38)</f>
        <v>0.3481553119113957</v>
      </c>
      <c r="AL38" s="15">
        <f>SMALL(B38:AH38,COUNTIF(B38:J38,0)+1)</f>
        <v>0</v>
      </c>
      <c r="AM38" s="15">
        <f>MAX(B38:AH38)</f>
        <v>2</v>
      </c>
      <c r="AN38" s="16">
        <f>COUNTIF(B38:AH38,"&gt;0")/COUNT(B37:AH37)</f>
        <v>3.0303030303030304E-2</v>
      </c>
      <c r="AO38" s="17">
        <f t="shared" si="0"/>
        <v>4.8192771084337363E-4</v>
      </c>
      <c r="AP38" s="18">
        <f t="shared" si="1"/>
        <v>5.7445626465380286</v>
      </c>
    </row>
    <row r="39" spans="1:42" s="19" customFormat="1" ht="15.6" x14ac:dyDescent="0.3">
      <c r="A39" s="11" t="s">
        <v>46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1</v>
      </c>
      <c r="I39" s="12">
        <v>0</v>
      </c>
      <c r="J39" s="12">
        <v>1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3">
        <f t="shared" si="2"/>
        <v>2</v>
      </c>
      <c r="AJ39" s="14">
        <f>AVERAGE(B39:AH39)</f>
        <v>6.0606060606060608E-2</v>
      </c>
      <c r="AK39" s="14">
        <f>_xlfn.STDEV.S(B39:AH39)</f>
        <v>0.24230584229877994</v>
      </c>
      <c r="AL39" s="15">
        <f>SMALL(B39:AH39,COUNTIF(B39:J39,0)+1)</f>
        <v>0</v>
      </c>
      <c r="AM39" s="15">
        <f>MAX(B39:AH39)</f>
        <v>1</v>
      </c>
      <c r="AN39" s="16">
        <f>COUNTIF(B39:AH39,"&gt;0")/COUNT(B38:AH38)</f>
        <v>6.0606060606060608E-2</v>
      </c>
      <c r="AO39" s="17">
        <f t="shared" si="0"/>
        <v>4.8192771084337363E-4</v>
      </c>
      <c r="AP39" s="18">
        <f t="shared" si="1"/>
        <v>3.998046397929869</v>
      </c>
    </row>
    <row r="40" spans="1:42" s="19" customFormat="1" ht="15.6" x14ac:dyDescent="0.3">
      <c r="A40" s="11" t="s">
        <v>47</v>
      </c>
      <c r="B40" s="12">
        <v>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1</v>
      </c>
      <c r="AE40" s="12">
        <v>0</v>
      </c>
      <c r="AF40" s="12">
        <v>0</v>
      </c>
      <c r="AG40" s="12">
        <v>0</v>
      </c>
      <c r="AH40" s="12">
        <v>0</v>
      </c>
      <c r="AI40" s="13">
        <f t="shared" si="2"/>
        <v>2</v>
      </c>
      <c r="AJ40" s="14">
        <f>AVERAGE(B40:AH40)</f>
        <v>6.0606060606060608E-2</v>
      </c>
      <c r="AK40" s="14">
        <f>_xlfn.STDEV.S(B40:AH40)</f>
        <v>0.24230584229877994</v>
      </c>
      <c r="AL40" s="15">
        <f>SMALL(B40:AH40,COUNTIF(B40:J40,0)+1)</f>
        <v>0</v>
      </c>
      <c r="AM40" s="15">
        <f>MAX(B40:AH40)</f>
        <v>1</v>
      </c>
      <c r="AN40" s="16">
        <f>COUNTIF(B40:AH40,"&gt;0")/COUNT(B39:AH39)</f>
        <v>6.0606060606060608E-2</v>
      </c>
      <c r="AO40" s="17">
        <f t="shared" si="0"/>
        <v>4.8192771084337363E-4</v>
      </c>
      <c r="AP40" s="18">
        <f t="shared" si="1"/>
        <v>3.998046397929869</v>
      </c>
    </row>
    <row r="41" spans="1:42" s="19" customFormat="1" ht="15.6" x14ac:dyDescent="0.3">
      <c r="A41" s="11" t="s">
        <v>48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1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3">
        <f t="shared" si="2"/>
        <v>1</v>
      </c>
      <c r="AJ41" s="20">
        <f>AVERAGE(B41:AH41)</f>
        <v>3.0303030303030304E-2</v>
      </c>
      <c r="AK41" s="14">
        <f>_xlfn.STDEV.S(B41:AH41)</f>
        <v>0.17407765595569785</v>
      </c>
      <c r="AL41" s="15">
        <f>SMALL(B41:AH41,COUNTIF(B41:J41,0)+1)</f>
        <v>0</v>
      </c>
      <c r="AM41" s="15">
        <f>MAX(B41:AH41)</f>
        <v>1</v>
      </c>
      <c r="AN41" s="16">
        <f>COUNTIF(B41:AH41,"&gt;0")/COUNT(B40:AH40)</f>
        <v>3.0303030303030304E-2</v>
      </c>
      <c r="AO41" s="17">
        <f t="shared" si="0"/>
        <v>2.4096385542168682E-4</v>
      </c>
      <c r="AP41" s="18">
        <f t="shared" si="1"/>
        <v>5.7445626465380286</v>
      </c>
    </row>
    <row r="42" spans="1:42" s="19" customFormat="1" ht="15.6" x14ac:dyDescent="0.3">
      <c r="A42" s="11" t="s">
        <v>49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1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3">
        <f t="shared" si="2"/>
        <v>1</v>
      </c>
      <c r="AJ42" s="20">
        <f>AVERAGE(B42:AH42)</f>
        <v>3.0303030303030304E-2</v>
      </c>
      <c r="AK42" s="14">
        <f>_xlfn.STDEV.S(B42:AH42)</f>
        <v>0.17407765595569785</v>
      </c>
      <c r="AL42" s="15">
        <f>SMALL(B42:AH42,COUNTIF(B42:J42,0)+1)</f>
        <v>0</v>
      </c>
      <c r="AM42" s="15">
        <f>MAX(B42:AH42)</f>
        <v>1</v>
      </c>
      <c r="AN42" s="16">
        <f>COUNTIF(B42:AH42,"&gt;0")/COUNT(B41:AH41)</f>
        <v>3.0303030303030304E-2</v>
      </c>
      <c r="AO42" s="17">
        <f t="shared" si="0"/>
        <v>2.4096385542168682E-4</v>
      </c>
      <c r="AP42" s="18">
        <f t="shared" si="1"/>
        <v>5.7445626465380286</v>
      </c>
    </row>
    <row r="43" spans="1:42" s="19" customFormat="1" ht="15.6" x14ac:dyDescent="0.3">
      <c r="A43" s="11" t="s">
        <v>50</v>
      </c>
      <c r="B43" s="12">
        <v>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3">
        <f t="shared" si="2"/>
        <v>1</v>
      </c>
      <c r="AJ43" s="20">
        <f>AVERAGE(B43:AH43)</f>
        <v>3.0303030303030304E-2</v>
      </c>
      <c r="AK43" s="14">
        <f>_xlfn.STDEV.S(B43:AH43)</f>
        <v>0.17407765595569785</v>
      </c>
      <c r="AL43" s="15">
        <f>SMALL(B43:AH43,COUNTIF(B43:J43,0)+1)</f>
        <v>0</v>
      </c>
      <c r="AM43" s="15">
        <f>MAX(B43:AH43)</f>
        <v>1</v>
      </c>
      <c r="AN43" s="16">
        <f>COUNTIF(B43:AH43,"&gt;0")/COUNT(B42:AH42)</f>
        <v>3.0303030303030304E-2</v>
      </c>
      <c r="AO43" s="17">
        <f t="shared" si="0"/>
        <v>2.4096385542168682E-4</v>
      </c>
      <c r="AP43" s="18">
        <f t="shared" si="1"/>
        <v>5.7445626465380286</v>
      </c>
    </row>
    <row r="44" spans="1:42" s="19" customFormat="1" ht="15.6" x14ac:dyDescent="0.3">
      <c r="A44" s="11" t="s">
        <v>51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3">
        <f t="shared" si="2"/>
        <v>1</v>
      </c>
      <c r="AJ44" s="20">
        <f>AVERAGE(B44:AH44)</f>
        <v>3.0303030303030304E-2</v>
      </c>
      <c r="AK44" s="14">
        <f>_xlfn.STDEV.S(B44:AH44)</f>
        <v>0.17407765595569785</v>
      </c>
      <c r="AL44" s="15">
        <f>SMALL(B44:AH44,COUNTIF(B44:J44,0)+1)</f>
        <v>0</v>
      </c>
      <c r="AM44" s="15">
        <f>MAX(B44:AH44)</f>
        <v>1</v>
      </c>
      <c r="AN44" s="16">
        <f>COUNTIF(B44:AH44,"&gt;0")/COUNT(B43:AH43)</f>
        <v>3.0303030303030304E-2</v>
      </c>
      <c r="AO44" s="17">
        <f t="shared" si="0"/>
        <v>2.4096385542168682E-4</v>
      </c>
      <c r="AP44" s="18">
        <f t="shared" si="1"/>
        <v>5.7445626465380286</v>
      </c>
    </row>
    <row r="45" spans="1:42" s="19" customFormat="1" ht="15.6" x14ac:dyDescent="0.3">
      <c r="A45" s="11" t="s">
        <v>52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1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3">
        <f t="shared" si="2"/>
        <v>1</v>
      </c>
      <c r="AJ45" s="20">
        <f>AVERAGE(B45:AH45)</f>
        <v>3.0303030303030304E-2</v>
      </c>
      <c r="AK45" s="14">
        <f>_xlfn.STDEV.S(B45:AH45)</f>
        <v>0.17407765595569785</v>
      </c>
      <c r="AL45" s="15">
        <f>SMALL(B45:AH45,COUNTIF(B45:J45,0)+1)</f>
        <v>0</v>
      </c>
      <c r="AM45" s="15">
        <f>MAX(B45:AH45)</f>
        <v>1</v>
      </c>
      <c r="AN45" s="16">
        <f>COUNTIF(B45:AH45,"&gt;0")/COUNT(B44:AH44)</f>
        <v>3.0303030303030304E-2</v>
      </c>
      <c r="AO45" s="17">
        <f t="shared" si="0"/>
        <v>2.4096385542168682E-4</v>
      </c>
      <c r="AP45" s="18">
        <f t="shared" si="1"/>
        <v>5.7445626465380286</v>
      </c>
    </row>
    <row r="46" spans="1:42" s="19" customFormat="1" ht="15.6" x14ac:dyDescent="0.3">
      <c r="A46" s="11" t="s">
        <v>53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1</v>
      </c>
      <c r="AI46" s="13">
        <f t="shared" si="2"/>
        <v>1</v>
      </c>
      <c r="AJ46" s="20">
        <f>AVERAGE(B46:AH46)</f>
        <v>3.0303030303030304E-2</v>
      </c>
      <c r="AK46" s="14">
        <f>_xlfn.STDEV.S(B46:AH46)</f>
        <v>0.17407765595569785</v>
      </c>
      <c r="AL46" s="15">
        <f>SMALL(B46:AH46,COUNTIF(B46:J46,0)+1)</f>
        <v>0</v>
      </c>
      <c r="AM46" s="15">
        <f>MAX(B46:AH46)</f>
        <v>1</v>
      </c>
      <c r="AN46" s="16">
        <f>COUNTIF(B46:AH46,"&gt;0")/COUNT(B45:AH45)</f>
        <v>3.0303030303030304E-2</v>
      </c>
      <c r="AO46" s="17">
        <f t="shared" si="0"/>
        <v>2.4096385542168682E-4</v>
      </c>
      <c r="AP46" s="18">
        <f t="shared" si="1"/>
        <v>5.7445626465380286</v>
      </c>
    </row>
    <row r="47" spans="1:42" s="19" customFormat="1" ht="15.6" x14ac:dyDescent="0.3">
      <c r="A47" s="11" t="s">
        <v>54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1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3">
        <f t="shared" si="2"/>
        <v>1</v>
      </c>
      <c r="AJ47" s="20">
        <f>AVERAGE(B47:AH47)</f>
        <v>3.0303030303030304E-2</v>
      </c>
      <c r="AK47" s="14">
        <f>_xlfn.STDEV.S(B47:AH47)</f>
        <v>0.17407765595569785</v>
      </c>
      <c r="AL47" s="15">
        <f>SMALL(B47:AH47,COUNTIF(B47:J47,0)+1)</f>
        <v>0</v>
      </c>
      <c r="AM47" s="15">
        <f>MAX(B47:AH47)</f>
        <v>1</v>
      </c>
      <c r="AN47" s="16">
        <f>COUNTIF(B47:AH47,"&gt;0")/COUNT(B46:AH46)</f>
        <v>3.0303030303030304E-2</v>
      </c>
      <c r="AO47" s="17">
        <f t="shared" si="0"/>
        <v>2.4096385542168682E-4</v>
      </c>
      <c r="AP47" s="18">
        <f t="shared" si="1"/>
        <v>5.7445626465380286</v>
      </c>
    </row>
    <row r="48" spans="1:42" s="19" customFormat="1" ht="15.6" x14ac:dyDescent="0.3">
      <c r="A48" s="11" t="s">
        <v>55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1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3">
        <f t="shared" si="2"/>
        <v>1</v>
      </c>
      <c r="AJ48" s="20">
        <f>AVERAGE(B48:AH48)</f>
        <v>3.0303030303030304E-2</v>
      </c>
      <c r="AK48" s="14">
        <f>_xlfn.STDEV.S(B48:AH48)</f>
        <v>0.17407765595569785</v>
      </c>
      <c r="AL48" s="15">
        <f>SMALL(B48:AH48,COUNTIF(B48:J48,0)+1)</f>
        <v>0</v>
      </c>
      <c r="AM48" s="15">
        <f>MAX(B48:AH48)</f>
        <v>1</v>
      </c>
      <c r="AN48" s="16">
        <f>COUNTIF(B48:AH48,"&gt;0")/COUNT(B47:AH47)</f>
        <v>3.0303030303030304E-2</v>
      </c>
      <c r="AO48" s="17">
        <f t="shared" si="0"/>
        <v>2.4096385542168682E-4</v>
      </c>
      <c r="AP48" s="18">
        <f t="shared" si="1"/>
        <v>5.7445626465380286</v>
      </c>
    </row>
    <row r="49" spans="1:42" s="19" customFormat="1" ht="15.6" x14ac:dyDescent="0.3">
      <c r="A49" s="11" t="s">
        <v>56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1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3">
        <f t="shared" si="2"/>
        <v>1</v>
      </c>
      <c r="AJ49" s="20">
        <f>AVERAGE(B49:AH49)</f>
        <v>3.0303030303030304E-2</v>
      </c>
      <c r="AK49" s="14">
        <f>_xlfn.STDEV.S(B49:AH49)</f>
        <v>0.17407765595569785</v>
      </c>
      <c r="AL49" s="15">
        <f>SMALL(B49:AH49,COUNTIF(B49:J49,0)+1)</f>
        <v>0</v>
      </c>
      <c r="AM49" s="15">
        <f>MAX(B49:AH49)</f>
        <v>1</v>
      </c>
      <c r="AN49" s="16">
        <f>COUNTIF(B49:AH49,"&gt;0")/COUNT(B48:AH48)</f>
        <v>3.0303030303030304E-2</v>
      </c>
      <c r="AO49" s="17">
        <f t="shared" si="0"/>
        <v>2.4096385542168682E-4</v>
      </c>
      <c r="AP49" s="18">
        <f t="shared" si="1"/>
        <v>5.7445626465380286</v>
      </c>
    </row>
    <row r="50" spans="1:42" s="19" customFormat="1" ht="15.6" x14ac:dyDescent="0.3">
      <c r="A50" s="11" t="s">
        <v>57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1</v>
      </c>
      <c r="AI50" s="13">
        <f t="shared" si="2"/>
        <v>1</v>
      </c>
      <c r="AJ50" s="20">
        <f>AVERAGE(B50:AH50)</f>
        <v>3.0303030303030304E-2</v>
      </c>
      <c r="AK50" s="14">
        <f>_xlfn.STDEV.S(B50:AH50)</f>
        <v>0.17407765595569785</v>
      </c>
      <c r="AL50" s="15">
        <f>SMALL(B50:AH50,COUNTIF(B50:J50,0)+1)</f>
        <v>0</v>
      </c>
      <c r="AM50" s="15">
        <f>MAX(B50:AH50)</f>
        <v>1</v>
      </c>
      <c r="AN50" s="16">
        <f>COUNTIF(B50:AH50,"&gt;0")/COUNT(B49:AH49)</f>
        <v>3.0303030303030304E-2</v>
      </c>
      <c r="AO50" s="17">
        <f t="shared" si="0"/>
        <v>2.4096385542168682E-4</v>
      </c>
      <c r="AP50" s="18">
        <f t="shared" si="1"/>
        <v>5.7445626465380286</v>
      </c>
    </row>
    <row r="51" spans="1:42" ht="15.6" x14ac:dyDescent="0.3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3"/>
      <c r="AB51" s="23"/>
      <c r="AC51" s="23"/>
      <c r="AD51" s="23"/>
      <c r="AE51" s="23"/>
      <c r="AF51" s="23"/>
      <c r="AG51" s="23"/>
      <c r="AH51" s="24"/>
      <c r="AI51" s="25">
        <f>SUM(AI2:AI50)</f>
        <v>4150</v>
      </c>
      <c r="AJ51" s="26">
        <f>SUM(AJ2:AJ50)</f>
        <v>125.75757575757572</v>
      </c>
      <c r="AK51" s="26">
        <f>SUM(AK2:AK50)</f>
        <v>257.55254993042001</v>
      </c>
      <c r="AL51" s="27">
        <f>SUM(AL2:AL50)</f>
        <v>1</v>
      </c>
      <c r="AM51" s="27">
        <f>SUM(AM2:AM50)</f>
        <v>1260</v>
      </c>
      <c r="AN51" s="28"/>
      <c r="AO51" s="28"/>
      <c r="AP51" s="29"/>
    </row>
    <row r="52" spans="1:42" ht="15.6" x14ac:dyDescent="0.3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3"/>
      <c r="AB52" s="23"/>
      <c r="AC52" s="23"/>
      <c r="AD52" s="23"/>
      <c r="AE52" s="23"/>
      <c r="AF52" s="23"/>
      <c r="AG52" s="23"/>
      <c r="AH52" s="24"/>
      <c r="AI52" s="25"/>
      <c r="AJ52" s="26"/>
      <c r="AK52" s="26"/>
      <c r="AL52" s="27"/>
      <c r="AM52" s="27"/>
      <c r="AN52" s="28"/>
      <c r="AO52" s="28"/>
      <c r="AP52" s="29"/>
    </row>
    <row r="53" spans="1:42" x14ac:dyDescent="0.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J53" s="33"/>
      <c r="AK53" s="33"/>
      <c r="AL53" s="34"/>
      <c r="AM53" s="34"/>
      <c r="AN53" s="35"/>
      <c r="AO53" s="36"/>
    </row>
    <row r="54" spans="1:42" x14ac:dyDescent="0.3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J54" s="33"/>
      <c r="AK54" s="33"/>
      <c r="AL54" s="34"/>
      <c r="AM54" s="34"/>
      <c r="AN54" s="35"/>
      <c r="AO54" s="36"/>
    </row>
    <row r="55" spans="1:42" x14ac:dyDescent="0.3">
      <c r="H55" s="37"/>
      <c r="I55" s="37"/>
      <c r="J55" s="37"/>
      <c r="K55" s="37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9"/>
      <c r="AB55" s="39"/>
      <c r="AC55" s="39"/>
      <c r="AD55" s="39"/>
      <c r="AE55" s="39"/>
      <c r="AF55" s="39"/>
      <c r="AG55" s="39"/>
      <c r="AH55" s="39"/>
      <c r="AN55" s="35"/>
      <c r="AO55" s="36"/>
    </row>
    <row r="56" spans="1:42" x14ac:dyDescent="0.3">
      <c r="H56" s="37"/>
      <c r="I56" s="37"/>
      <c r="J56" s="37"/>
      <c r="K56" s="37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9"/>
      <c r="AB56" s="39"/>
      <c r="AC56" s="39"/>
      <c r="AD56" s="39"/>
      <c r="AE56" s="39"/>
      <c r="AF56" s="39"/>
      <c r="AG56" s="39"/>
      <c r="AH56" s="39"/>
      <c r="AN56" s="35"/>
      <c r="AO56" s="36"/>
    </row>
    <row r="57" spans="1:42" x14ac:dyDescent="0.3">
      <c r="H57" s="37"/>
      <c r="I57" s="37"/>
      <c r="J57" s="37"/>
      <c r="K57" s="37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9"/>
      <c r="AB57" s="39"/>
      <c r="AC57" s="39"/>
      <c r="AD57" s="39"/>
      <c r="AE57" s="39"/>
      <c r="AF57" s="39"/>
      <c r="AG57" s="39"/>
      <c r="AH57" s="39"/>
      <c r="AN57" s="35"/>
      <c r="AO57" s="36"/>
    </row>
    <row r="78" spans="4:7" x14ac:dyDescent="0.3">
      <c r="D78" s="37"/>
      <c r="E78" s="37"/>
      <c r="F78" s="37"/>
      <c r="G78" s="37"/>
    </row>
    <row r="79" spans="4:7" x14ac:dyDescent="0.3">
      <c r="D79" s="37"/>
      <c r="E79" s="37"/>
      <c r="F79" s="37"/>
      <c r="G79" s="37"/>
    </row>
    <row r="80" spans="4:7" x14ac:dyDescent="0.3">
      <c r="D80" s="37"/>
      <c r="E80" s="37"/>
      <c r="F80" s="37"/>
      <c r="G80" s="37"/>
    </row>
    <row r="81" spans="4:7" x14ac:dyDescent="0.3">
      <c r="D81" s="37"/>
      <c r="E81" s="37"/>
      <c r="F81" s="37"/>
      <c r="G81" s="37"/>
    </row>
    <row r="82" spans="4:7" x14ac:dyDescent="0.3">
      <c r="D82" s="37"/>
      <c r="E82" s="37"/>
      <c r="F82" s="37"/>
      <c r="G82" s="37"/>
    </row>
    <row r="83" spans="4:7" x14ac:dyDescent="0.3">
      <c r="D83" s="37"/>
      <c r="E83" s="37"/>
      <c r="F83" s="37"/>
      <c r="G83" s="37"/>
    </row>
    <row r="84" spans="4:7" x14ac:dyDescent="0.3">
      <c r="D84" s="37"/>
      <c r="E84" s="37"/>
      <c r="F84" s="37"/>
      <c r="G84" s="37"/>
    </row>
    <row r="128" spans="27:34" x14ac:dyDescent="0.3">
      <c r="AA128"/>
      <c r="AB128"/>
      <c r="AC128"/>
      <c r="AD128"/>
      <c r="AE128"/>
      <c r="AF128"/>
      <c r="AG128"/>
      <c r="AH128"/>
    </row>
    <row r="129" spans="27:34" x14ac:dyDescent="0.3">
      <c r="AA129"/>
      <c r="AB129"/>
      <c r="AC129"/>
      <c r="AD129"/>
      <c r="AE129"/>
      <c r="AF129"/>
      <c r="AG129"/>
      <c r="AH129"/>
    </row>
  </sheetData>
  <pageMargins left="0.28000000000000003" right="0.2" top="0.74803149606299213" bottom="0.74803149606299213" header="0.31496062992125984" footer="0.31496062992125984"/>
  <pageSetup paperSize="9" scale="33" fitToHeight="0" orientation="landscape" horizontalDpi="4294967293" r:id="rId1"/>
  <rowBreaks count="4" manualBreakCount="4">
    <brk id="52" max="16383" man="1"/>
    <brk id="53" max="16383" man="1"/>
    <brk id="54" max="16383" man="1"/>
    <brk id="55" max="16383" man="1"/>
  </rowBreaks>
  <colBreaks count="1" manualBreakCount="1">
    <brk id="4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Waterbirds</vt:lpstr>
      <vt:lpstr>Waterbirds!Print_Area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DMH</dc:creator>
  <cp:lastModifiedBy>DMH</cp:lastModifiedBy>
  <dcterms:created xsi:type="dcterms:W3CDTF">2020-08-20T14:07:51Z</dcterms:created>
  <dcterms:modified xsi:type="dcterms:W3CDTF">2020-08-20T14:10:51Z</dcterms:modified>
</cp:coreProperties>
</file>