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240" yWindow="105" windowWidth="11235" windowHeight="10485"/>
  </bookViews>
  <sheets>
    <sheet name="Help" sheetId="13" r:id="rId1"/>
    <sheet name="Budget" sheetId="5" r:id="rId2"/>
    <sheet name="Transactions" sheetId="3" r:id="rId3"/>
    <sheet name="Report" sheetId="1" r:id="rId4"/>
    <sheet name="YearlyReport" sheetId="15" r:id="rId5"/>
    <sheet name="Categories" sheetId="4" r:id="rId6"/>
    <sheet name="©" sheetId="14" r:id="rId7"/>
  </sheets>
  <definedNames>
    <definedName name="accounts">Help!$C$53:$C$60</definedName>
    <definedName name="categories">OFFSET(Categories!$A$1,0,0,MATCH(REPT("z",255),Categories!$A:$A),1)</definedName>
    <definedName name="date_begin">Report!$D$4</definedName>
    <definedName name="date_end">Report!$D$5</definedName>
    <definedName name="month">Report!$B$5</definedName>
    <definedName name="monthlyA">Report!$A:$A</definedName>
    <definedName name="_xlnm.Print_Area" localSheetId="1">Budget!$A$1:$O$161</definedName>
    <definedName name="_xlnm.Print_Area" localSheetId="3">Report!$A$1:$I$171</definedName>
    <definedName name="_xlnm.Print_Area" localSheetId="2">Transactions!$A$1:$N$49</definedName>
    <definedName name="_xlnm.Print_Area" localSheetId="4">YearlyReport!$A$1:$O$163</definedName>
    <definedName name="_xlnm.Print_Titles" localSheetId="1">Budget!$10:$10</definedName>
    <definedName name="_xlnm.Print_Titles" localSheetId="2">Transactions!$4:$4</definedName>
    <definedName name="_xlnm.Print_Titles" localSheetId="4">YearlyReport!$10:$10</definedName>
    <definedName name="valuevx">42.314159</definedName>
    <definedName name="yearlyA" localSheetId="4">YearlyReport!$A:$A</definedName>
    <definedName name="yearlyA">Budget!$A:$A</definedName>
    <definedName name="ytd">Report!$H$4</definedName>
  </definedNames>
  <calcPr calcId="145621"/>
</workbook>
</file>

<file path=xl/calcChain.xml><?xml version="1.0" encoding="utf-8"?>
<calcChain xmlns="http://schemas.openxmlformats.org/spreadsheetml/2006/main">
  <c r="C169" i="1" l="1"/>
  <c r="C168" i="1"/>
  <c r="C167" i="1"/>
  <c r="C163" i="1"/>
  <c r="C162" i="1"/>
  <c r="C161" i="1"/>
  <c r="C160" i="1"/>
  <c r="C156" i="1"/>
  <c r="C155" i="1"/>
  <c r="C154" i="1"/>
  <c r="C153" i="1"/>
  <c r="C152" i="1"/>
  <c r="C151" i="1"/>
  <c r="C150" i="1"/>
  <c r="C149" i="1"/>
  <c r="C148" i="1"/>
  <c r="C147" i="1"/>
  <c r="C146" i="1"/>
  <c r="C145" i="1"/>
  <c r="C144" i="1"/>
  <c r="C143" i="1"/>
  <c r="C139" i="1"/>
  <c r="C138" i="1"/>
  <c r="C137" i="1"/>
  <c r="C133" i="1"/>
  <c r="C132" i="1"/>
  <c r="C131" i="1"/>
  <c r="C130" i="1"/>
  <c r="C129" i="1"/>
  <c r="C128" i="1"/>
  <c r="C127" i="1"/>
  <c r="C126" i="1"/>
  <c r="C125" i="1"/>
  <c r="C124" i="1"/>
  <c r="C120" i="1"/>
  <c r="C119" i="1"/>
  <c r="C118" i="1"/>
  <c r="C117" i="1"/>
  <c r="C116" i="1"/>
  <c r="C115" i="1"/>
  <c r="C114" i="1"/>
  <c r="C113" i="1"/>
  <c r="C112" i="1"/>
  <c r="C108" i="1"/>
  <c r="C107" i="1"/>
  <c r="C106" i="1"/>
  <c r="C105" i="1"/>
  <c r="C104" i="1"/>
  <c r="C103" i="1"/>
  <c r="C102" i="1"/>
  <c r="C98" i="1"/>
  <c r="C97" i="1"/>
  <c r="C96" i="1"/>
  <c r="C95" i="1"/>
  <c r="C94" i="1"/>
  <c r="C93" i="1"/>
  <c r="C92" i="1"/>
  <c r="C91" i="1"/>
  <c r="C87" i="1"/>
  <c r="C86" i="1"/>
  <c r="C85" i="1"/>
  <c r="C84" i="1"/>
  <c r="C83" i="1"/>
  <c r="C82" i="1"/>
  <c r="C81" i="1"/>
  <c r="C77" i="1"/>
  <c r="C76" i="1"/>
  <c r="C75" i="1"/>
  <c r="C74" i="1"/>
  <c r="C70" i="1"/>
  <c r="C69" i="1"/>
  <c r="C68" i="1"/>
  <c r="C67" i="1"/>
  <c r="C66" i="1"/>
  <c r="C65" i="1"/>
  <c r="C64" i="1"/>
  <c r="C60" i="1"/>
  <c r="C59" i="1"/>
  <c r="C58" i="1"/>
  <c r="C57" i="1"/>
  <c r="C56" i="1"/>
  <c r="C55" i="1"/>
  <c r="C54" i="1"/>
  <c r="C53" i="1"/>
  <c r="C49" i="1"/>
  <c r="C48" i="1"/>
  <c r="C47" i="1"/>
  <c r="C46" i="1"/>
  <c r="C45" i="1"/>
  <c r="C44" i="1"/>
  <c r="C40" i="1"/>
  <c r="C39" i="1"/>
  <c r="C38" i="1"/>
  <c r="C37" i="1"/>
  <c r="C36" i="1"/>
  <c r="C35" i="1"/>
  <c r="C34" i="1"/>
  <c r="C30" i="1"/>
  <c r="C29" i="1"/>
  <c r="C28" i="1"/>
  <c r="C27" i="1"/>
  <c r="C26" i="1"/>
  <c r="C25" i="1"/>
  <c r="C24" i="1"/>
  <c r="C23" i="1"/>
  <c r="I2" i="15" l="1"/>
  <c r="B11" i="15" s="1"/>
  <c r="B10" i="15" l="1"/>
  <c r="A162" i="15" l="1"/>
  <c r="A156" i="15"/>
  <c r="A149" i="15"/>
  <c r="A132" i="15"/>
  <c r="A126" i="15"/>
  <c r="A113" i="15"/>
  <c r="A101" i="15"/>
  <c r="A91" i="15"/>
  <c r="A80" i="15"/>
  <c r="A70" i="15"/>
  <c r="A63" i="15"/>
  <c r="A53" i="15"/>
  <c r="A42" i="15"/>
  <c r="A33" i="15"/>
  <c r="A23" i="15"/>
  <c r="C11" i="15" l="1"/>
  <c r="C10" i="15" s="1"/>
  <c r="B12" i="15"/>
  <c r="H4" i="1"/>
  <c r="B112" i="15" l="1"/>
  <c r="B108" i="15"/>
  <c r="B104" i="15"/>
  <c r="B97" i="15"/>
  <c r="B90" i="15"/>
  <c r="B85" i="15"/>
  <c r="B75" i="15"/>
  <c r="B68" i="15"/>
  <c r="B61" i="15"/>
  <c r="B57" i="15"/>
  <c r="B86" i="15"/>
  <c r="B46" i="15"/>
  <c r="B37" i="15"/>
  <c r="B45" i="15"/>
  <c r="B78" i="15"/>
  <c r="B60" i="15"/>
  <c r="B41" i="15"/>
  <c r="B110" i="15"/>
  <c r="B106" i="15"/>
  <c r="B99" i="15"/>
  <c r="B95" i="15"/>
  <c r="B88" i="15"/>
  <c r="B84" i="15"/>
  <c r="B73" i="15"/>
  <c r="B66" i="15"/>
  <c r="B59" i="15"/>
  <c r="B83" i="15"/>
  <c r="B26" i="15"/>
  <c r="B40" i="15"/>
  <c r="B79" i="15"/>
  <c r="B38" i="15"/>
  <c r="B47" i="15"/>
  <c r="B107" i="15"/>
  <c r="B100" i="15"/>
  <c r="B89" i="15"/>
  <c r="B67" i="15"/>
  <c r="B48" i="15"/>
  <c r="B49" i="15"/>
  <c r="B109" i="15"/>
  <c r="B105" i="15"/>
  <c r="B98" i="15"/>
  <c r="B94" i="15"/>
  <c r="B87" i="15"/>
  <c r="B77" i="15"/>
  <c r="B69" i="15"/>
  <c r="B62" i="15"/>
  <c r="B58" i="15"/>
  <c r="B76" i="15"/>
  <c r="B51" i="15"/>
  <c r="B39" i="15"/>
  <c r="B52" i="15"/>
  <c r="B50" i="15"/>
  <c r="B111" i="15"/>
  <c r="B96" i="15"/>
  <c r="B74" i="15"/>
  <c r="B56" i="15"/>
  <c r="B36" i="15"/>
  <c r="B161" i="15"/>
  <c r="B135" i="15"/>
  <c r="B17" i="15"/>
  <c r="B22" i="15"/>
  <c r="B160" i="15"/>
  <c r="B129" i="15"/>
  <c r="D11" i="15"/>
  <c r="B143" i="15"/>
  <c r="B152" i="15"/>
  <c r="C12" i="15"/>
  <c r="C160" i="15" s="1"/>
  <c r="B30" i="15"/>
  <c r="B21" i="15"/>
  <c r="B159" i="15"/>
  <c r="B116" i="15"/>
  <c r="B18" i="15"/>
  <c r="B147" i="15"/>
  <c r="B146" i="15"/>
  <c r="B138" i="15"/>
  <c r="B137" i="15"/>
  <c r="B125" i="15"/>
  <c r="B121" i="15"/>
  <c r="B117" i="15"/>
  <c r="B142" i="15"/>
  <c r="B153" i="15"/>
  <c r="B15" i="15"/>
  <c r="B136" i="15"/>
  <c r="B124" i="15"/>
  <c r="B120" i="15"/>
  <c r="B29" i="15"/>
  <c r="B27" i="15"/>
  <c r="B28" i="15"/>
  <c r="B141" i="15"/>
  <c r="B145" i="15"/>
  <c r="B148" i="15"/>
  <c r="B131" i="15"/>
  <c r="B123" i="15"/>
  <c r="B119" i="15"/>
  <c r="B16" i="15"/>
  <c r="B19" i="15"/>
  <c r="B20" i="15"/>
  <c r="B31" i="15"/>
  <c r="B32" i="15"/>
  <c r="B155" i="15"/>
  <c r="B139" i="15"/>
  <c r="B154" i="15"/>
  <c r="B140" i="15"/>
  <c r="B144" i="15"/>
  <c r="B130" i="15"/>
  <c r="B122" i="15"/>
  <c r="B118" i="15"/>
  <c r="E11" i="15"/>
  <c r="E10" i="15" s="1"/>
  <c r="B10" i="5"/>
  <c r="C10" i="5" s="1"/>
  <c r="D10" i="5" s="1"/>
  <c r="E10" i="5" s="1"/>
  <c r="F10" i="5" s="1"/>
  <c r="G10" i="5" s="1"/>
  <c r="H10" i="5" s="1"/>
  <c r="I10" i="5" s="1"/>
  <c r="J10" i="5" s="1"/>
  <c r="K10" i="5" s="1"/>
  <c r="L10" i="5" s="1"/>
  <c r="M10" i="5" s="1"/>
  <c r="D4" i="1"/>
  <c r="D5" i="1" s="1"/>
  <c r="N5" i="3"/>
  <c r="N6" i="3" s="1"/>
  <c r="N7" i="3" s="1"/>
  <c r="N8" i="3" s="1"/>
  <c r="N9" i="3" s="1"/>
  <c r="N10" i="3" s="1"/>
  <c r="N11" i="3" s="1"/>
  <c r="N12" i="3" s="1"/>
  <c r="N13" i="3" s="1"/>
  <c r="N14" i="3" s="1"/>
  <c r="N15" i="3" s="1"/>
  <c r="N16" i="3" s="1"/>
  <c r="N17" i="3" s="1"/>
  <c r="N18" i="3" s="1"/>
  <c r="N19" i="3" s="1"/>
  <c r="N20" i="3" s="1"/>
  <c r="N21" i="3" s="1"/>
  <c r="N22" i="3" s="1"/>
  <c r="N23" i="3" s="1"/>
  <c r="N24" i="3" s="1"/>
  <c r="N25" i="3" s="1"/>
  <c r="N26" i="3" s="1"/>
  <c r="N27" i="3" s="1"/>
  <c r="N28" i="3" s="1"/>
  <c r="N29" i="3" s="1"/>
  <c r="N30" i="3" s="1"/>
  <c r="N31" i="3" s="1"/>
  <c r="N32" i="3" s="1"/>
  <c r="N33" i="3" s="1"/>
  <c r="N34" i="3" s="1"/>
  <c r="N35" i="3" s="1"/>
  <c r="N36" i="3" s="1"/>
  <c r="N37" i="3" s="1"/>
  <c r="N38" i="3" s="1"/>
  <c r="N39" i="3" s="1"/>
  <c r="N40" i="3" s="1"/>
  <c r="N41" i="3" s="1"/>
  <c r="N42" i="3" s="1"/>
  <c r="N43" i="3" s="1"/>
  <c r="N44" i="3" s="1"/>
  <c r="N45" i="3" s="1"/>
  <c r="N46" i="3" s="1"/>
  <c r="N47" i="3" s="1"/>
  <c r="N48" i="3" s="1"/>
  <c r="N49" i="3" s="1"/>
  <c r="C21" i="5"/>
  <c r="C5" i="5"/>
  <c r="C52" i="5" s="1"/>
  <c r="C32" i="5"/>
  <c r="C31" i="5"/>
  <c r="C62" i="5"/>
  <c r="C90" i="5"/>
  <c r="C100" i="5"/>
  <c r="C148" i="5"/>
  <c r="A1" i="1"/>
  <c r="K19" i="3"/>
  <c r="J19" i="3"/>
  <c r="K12" i="3"/>
  <c r="J12" i="3"/>
  <c r="K5" i="3"/>
  <c r="K8" i="3"/>
  <c r="K9" i="3"/>
  <c r="M13" i="3" s="1"/>
  <c r="K13" i="3"/>
  <c r="K14" i="3"/>
  <c r="K15" i="3"/>
  <c r="K17" i="3"/>
  <c r="K18" i="3"/>
  <c r="J5" i="3"/>
  <c r="J8" i="3"/>
  <c r="J9" i="3"/>
  <c r="J13" i="3"/>
  <c r="J14" i="3"/>
  <c r="J15" i="3"/>
  <c r="J17" i="3"/>
  <c r="J18" i="3"/>
  <c r="L19" i="3"/>
  <c r="L18" i="3"/>
  <c r="D5" i="3"/>
  <c r="L5" i="3"/>
  <c r="D6" i="3"/>
  <c r="J6" i="3"/>
  <c r="K6" i="3"/>
  <c r="L6" i="3"/>
  <c r="D7" i="3"/>
  <c r="J7" i="3"/>
  <c r="K7" i="3"/>
  <c r="L7" i="3"/>
  <c r="L8" i="3"/>
  <c r="L9" i="3"/>
  <c r="M9" i="3"/>
  <c r="J10" i="3"/>
  <c r="K10" i="3"/>
  <c r="L10" i="3"/>
  <c r="J11" i="3"/>
  <c r="K11" i="3"/>
  <c r="L11" i="3"/>
  <c r="L12" i="3"/>
  <c r="L13" i="3"/>
  <c r="L14" i="3"/>
  <c r="L15" i="3"/>
  <c r="M15" i="3"/>
  <c r="J16" i="3"/>
  <c r="K16" i="3"/>
  <c r="L16" i="3"/>
  <c r="M16" i="3"/>
  <c r="L17" i="3"/>
  <c r="J20" i="3"/>
  <c r="K20" i="3"/>
  <c r="J21" i="3"/>
  <c r="M27" i="3" s="1"/>
  <c r="K21" i="3"/>
  <c r="J22" i="3"/>
  <c r="K22" i="3"/>
  <c r="M42" i="3" s="1"/>
  <c r="J23" i="3"/>
  <c r="K23" i="3"/>
  <c r="J24" i="3"/>
  <c r="K24" i="3"/>
  <c r="J25" i="3"/>
  <c r="K25" i="3"/>
  <c r="J26" i="3"/>
  <c r="K26" i="3"/>
  <c r="J27" i="3"/>
  <c r="K27" i="3"/>
  <c r="J28" i="3"/>
  <c r="K28" i="3"/>
  <c r="J29" i="3"/>
  <c r="K29" i="3"/>
  <c r="J30" i="3"/>
  <c r="K30" i="3"/>
  <c r="J31" i="3"/>
  <c r="K31" i="3"/>
  <c r="J32" i="3"/>
  <c r="K32" i="3"/>
  <c r="J33" i="3"/>
  <c r="K33" i="3"/>
  <c r="J34" i="3"/>
  <c r="K34" i="3"/>
  <c r="J35" i="3"/>
  <c r="K35" i="3"/>
  <c r="J36" i="3"/>
  <c r="K36" i="3"/>
  <c r="J37" i="3"/>
  <c r="K37" i="3"/>
  <c r="J38" i="3"/>
  <c r="K38" i="3"/>
  <c r="J39" i="3"/>
  <c r="K39" i="3"/>
  <c r="J40" i="3"/>
  <c r="K40" i="3"/>
  <c r="J41" i="3"/>
  <c r="K41" i="3"/>
  <c r="J42" i="3"/>
  <c r="K42" i="3"/>
  <c r="J43" i="3"/>
  <c r="K43" i="3"/>
  <c r="J44" i="3"/>
  <c r="K44" i="3"/>
  <c r="J45" i="3"/>
  <c r="K45" i="3"/>
  <c r="J46" i="3"/>
  <c r="K46" i="3"/>
  <c r="J47" i="3"/>
  <c r="K47" i="3"/>
  <c r="J48" i="3"/>
  <c r="K48" i="3"/>
  <c r="J49" i="3"/>
  <c r="K4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B21" i="5"/>
  <c r="B5" i="5"/>
  <c r="B161" i="5" s="1"/>
  <c r="N13" i="5"/>
  <c r="O13" i="5" s="1"/>
  <c r="B31" i="5"/>
  <c r="D21" i="5"/>
  <c r="D5" i="5"/>
  <c r="D31" i="5"/>
  <c r="E21" i="5"/>
  <c r="E31" i="5"/>
  <c r="D155" i="5"/>
  <c r="D125" i="5"/>
  <c r="D112" i="5"/>
  <c r="B90" i="5"/>
  <c r="D79" i="5"/>
  <c r="D69" i="5"/>
  <c r="B69" i="5"/>
  <c r="B52" i="5"/>
  <c r="D32" i="5"/>
  <c r="B32" i="5"/>
  <c r="B51" i="5"/>
  <c r="B99" i="5"/>
  <c r="B111" i="5"/>
  <c r="B78" i="5"/>
  <c r="B89" i="5"/>
  <c r="B68" i="5"/>
  <c r="B40" i="5"/>
  <c r="B61" i="5"/>
  <c r="B124" i="5"/>
  <c r="N124" i="5" s="1"/>
  <c r="B130" i="5"/>
  <c r="B147" i="5"/>
  <c r="B154" i="5"/>
  <c r="B160" i="5"/>
  <c r="C51" i="5"/>
  <c r="C99" i="5"/>
  <c r="C111" i="5"/>
  <c r="C78" i="5"/>
  <c r="C89" i="5"/>
  <c r="C68" i="5"/>
  <c r="C40" i="5"/>
  <c r="C61" i="5"/>
  <c r="C124" i="5"/>
  <c r="C130" i="5"/>
  <c r="C147" i="5"/>
  <c r="C154" i="5"/>
  <c r="C160" i="5"/>
  <c r="D51" i="5"/>
  <c r="D99" i="5"/>
  <c r="D111" i="5"/>
  <c r="D78" i="5"/>
  <c r="D89" i="5"/>
  <c r="D68" i="5"/>
  <c r="D40" i="5"/>
  <c r="D61" i="5"/>
  <c r="D124" i="5"/>
  <c r="D130" i="5"/>
  <c r="D147" i="5"/>
  <c r="D154" i="5"/>
  <c r="D160" i="5"/>
  <c r="E51" i="5"/>
  <c r="E99" i="5"/>
  <c r="E111" i="5"/>
  <c r="E78" i="5"/>
  <c r="E89" i="5"/>
  <c r="E68" i="5"/>
  <c r="E40" i="5"/>
  <c r="E61" i="5"/>
  <c r="E124" i="5"/>
  <c r="E130" i="5"/>
  <c r="E147" i="5"/>
  <c r="E154" i="5"/>
  <c r="E160" i="5"/>
  <c r="E6" i="5" s="1"/>
  <c r="F51" i="5"/>
  <c r="F99" i="5"/>
  <c r="F111" i="5"/>
  <c r="F78" i="5"/>
  <c r="F89" i="5"/>
  <c r="F68" i="5"/>
  <c r="F40" i="5"/>
  <c r="F61" i="5"/>
  <c r="N61" i="5" s="1"/>
  <c r="O61" i="5" s="1"/>
  <c r="F31" i="5"/>
  <c r="F124" i="5"/>
  <c r="F130" i="5"/>
  <c r="F147" i="5"/>
  <c r="F154" i="5"/>
  <c r="F160" i="5"/>
  <c r="G51" i="5"/>
  <c r="G99" i="5"/>
  <c r="G111" i="5"/>
  <c r="G78" i="5"/>
  <c r="G89" i="5"/>
  <c r="G68" i="5"/>
  <c r="G40" i="5"/>
  <c r="G61" i="5"/>
  <c r="G31" i="5"/>
  <c r="G124" i="5"/>
  <c r="G130" i="5"/>
  <c r="G147" i="5"/>
  <c r="G154" i="5"/>
  <c r="G160" i="5"/>
  <c r="H51" i="5"/>
  <c r="N51" i="5" s="1"/>
  <c r="O51" i="5" s="1"/>
  <c r="H99" i="5"/>
  <c r="H111" i="5"/>
  <c r="H78" i="5"/>
  <c r="H89" i="5"/>
  <c r="H68" i="5"/>
  <c r="H40" i="5"/>
  <c r="H61" i="5"/>
  <c r="H31" i="5"/>
  <c r="N31" i="5" s="1"/>
  <c r="O31" i="5" s="1"/>
  <c r="H124" i="5"/>
  <c r="H130" i="5"/>
  <c r="H147" i="5"/>
  <c r="H154" i="5"/>
  <c r="H160" i="5"/>
  <c r="I51" i="5"/>
  <c r="I99" i="5"/>
  <c r="I111" i="5"/>
  <c r="I78" i="5"/>
  <c r="I89" i="5"/>
  <c r="I6" i="5" s="1"/>
  <c r="I7" i="5" s="1"/>
  <c r="I68" i="5"/>
  <c r="I40" i="5"/>
  <c r="I61" i="5"/>
  <c r="I31" i="5"/>
  <c r="I124" i="5"/>
  <c r="I130" i="5"/>
  <c r="I147" i="5"/>
  <c r="I154" i="5"/>
  <c r="I160" i="5"/>
  <c r="J51" i="5"/>
  <c r="J99" i="5"/>
  <c r="J111" i="5"/>
  <c r="J78" i="5"/>
  <c r="J89" i="5"/>
  <c r="J68" i="5"/>
  <c r="J40" i="5"/>
  <c r="J61" i="5"/>
  <c r="J31" i="5"/>
  <c r="J124" i="5"/>
  <c r="J130" i="5"/>
  <c r="J147" i="5"/>
  <c r="J154" i="5"/>
  <c r="J160" i="5"/>
  <c r="K51" i="5"/>
  <c r="K6" i="5" s="1"/>
  <c r="K99" i="5"/>
  <c r="K111" i="5"/>
  <c r="K78" i="5"/>
  <c r="K89" i="5"/>
  <c r="K68" i="5"/>
  <c r="K40" i="5"/>
  <c r="K61" i="5"/>
  <c r="K31" i="5"/>
  <c r="K124" i="5"/>
  <c r="K130" i="5"/>
  <c r="K147" i="5"/>
  <c r="K154" i="5"/>
  <c r="K160" i="5"/>
  <c r="L51" i="5"/>
  <c r="L99" i="5"/>
  <c r="L6" i="5" s="1"/>
  <c r="L7" i="5" s="1"/>
  <c r="L111" i="5"/>
  <c r="L78" i="5"/>
  <c r="L89" i="5"/>
  <c r="L68" i="5"/>
  <c r="L40" i="5"/>
  <c r="L61" i="5"/>
  <c r="L31" i="5"/>
  <c r="L124" i="5"/>
  <c r="L130" i="5"/>
  <c r="L147" i="5"/>
  <c r="L154" i="5"/>
  <c r="L160" i="5"/>
  <c r="M51" i="5"/>
  <c r="M99" i="5"/>
  <c r="M111" i="5"/>
  <c r="M78" i="5"/>
  <c r="M89" i="5"/>
  <c r="M68" i="5"/>
  <c r="M40" i="5"/>
  <c r="M61" i="5"/>
  <c r="M31" i="5"/>
  <c r="M124" i="5"/>
  <c r="M130" i="5"/>
  <c r="M147" i="5"/>
  <c r="M154" i="5"/>
  <c r="M160" i="5"/>
  <c r="M6" i="5"/>
  <c r="O124" i="5"/>
  <c r="A21" i="5"/>
  <c r="A31" i="5"/>
  <c r="A40" i="5"/>
  <c r="A51" i="5"/>
  <c r="A61" i="5"/>
  <c r="A68" i="5"/>
  <c r="A78" i="5"/>
  <c r="A89" i="5"/>
  <c r="A99" i="5"/>
  <c r="A111" i="5"/>
  <c r="A124" i="5"/>
  <c r="A130" i="5"/>
  <c r="A147" i="5"/>
  <c r="A154" i="5"/>
  <c r="F21" i="1"/>
  <c r="F20" i="1"/>
  <c r="F19" i="1"/>
  <c r="F18" i="1"/>
  <c r="F17" i="1"/>
  <c r="F16" i="1"/>
  <c r="F15" i="1"/>
  <c r="F14" i="1"/>
  <c r="F13" i="1"/>
  <c r="F12" i="1"/>
  <c r="F11" i="1"/>
  <c r="F10" i="1"/>
  <c r="F9" i="1"/>
  <c r="F8" i="1"/>
  <c r="A31" i="1"/>
  <c r="A78" i="1"/>
  <c r="A71" i="1"/>
  <c r="N133" i="5"/>
  <c r="O133" i="5" s="1"/>
  <c r="N29" i="5"/>
  <c r="O29" i="5" s="1"/>
  <c r="N104" i="5"/>
  <c r="O104" i="5" s="1"/>
  <c r="N96" i="5"/>
  <c r="O96" i="5"/>
  <c r="N86" i="5"/>
  <c r="O86" i="5" s="1"/>
  <c r="N82" i="5"/>
  <c r="O82" i="5" s="1"/>
  <c r="N81" i="5"/>
  <c r="O81" i="5" s="1"/>
  <c r="N72" i="5"/>
  <c r="O72" i="5" s="1"/>
  <c r="N45" i="5"/>
  <c r="O45" i="5" s="1"/>
  <c r="N44" i="5"/>
  <c r="O44" i="5" s="1"/>
  <c r="N60" i="5"/>
  <c r="O60" i="5" s="1"/>
  <c r="N59" i="5"/>
  <c r="O59" i="5"/>
  <c r="N58" i="5"/>
  <c r="O58" i="5" s="1"/>
  <c r="N57" i="5"/>
  <c r="O57" i="5" s="1"/>
  <c r="N56" i="5"/>
  <c r="O56" i="5" s="1"/>
  <c r="N55" i="5"/>
  <c r="O55" i="5" s="1"/>
  <c r="N54" i="5"/>
  <c r="O54" i="5" s="1"/>
  <c r="N38" i="5"/>
  <c r="O38" i="5" s="1"/>
  <c r="N28" i="5"/>
  <c r="O28" i="5" s="1"/>
  <c r="F21" i="5"/>
  <c r="G21" i="5"/>
  <c r="G5" i="5" s="1"/>
  <c r="H21" i="5"/>
  <c r="H5" i="5" s="1"/>
  <c r="I21" i="5"/>
  <c r="I5" i="5"/>
  <c r="J21" i="5"/>
  <c r="J5" i="5" s="1"/>
  <c r="J52" i="5" s="1"/>
  <c r="K21" i="5"/>
  <c r="K5" i="5" s="1"/>
  <c r="K148" i="5" s="1"/>
  <c r="L21" i="5"/>
  <c r="L5" i="5" s="1"/>
  <c r="M21" i="5"/>
  <c r="M5" i="5"/>
  <c r="M90" i="5" s="1"/>
  <c r="A160" i="5"/>
  <c r="N19" i="5"/>
  <c r="O19" i="5" s="1"/>
  <c r="N18" i="5"/>
  <c r="O18" i="5" s="1"/>
  <c r="A170" i="1"/>
  <c r="A164" i="1"/>
  <c r="A157" i="1"/>
  <c r="A140" i="1"/>
  <c r="A134" i="1"/>
  <c r="A41" i="1"/>
  <c r="A50" i="1"/>
  <c r="A99" i="1"/>
  <c r="A88" i="1"/>
  <c r="A121" i="1"/>
  <c r="A109" i="1"/>
  <c r="A61" i="1"/>
  <c r="F5" i="5"/>
  <c r="F161" i="5" s="1"/>
  <c r="N14" i="5"/>
  <c r="O14" i="5" s="1"/>
  <c r="N15" i="5"/>
  <c r="O15" i="5" s="1"/>
  <c r="N16" i="5"/>
  <c r="O16" i="5" s="1"/>
  <c r="N17" i="5"/>
  <c r="O17" i="5" s="1"/>
  <c r="N20" i="5"/>
  <c r="O20" i="5" s="1"/>
  <c r="N43" i="5"/>
  <c r="O43" i="5" s="1"/>
  <c r="N46" i="5"/>
  <c r="O46" i="5" s="1"/>
  <c r="N47" i="5"/>
  <c r="O47" i="5" s="1"/>
  <c r="N48" i="5"/>
  <c r="O48" i="5" s="1"/>
  <c r="N49" i="5"/>
  <c r="O49" i="5" s="1"/>
  <c r="N50" i="5"/>
  <c r="O50" i="5"/>
  <c r="N94" i="5"/>
  <c r="O94" i="5" s="1"/>
  <c r="N93" i="5"/>
  <c r="O93" i="5" s="1"/>
  <c r="N95" i="5"/>
  <c r="O95" i="5" s="1"/>
  <c r="N97" i="5"/>
  <c r="O97" i="5" s="1"/>
  <c r="N92" i="5"/>
  <c r="O92" i="5" s="1"/>
  <c r="N98" i="5"/>
  <c r="O98" i="5" s="1"/>
  <c r="N103" i="5"/>
  <c r="O103" i="5" s="1"/>
  <c r="N102" i="5"/>
  <c r="O102" i="5"/>
  <c r="N105" i="5"/>
  <c r="O105" i="5" s="1"/>
  <c r="N106" i="5"/>
  <c r="O106" i="5" s="1"/>
  <c r="N107" i="5"/>
  <c r="O107" i="5" s="1"/>
  <c r="N108" i="5"/>
  <c r="O108" i="5" s="1"/>
  <c r="N109" i="5"/>
  <c r="O109" i="5" s="1"/>
  <c r="N110" i="5"/>
  <c r="O110" i="5" s="1"/>
  <c r="N71" i="5"/>
  <c r="O71" i="5" s="1"/>
  <c r="N73" i="5"/>
  <c r="O73" i="5"/>
  <c r="N74" i="5"/>
  <c r="O74" i="5" s="1"/>
  <c r="N75" i="5"/>
  <c r="O75" i="5" s="1"/>
  <c r="N76" i="5"/>
  <c r="O76" i="5" s="1"/>
  <c r="N77" i="5"/>
  <c r="O77" i="5" s="1"/>
  <c r="N83" i="5"/>
  <c r="O83" i="5" s="1"/>
  <c r="N84" i="5"/>
  <c r="O84" i="5" s="1"/>
  <c r="N85" i="5"/>
  <c r="O85" i="5" s="1"/>
  <c r="N87" i="5"/>
  <c r="O87" i="5"/>
  <c r="N88" i="5"/>
  <c r="O88" i="5" s="1"/>
  <c r="N64" i="5"/>
  <c r="O64" i="5" s="1"/>
  <c r="N65" i="5"/>
  <c r="O65" i="5" s="1"/>
  <c r="N66" i="5"/>
  <c r="O66" i="5" s="1"/>
  <c r="N67" i="5"/>
  <c r="O67" i="5" s="1"/>
  <c r="N37" i="5"/>
  <c r="O37" i="5" s="1"/>
  <c r="N35" i="5"/>
  <c r="O35" i="5" s="1"/>
  <c r="N34" i="5"/>
  <c r="O34" i="5"/>
  <c r="N36" i="5"/>
  <c r="O36" i="5" s="1"/>
  <c r="N39" i="5"/>
  <c r="O39" i="5" s="1"/>
  <c r="N24" i="5"/>
  <c r="O24" i="5" s="1"/>
  <c r="N25" i="5"/>
  <c r="O25" i="5" s="1"/>
  <c r="N27" i="5"/>
  <c r="O27" i="5" s="1"/>
  <c r="N26" i="5"/>
  <c r="O26" i="5" s="1"/>
  <c r="N30" i="5"/>
  <c r="O30" i="5" s="1"/>
  <c r="N114" i="5"/>
  <c r="O114" i="5"/>
  <c r="N115" i="5"/>
  <c r="O115" i="5" s="1"/>
  <c r="N116" i="5"/>
  <c r="O116" i="5" s="1"/>
  <c r="N117" i="5"/>
  <c r="O117" i="5" s="1"/>
  <c r="N118" i="5"/>
  <c r="O118" i="5" s="1"/>
  <c r="N119" i="5"/>
  <c r="O119" i="5" s="1"/>
  <c r="N120" i="5"/>
  <c r="O120" i="5" s="1"/>
  <c r="N121" i="5"/>
  <c r="O121" i="5" s="1"/>
  <c r="N122" i="5"/>
  <c r="O122" i="5"/>
  <c r="N123" i="5"/>
  <c r="O123" i="5" s="1"/>
  <c r="N127" i="5"/>
  <c r="O127" i="5" s="1"/>
  <c r="N128" i="5"/>
  <c r="O128" i="5" s="1"/>
  <c r="N129" i="5"/>
  <c r="O129" i="5" s="1"/>
  <c r="N134" i="5"/>
  <c r="O134" i="5" s="1"/>
  <c r="N135" i="5"/>
  <c r="O135" i="5" s="1"/>
  <c r="N136" i="5"/>
  <c r="O136" i="5" s="1"/>
  <c r="N137" i="5"/>
  <c r="O137" i="5"/>
  <c r="N138" i="5"/>
  <c r="O138" i="5" s="1"/>
  <c r="N139" i="5"/>
  <c r="O139" i="5" s="1"/>
  <c r="N140" i="5"/>
  <c r="O140" i="5" s="1"/>
  <c r="N141" i="5"/>
  <c r="O141" i="5" s="1"/>
  <c r="N142" i="5"/>
  <c r="O142" i="5" s="1"/>
  <c r="N143" i="5"/>
  <c r="O143" i="5" s="1"/>
  <c r="N144" i="5"/>
  <c r="O144" i="5" s="1"/>
  <c r="N145" i="5"/>
  <c r="O145" i="5"/>
  <c r="N146" i="5"/>
  <c r="O146" i="5" s="1"/>
  <c r="N150" i="5"/>
  <c r="O150" i="5" s="1"/>
  <c r="N151" i="5"/>
  <c r="O151" i="5" s="1"/>
  <c r="N152" i="5"/>
  <c r="O152" i="5" s="1"/>
  <c r="N153" i="5"/>
  <c r="O153" i="5" s="1"/>
  <c r="N157" i="5"/>
  <c r="O157" i="5" s="1"/>
  <c r="N158" i="5"/>
  <c r="O158" i="5" s="1"/>
  <c r="N159" i="5"/>
  <c r="O159" i="5"/>
  <c r="J161" i="5"/>
  <c r="J62" i="5"/>
  <c r="M41" i="5"/>
  <c r="M148" i="5"/>
  <c r="I155" i="5"/>
  <c r="I131" i="5"/>
  <c r="I90" i="5"/>
  <c r="I161" i="5"/>
  <c r="I125" i="5"/>
  <c r="I79" i="5"/>
  <c r="I41" i="5"/>
  <c r="I32" i="5"/>
  <c r="I112" i="5"/>
  <c r="I62" i="5"/>
  <c r="I148" i="5"/>
  <c r="I100" i="5"/>
  <c r="I69" i="5"/>
  <c r="I52" i="5"/>
  <c r="H148" i="5"/>
  <c r="H52" i="5"/>
  <c r="H32" i="5"/>
  <c r="F148" i="5"/>
  <c r="F155" i="5"/>
  <c r="F112" i="5"/>
  <c r="F90" i="5"/>
  <c r="F79" i="5"/>
  <c r="F62" i="5"/>
  <c r="F41" i="5"/>
  <c r="K155" i="5"/>
  <c r="K112" i="5"/>
  <c r="K62" i="5"/>
  <c r="K161" i="5"/>
  <c r="K52" i="5"/>
  <c r="K125" i="5"/>
  <c r="K32" i="5"/>
  <c r="L161" i="5"/>
  <c r="L125" i="5"/>
  <c r="L148" i="5"/>
  <c r="L100" i="5"/>
  <c r="L131" i="5"/>
  <c r="L90" i="5"/>
  <c r="L52" i="5"/>
  <c r="L79" i="5"/>
  <c r="L32" i="5"/>
  <c r="L155" i="5"/>
  <c r="L69" i="5"/>
  <c r="L41" i="5"/>
  <c r="L112" i="5"/>
  <c r="L62" i="5"/>
  <c r="C6" i="5"/>
  <c r="C7" i="5"/>
  <c r="N130" i="5"/>
  <c r="O130" i="5" s="1"/>
  <c r="N68" i="5"/>
  <c r="O68" i="5"/>
  <c r="N89" i="5"/>
  <c r="O89" i="5"/>
  <c r="B6" i="5"/>
  <c r="B8" i="5" s="1"/>
  <c r="B131" i="5"/>
  <c r="B155" i="5"/>
  <c r="B112" i="5"/>
  <c r="B148" i="5"/>
  <c r="B100" i="5"/>
  <c r="B62" i="5"/>
  <c r="J6" i="5"/>
  <c r="D6" i="5"/>
  <c r="D7" i="5" s="1"/>
  <c r="N40" i="5"/>
  <c r="O40" i="5"/>
  <c r="N111" i="5"/>
  <c r="O111" i="5" s="1"/>
  <c r="N154" i="5"/>
  <c r="O154" i="5"/>
  <c r="C8" i="5"/>
  <c r="D52" i="5"/>
  <c r="D90" i="5"/>
  <c r="M35" i="3"/>
  <c r="C161" i="5"/>
  <c r="C125" i="5"/>
  <c r="C79" i="5"/>
  <c r="C41" i="5"/>
  <c r="C155" i="5"/>
  <c r="C112" i="5"/>
  <c r="C69" i="5"/>
  <c r="D8" i="5"/>
  <c r="B7" i="5"/>
  <c r="G131" i="5"/>
  <c r="G148" i="5"/>
  <c r="G100" i="5"/>
  <c r="G32" i="5"/>
  <c r="G69" i="5"/>
  <c r="G125" i="5"/>
  <c r="G90" i="5"/>
  <c r="B70" i="1"/>
  <c r="B25" i="1"/>
  <c r="B95" i="1"/>
  <c r="B112" i="1"/>
  <c r="B104" i="1"/>
  <c r="B150" i="1"/>
  <c r="B67" i="1"/>
  <c r="B162" i="1"/>
  <c r="B24" i="1"/>
  <c r="B38" i="1"/>
  <c r="B74" i="1"/>
  <c r="B128" i="1"/>
  <c r="B125" i="1"/>
  <c r="B55" i="1"/>
  <c r="B40" i="1"/>
  <c r="B35" i="1"/>
  <c r="B75" i="1"/>
  <c r="B117" i="1"/>
  <c r="B124" i="1"/>
  <c r="B168" i="1"/>
  <c r="B56" i="1"/>
  <c r="B163" i="1"/>
  <c r="B29" i="1"/>
  <c r="B93" i="1"/>
  <c r="B151" i="1"/>
  <c r="B68" i="1"/>
  <c r="B83" i="1"/>
  <c r="B48" i="1"/>
  <c r="B152" i="1"/>
  <c r="B146" i="1"/>
  <c r="B45" i="1"/>
  <c r="B84" i="1"/>
  <c r="B115" i="1"/>
  <c r="B148" i="1"/>
  <c r="B118" i="1"/>
  <c r="B143" i="1"/>
  <c r="B85" i="1"/>
  <c r="B169" i="1"/>
  <c r="B47" i="1"/>
  <c r="B23" i="1"/>
  <c r="B97" i="1"/>
  <c r="B53" i="1"/>
  <c r="B153" i="1"/>
  <c r="B127" i="1"/>
  <c r="B167" i="1"/>
  <c r="B107" i="1"/>
  <c r="B34" i="1"/>
  <c r="B60" i="1"/>
  <c r="B64" i="1"/>
  <c r="B82" i="1"/>
  <c r="B39" i="1"/>
  <c r="B76" i="1"/>
  <c r="B30" i="1"/>
  <c r="B116" i="1"/>
  <c r="B113" i="1"/>
  <c r="B129" i="1"/>
  <c r="B36" i="1"/>
  <c r="B147" i="1"/>
  <c r="B92" i="1"/>
  <c r="B149" i="1"/>
  <c r="B44" i="1"/>
  <c r="B154" i="1"/>
  <c r="B131" i="1"/>
  <c r="B130" i="1"/>
  <c r="B103" i="1"/>
  <c r="B133" i="1"/>
  <c r="B105" i="1"/>
  <c r="B27" i="1"/>
  <c r="B145" i="1"/>
  <c r="B66" i="1"/>
  <c r="B138" i="1"/>
  <c r="B108" i="1"/>
  <c r="B37" i="1"/>
  <c r="B91" i="1"/>
  <c r="B114" i="1"/>
  <c r="B59" i="1"/>
  <c r="B156" i="1"/>
  <c r="B65" i="1"/>
  <c r="B161" i="1"/>
  <c r="B28" i="1"/>
  <c r="B98" i="1"/>
  <c r="B102" i="1"/>
  <c r="B54" i="1"/>
  <c r="B87" i="1"/>
  <c r="B120" i="1"/>
  <c r="B139" i="1"/>
  <c r="B26" i="1"/>
  <c r="M43" i="3" l="1"/>
  <c r="M33" i="3"/>
  <c r="M25" i="3"/>
  <c r="M41" i="3"/>
  <c r="M7" i="3"/>
  <c r="M6" i="3"/>
  <c r="M36" i="3"/>
  <c r="M5" i="3"/>
  <c r="D12" i="15"/>
  <c r="D10" i="15"/>
  <c r="C47" i="15"/>
  <c r="C62" i="15"/>
  <c r="C104" i="15"/>
  <c r="C41" i="15"/>
  <c r="C76" i="15"/>
  <c r="C69" i="15"/>
  <c r="C108" i="15"/>
  <c r="C85" i="15"/>
  <c r="C51" i="15"/>
  <c r="C77" i="15"/>
  <c r="C112" i="15"/>
  <c r="C95" i="15"/>
  <c r="C58" i="15"/>
  <c r="C97" i="15"/>
  <c r="D112" i="15"/>
  <c r="D111" i="15"/>
  <c r="D110" i="15"/>
  <c r="D109" i="15"/>
  <c r="D108" i="15"/>
  <c r="D107" i="15"/>
  <c r="D106" i="15"/>
  <c r="D105" i="15"/>
  <c r="D104" i="15"/>
  <c r="D100" i="15"/>
  <c r="D99" i="15"/>
  <c r="D98" i="15"/>
  <c r="D97" i="15"/>
  <c r="D96" i="15"/>
  <c r="D95" i="15"/>
  <c r="D94" i="15"/>
  <c r="D90" i="15"/>
  <c r="D89" i="15"/>
  <c r="D88" i="15"/>
  <c r="D83" i="15"/>
  <c r="D76" i="15"/>
  <c r="D86" i="15"/>
  <c r="D79" i="15"/>
  <c r="D87" i="15"/>
  <c r="D85" i="15"/>
  <c r="D78" i="15"/>
  <c r="D84" i="15"/>
  <c r="D73" i="15"/>
  <c r="D66" i="15"/>
  <c r="D59" i="15"/>
  <c r="D52" i="15"/>
  <c r="D50" i="15"/>
  <c r="D41" i="15"/>
  <c r="D40" i="15"/>
  <c r="D36" i="15"/>
  <c r="D62" i="15"/>
  <c r="D77" i="15"/>
  <c r="D74" i="15"/>
  <c r="D67" i="15"/>
  <c r="D60" i="15"/>
  <c r="D56" i="15"/>
  <c r="D49" i="15"/>
  <c r="D46" i="15"/>
  <c r="D45" i="15"/>
  <c r="D39" i="15"/>
  <c r="D38" i="15"/>
  <c r="D37" i="15"/>
  <c r="D69" i="15"/>
  <c r="D58" i="15"/>
  <c r="D47" i="15"/>
  <c r="D75" i="15"/>
  <c r="D68" i="15"/>
  <c r="D61" i="15"/>
  <c r="D57" i="15"/>
  <c r="D51" i="15"/>
  <c r="D48" i="15"/>
  <c r="C37" i="15"/>
  <c r="C46" i="15"/>
  <c r="C39" i="15"/>
  <c r="C78" i="15"/>
  <c r="C86" i="15"/>
  <c r="C88" i="15"/>
  <c r="C56" i="15"/>
  <c r="C60" i="15"/>
  <c r="C67" i="15"/>
  <c r="C74" i="15"/>
  <c r="C89" i="15"/>
  <c r="C99" i="15"/>
  <c r="C106" i="15"/>
  <c r="C110" i="15"/>
  <c r="C40" i="15"/>
  <c r="C49" i="15"/>
  <c r="C50" i="15"/>
  <c r="C38" i="15"/>
  <c r="C94" i="15"/>
  <c r="C90" i="15"/>
  <c r="C57" i="15"/>
  <c r="C61" i="15"/>
  <c r="C68" i="15"/>
  <c r="C75" i="15"/>
  <c r="C96" i="15"/>
  <c r="C100" i="15"/>
  <c r="C107" i="15"/>
  <c r="C111" i="15"/>
  <c r="C36" i="15"/>
  <c r="C45" i="15"/>
  <c r="C87" i="15"/>
  <c r="C48" i="15"/>
  <c r="C79" i="15"/>
  <c r="C83" i="15"/>
  <c r="C52" i="15"/>
  <c r="C59" i="15"/>
  <c r="C66" i="15"/>
  <c r="C73" i="15"/>
  <c r="C84" i="15"/>
  <c r="C98" i="15"/>
  <c r="C105" i="15"/>
  <c r="C109" i="15"/>
  <c r="B162" i="15"/>
  <c r="C142" i="15"/>
  <c r="C17" i="15"/>
  <c r="C118" i="15"/>
  <c r="M11" i="3"/>
  <c r="M10" i="3"/>
  <c r="B23" i="15"/>
  <c r="B5" i="15" s="1"/>
  <c r="C15" i="15"/>
  <c r="C138" i="15"/>
  <c r="C30" i="15"/>
  <c r="C32" i="15"/>
  <c r="C154" i="15"/>
  <c r="C130" i="15"/>
  <c r="C146" i="15"/>
  <c r="C122" i="15"/>
  <c r="C157" i="1"/>
  <c r="H19" i="1" s="1"/>
  <c r="C170" i="1"/>
  <c r="H21" i="1" s="1"/>
  <c r="B113" i="15"/>
  <c r="C21" i="15"/>
  <c r="C16" i="15"/>
  <c r="C29" i="15"/>
  <c r="C26" i="15"/>
  <c r="C117" i="15"/>
  <c r="C155" i="15"/>
  <c r="C147" i="15"/>
  <c r="C143" i="15"/>
  <c r="C139" i="15"/>
  <c r="C131" i="15"/>
  <c r="C123" i="15"/>
  <c r="C119" i="15"/>
  <c r="D116" i="15"/>
  <c r="D129" i="15"/>
  <c r="D135" i="15"/>
  <c r="D152" i="15"/>
  <c r="D159" i="15"/>
  <c r="D160" i="15"/>
  <c r="D161" i="15"/>
  <c r="C135" i="15"/>
  <c r="C159" i="15"/>
  <c r="C31" i="15"/>
  <c r="C22" i="15"/>
  <c r="C28" i="15"/>
  <c r="C153" i="15"/>
  <c r="C145" i="15"/>
  <c r="C141" i="15"/>
  <c r="C137" i="15"/>
  <c r="C125" i="15"/>
  <c r="C121" i="15"/>
  <c r="C161" i="15"/>
  <c r="C116" i="15"/>
  <c r="C129" i="15"/>
  <c r="C27" i="15"/>
  <c r="C20" i="15"/>
  <c r="C19" i="15"/>
  <c r="C18" i="15"/>
  <c r="C148" i="15"/>
  <c r="C144" i="15"/>
  <c r="C140" i="15"/>
  <c r="C136" i="15"/>
  <c r="C124" i="15"/>
  <c r="C120" i="15"/>
  <c r="C152" i="15"/>
  <c r="C109" i="1"/>
  <c r="H15" i="1" s="1"/>
  <c r="D34" i="1"/>
  <c r="D36" i="1"/>
  <c r="C88" i="1"/>
  <c r="H13" i="1" s="1"/>
  <c r="B42" i="15"/>
  <c r="B126" i="15"/>
  <c r="D16" i="15"/>
  <c r="D15" i="15"/>
  <c r="D32" i="15"/>
  <c r="D21" i="15"/>
  <c r="D147" i="15"/>
  <c r="D139" i="15"/>
  <c r="D131" i="15"/>
  <c r="D123" i="15"/>
  <c r="D119" i="15"/>
  <c r="B91" i="15"/>
  <c r="B156" i="15"/>
  <c r="B149" i="15"/>
  <c r="D30" i="15"/>
  <c r="D22" i="15"/>
  <c r="D28" i="15"/>
  <c r="D17" i="15"/>
  <c r="D154" i="15"/>
  <c r="D148" i="15"/>
  <c r="D143" i="15"/>
  <c r="D138" i="15"/>
  <c r="D130" i="15"/>
  <c r="D122" i="15"/>
  <c r="D118" i="15"/>
  <c r="B132" i="15"/>
  <c r="B70" i="15"/>
  <c r="B53" i="15"/>
  <c r="D19" i="15"/>
  <c r="D18" i="15"/>
  <c r="D31" i="15"/>
  <c r="D146" i="15"/>
  <c r="D153" i="15"/>
  <c r="D144" i="15"/>
  <c r="D141" i="15"/>
  <c r="D137" i="15"/>
  <c r="D125" i="15"/>
  <c r="D121" i="15"/>
  <c r="B101" i="15"/>
  <c r="B33" i="15"/>
  <c r="B63" i="15"/>
  <c r="B80" i="15"/>
  <c r="D20" i="15"/>
  <c r="D29" i="15"/>
  <c r="D26" i="15"/>
  <c r="D27" i="15"/>
  <c r="D142" i="15"/>
  <c r="D145" i="15"/>
  <c r="D155" i="15"/>
  <c r="D140" i="15"/>
  <c r="D136" i="15"/>
  <c r="D124" i="15"/>
  <c r="D120" i="15"/>
  <c r="D117" i="15"/>
  <c r="C121" i="1"/>
  <c r="H16" i="1" s="1"/>
  <c r="C134" i="1"/>
  <c r="H17" i="1" s="1"/>
  <c r="C140" i="1"/>
  <c r="H18" i="1" s="1"/>
  <c r="C164" i="1"/>
  <c r="H20" i="1" s="1"/>
  <c r="F11" i="15"/>
  <c r="F10" i="15" s="1"/>
  <c r="E12" i="15"/>
  <c r="E112" i="15" s="1"/>
  <c r="M29" i="3"/>
  <c r="M37" i="3"/>
  <c r="M45" i="3"/>
  <c r="M30" i="3"/>
  <c r="M48" i="3"/>
  <c r="C50" i="1"/>
  <c r="H9" i="1" s="1"/>
  <c r="M23" i="3"/>
  <c r="M31" i="3"/>
  <c r="M39" i="3"/>
  <c r="M47" i="3"/>
  <c r="M38" i="3"/>
  <c r="M49" i="3"/>
  <c r="M46" i="3"/>
  <c r="M22" i="3"/>
  <c r="C61" i="1"/>
  <c r="H10" i="1" s="1"/>
  <c r="C99" i="1"/>
  <c r="H14" i="1" s="1"/>
  <c r="E5" i="5"/>
  <c r="N21" i="5"/>
  <c r="O21" i="5" s="1"/>
  <c r="H100" i="5"/>
  <c r="H69" i="5"/>
  <c r="H155" i="5"/>
  <c r="H161" i="5"/>
  <c r="H131" i="5"/>
  <c r="H112" i="5"/>
  <c r="H79" i="5"/>
  <c r="H125" i="5"/>
  <c r="H90" i="5"/>
  <c r="H41" i="5"/>
  <c r="H62" i="5"/>
  <c r="N99" i="5"/>
  <c r="O99" i="5" s="1"/>
  <c r="N160" i="5"/>
  <c r="O160" i="5" s="1"/>
  <c r="M161" i="5"/>
  <c r="M32" i="5"/>
  <c r="M100" i="5"/>
  <c r="M7" i="5"/>
  <c r="M155" i="5"/>
  <c r="M125" i="5"/>
  <c r="M69" i="5"/>
  <c r="M112" i="5"/>
  <c r="M131" i="5"/>
  <c r="M79" i="5"/>
  <c r="M52" i="5"/>
  <c r="M62" i="5"/>
  <c r="J125" i="5"/>
  <c r="J69" i="5"/>
  <c r="J100" i="5"/>
  <c r="J79" i="5"/>
  <c r="J41" i="5"/>
  <c r="J32" i="5"/>
  <c r="J155" i="5"/>
  <c r="J131" i="5"/>
  <c r="J7" i="5"/>
  <c r="J148" i="5"/>
  <c r="J112" i="5"/>
  <c r="J90" i="5"/>
  <c r="G155" i="5"/>
  <c r="G62" i="5"/>
  <c r="G161" i="5"/>
  <c r="G79" i="5"/>
  <c r="G112" i="5"/>
  <c r="G52" i="5"/>
  <c r="G41" i="5"/>
  <c r="N78" i="5"/>
  <c r="O78" i="5" s="1"/>
  <c r="F6" i="5"/>
  <c r="N147" i="5"/>
  <c r="O147" i="5" s="1"/>
  <c r="K41" i="5"/>
  <c r="K79" i="5"/>
  <c r="K100" i="5"/>
  <c r="K131" i="5"/>
  <c r="F131" i="5"/>
  <c r="F100" i="5"/>
  <c r="F125" i="5"/>
  <c r="H6" i="5"/>
  <c r="H7" i="5" s="1"/>
  <c r="G6" i="5"/>
  <c r="G7" i="5" s="1"/>
  <c r="F7" i="5"/>
  <c r="K69" i="5"/>
  <c r="K90" i="5"/>
  <c r="F32" i="5"/>
  <c r="F52" i="5"/>
  <c r="F69" i="5"/>
  <c r="D148" i="5"/>
  <c r="D62" i="5"/>
  <c r="D131" i="5"/>
  <c r="D161" i="5"/>
  <c r="D100" i="5"/>
  <c r="D41" i="5"/>
  <c r="K7" i="5"/>
  <c r="B79" i="5"/>
  <c r="B125" i="5"/>
  <c r="M40" i="3"/>
  <c r="M34" i="3"/>
  <c r="M28" i="3"/>
  <c r="M21" i="3"/>
  <c r="M19" i="3"/>
  <c r="M18" i="3"/>
  <c r="C131" i="5"/>
  <c r="M44" i="3"/>
  <c r="M24" i="3"/>
  <c r="B41" i="5"/>
  <c r="M32" i="3"/>
  <c r="M26" i="3"/>
  <c r="M20" i="3"/>
  <c r="M17" i="3"/>
  <c r="M14" i="3"/>
  <c r="M12" i="3"/>
  <c r="M8" i="3"/>
  <c r="D124" i="1"/>
  <c r="D47" i="1"/>
  <c r="D127" i="1"/>
  <c r="D168" i="1"/>
  <c r="D91" i="1"/>
  <c r="D64" i="1"/>
  <c r="D48" i="1"/>
  <c r="D129" i="1"/>
  <c r="D67" i="1"/>
  <c r="D107" i="1"/>
  <c r="D161" i="1"/>
  <c r="D147" i="1"/>
  <c r="D55" i="1"/>
  <c r="D95" i="1"/>
  <c r="D146" i="1"/>
  <c r="D143" i="1"/>
  <c r="D97" i="1"/>
  <c r="D130" i="1"/>
  <c r="D156" i="1"/>
  <c r="D56" i="1"/>
  <c r="D113" i="1"/>
  <c r="D44" i="1"/>
  <c r="D102" i="1"/>
  <c r="D38" i="1"/>
  <c r="D98" i="1"/>
  <c r="D153" i="1"/>
  <c r="D83" i="1"/>
  <c r="D152" i="1"/>
  <c r="B31" i="1"/>
  <c r="B9" i="1" s="1"/>
  <c r="D117" i="1"/>
  <c r="D120" i="1"/>
  <c r="D75" i="1"/>
  <c r="D138" i="1"/>
  <c r="D145" i="1"/>
  <c r="D133" i="1"/>
  <c r="D53" i="1"/>
  <c r="D103" i="1"/>
  <c r="D148" i="1"/>
  <c r="D167" i="1"/>
  <c r="B170" i="1"/>
  <c r="D118" i="1"/>
  <c r="D59" i="1"/>
  <c r="D84" i="1"/>
  <c r="D163" i="1"/>
  <c r="D66" i="1"/>
  <c r="D108" i="1"/>
  <c r="D128" i="1"/>
  <c r="D54" i="1"/>
  <c r="D30" i="1"/>
  <c r="D131" i="1"/>
  <c r="D114" i="1"/>
  <c r="D37" i="1"/>
  <c r="D139" i="1"/>
  <c r="D85" i="1"/>
  <c r="D24" i="1"/>
  <c r="D27" i="1"/>
  <c r="D125" i="1"/>
  <c r="D60" i="1"/>
  <c r="D154" i="1"/>
  <c r="B41" i="1"/>
  <c r="D150" i="1"/>
  <c r="D45" i="1"/>
  <c r="D39" i="1"/>
  <c r="D93" i="1"/>
  <c r="D82" i="1"/>
  <c r="D40" i="1"/>
  <c r="D151" i="1"/>
  <c r="D25" i="1"/>
  <c r="D115" i="1"/>
  <c r="D29" i="1"/>
  <c r="D112" i="1"/>
  <c r="D68" i="1"/>
  <c r="D169" i="1"/>
  <c r="D87" i="1"/>
  <c r="D76" i="1"/>
  <c r="D26" i="1"/>
  <c r="D116" i="1"/>
  <c r="D70" i="1"/>
  <c r="D162" i="1"/>
  <c r="D105" i="1"/>
  <c r="D28" i="1"/>
  <c r="D149" i="1"/>
  <c r="D92" i="1"/>
  <c r="B144" i="1"/>
  <c r="B86" i="1"/>
  <c r="B96" i="1"/>
  <c r="B137" i="1"/>
  <c r="B46" i="1"/>
  <c r="B49" i="1"/>
  <c r="B132" i="1"/>
  <c r="B81" i="1"/>
  <c r="B126" i="1"/>
  <c r="B58" i="1"/>
  <c r="B106" i="1"/>
  <c r="B94" i="1"/>
  <c r="B119" i="1"/>
  <c r="B155" i="1"/>
  <c r="B57" i="1"/>
  <c r="B69" i="1"/>
  <c r="B77" i="1"/>
  <c r="B160" i="1"/>
  <c r="C78" i="1" l="1"/>
  <c r="H12" i="1" s="1"/>
  <c r="C31" i="1"/>
  <c r="C9" i="1" s="1"/>
  <c r="E36" i="15"/>
  <c r="E40" i="15"/>
  <c r="E47" i="15"/>
  <c r="E51" i="15"/>
  <c r="E58" i="15"/>
  <c r="E62" i="15"/>
  <c r="E69" i="15"/>
  <c r="E76" i="15"/>
  <c r="E83" i="15"/>
  <c r="E87" i="15"/>
  <c r="E94" i="15"/>
  <c r="E98" i="15"/>
  <c r="E105" i="15"/>
  <c r="E109" i="15"/>
  <c r="E37" i="15"/>
  <c r="E41" i="15"/>
  <c r="E48" i="15"/>
  <c r="E52" i="15"/>
  <c r="E59" i="15"/>
  <c r="E66" i="15"/>
  <c r="E73" i="15"/>
  <c r="E77" i="15"/>
  <c r="E84" i="15"/>
  <c r="E88" i="15"/>
  <c r="E95" i="15"/>
  <c r="E99" i="15"/>
  <c r="E106" i="15"/>
  <c r="E110" i="15"/>
  <c r="E38" i="15"/>
  <c r="E45" i="15"/>
  <c r="E49" i="15"/>
  <c r="E56" i="15"/>
  <c r="E60" i="15"/>
  <c r="E67" i="15"/>
  <c r="E74" i="15"/>
  <c r="E78" i="15"/>
  <c r="E85" i="15"/>
  <c r="E89" i="15"/>
  <c r="E96" i="15"/>
  <c r="E100" i="15"/>
  <c r="E107" i="15"/>
  <c r="E111" i="15"/>
  <c r="E39" i="15"/>
  <c r="E46" i="15"/>
  <c r="E50" i="15"/>
  <c r="E57" i="15"/>
  <c r="E61" i="15"/>
  <c r="E68" i="15"/>
  <c r="E75" i="15"/>
  <c r="E79" i="15"/>
  <c r="E86" i="15"/>
  <c r="E90" i="15"/>
  <c r="E97" i="15"/>
  <c r="E104" i="15"/>
  <c r="E108" i="15"/>
  <c r="C132" i="15"/>
  <c r="C162" i="15"/>
  <c r="C141" i="1"/>
  <c r="D132" i="15"/>
  <c r="C63" i="15"/>
  <c r="C42" i="15"/>
  <c r="C23" i="15"/>
  <c r="C5" i="15" s="1"/>
  <c r="C70" i="15"/>
  <c r="D162" i="15"/>
  <c r="D53" i="15"/>
  <c r="C101" i="15"/>
  <c r="C33" i="15"/>
  <c r="C53" i="15"/>
  <c r="C41" i="1"/>
  <c r="C149" i="15"/>
  <c r="E152" i="15"/>
  <c r="E161" i="15"/>
  <c r="C156" i="15"/>
  <c r="E135" i="15"/>
  <c r="E160" i="15"/>
  <c r="C80" i="15"/>
  <c r="C113" i="15"/>
  <c r="E116" i="15"/>
  <c r="E129" i="15"/>
  <c r="E159" i="15"/>
  <c r="C126" i="15"/>
  <c r="C91" i="15"/>
  <c r="C71" i="1"/>
  <c r="H11" i="1" s="1"/>
  <c r="D65" i="1"/>
  <c r="D35" i="1"/>
  <c r="E26" i="15"/>
  <c r="E124" i="15"/>
  <c r="E148" i="15"/>
  <c r="E137" i="15"/>
  <c r="E147" i="15"/>
  <c r="E22" i="15"/>
  <c r="E18" i="15"/>
  <c r="E31" i="15"/>
  <c r="E27" i="15"/>
  <c r="E141" i="15"/>
  <c r="E122" i="15"/>
  <c r="E118" i="15"/>
  <c r="D70" i="15"/>
  <c r="E153" i="15"/>
  <c r="E144" i="15"/>
  <c r="E125" i="15"/>
  <c r="E143" i="15"/>
  <c r="E21" i="15"/>
  <c r="E17" i="15"/>
  <c r="E30" i="15"/>
  <c r="E154" i="15"/>
  <c r="E139" i="15"/>
  <c r="E121" i="15"/>
  <c r="E117" i="15"/>
  <c r="D126" i="15"/>
  <c r="D42" i="15"/>
  <c r="B6" i="15"/>
  <c r="D149" i="15"/>
  <c r="D63" i="15"/>
  <c r="E145" i="15"/>
  <c r="E140" i="15"/>
  <c r="E130" i="15"/>
  <c r="E20" i="15"/>
  <c r="E16" i="15"/>
  <c r="E29" i="15"/>
  <c r="E146" i="15"/>
  <c r="E131" i="15"/>
  <c r="E120" i="15"/>
  <c r="D80" i="15"/>
  <c r="D156" i="15"/>
  <c r="D101" i="15"/>
  <c r="D91" i="15"/>
  <c r="D33" i="15"/>
  <c r="E15" i="15"/>
  <c r="E136" i="15"/>
  <c r="E138" i="15"/>
  <c r="E155" i="15"/>
  <c r="E19" i="15"/>
  <c r="E32" i="15"/>
  <c r="E28" i="15"/>
  <c r="E142" i="15"/>
  <c r="E123" i="15"/>
  <c r="E119" i="15"/>
  <c r="D113" i="15"/>
  <c r="D23" i="15"/>
  <c r="D5" i="15" s="1"/>
  <c r="B54" i="15"/>
  <c r="B102" i="15"/>
  <c r="B81" i="15"/>
  <c r="B43" i="15"/>
  <c r="B157" i="15"/>
  <c r="B163" i="15"/>
  <c r="B133" i="15"/>
  <c r="B64" i="15"/>
  <c r="B92" i="15"/>
  <c r="B150" i="15"/>
  <c r="B114" i="15"/>
  <c r="B71" i="15"/>
  <c r="B127" i="15"/>
  <c r="B34" i="15"/>
  <c r="G11" i="15"/>
  <c r="G10" i="15" s="1"/>
  <c r="F12" i="15"/>
  <c r="F112" i="15" s="1"/>
  <c r="D104" i="1"/>
  <c r="D23" i="1"/>
  <c r="D74" i="1"/>
  <c r="C171" i="1"/>
  <c r="C79" i="1"/>
  <c r="C122" i="1"/>
  <c r="C89" i="1"/>
  <c r="C62" i="1"/>
  <c r="C158" i="1"/>
  <c r="C135" i="1"/>
  <c r="C110" i="1"/>
  <c r="C165" i="1"/>
  <c r="C51" i="1"/>
  <c r="C100" i="1"/>
  <c r="D119" i="1"/>
  <c r="B121" i="1"/>
  <c r="D121" i="1" s="1"/>
  <c r="D126" i="1"/>
  <c r="B134" i="1"/>
  <c r="D134" i="1" s="1"/>
  <c r="D69" i="1"/>
  <c r="B71" i="1"/>
  <c r="G11" i="1" s="1"/>
  <c r="D137" i="1"/>
  <c r="B140" i="1"/>
  <c r="D140" i="1" s="1"/>
  <c r="D57" i="1"/>
  <c r="B61" i="1"/>
  <c r="D61" i="1" s="1"/>
  <c r="B164" i="1"/>
  <c r="D164" i="1" s="1"/>
  <c r="D160" i="1"/>
  <c r="D96" i="1"/>
  <c r="B109" i="1"/>
  <c r="D109" i="1" s="1"/>
  <c r="D106" i="1"/>
  <c r="D132" i="1"/>
  <c r="D155" i="1"/>
  <c r="D81" i="1"/>
  <c r="B88" i="1"/>
  <c r="G13" i="1" s="1"/>
  <c r="I13" i="1" s="1"/>
  <c r="D49" i="1"/>
  <c r="D58" i="1"/>
  <c r="B78" i="1"/>
  <c r="G12" i="1" s="1"/>
  <c r="I12" i="1" s="1"/>
  <c r="D77" i="1"/>
  <c r="D94" i="1"/>
  <c r="B99" i="1"/>
  <c r="D99" i="1" s="1"/>
  <c r="D144" i="1"/>
  <c r="B157" i="1"/>
  <c r="D157" i="1" s="1"/>
  <c r="D46" i="1"/>
  <c r="B50" i="1"/>
  <c r="D50" i="1" s="1"/>
  <c r="D86" i="1"/>
  <c r="N6" i="5"/>
  <c r="O6" i="5" s="1"/>
  <c r="E112" i="5"/>
  <c r="E90" i="5"/>
  <c r="E69" i="5"/>
  <c r="E161" i="5"/>
  <c r="E148" i="5"/>
  <c r="E62" i="5"/>
  <c r="E155" i="5"/>
  <c r="N5" i="5"/>
  <c r="E32" i="5"/>
  <c r="E100" i="5"/>
  <c r="E41" i="5"/>
  <c r="E125" i="5"/>
  <c r="E131" i="5"/>
  <c r="E52" i="5"/>
  <c r="E79" i="5"/>
  <c r="E7" i="5"/>
  <c r="N7" i="5" s="1"/>
  <c r="O7" i="5" s="1"/>
  <c r="E8" i="5"/>
  <c r="F8" i="5" s="1"/>
  <c r="G8" i="5" s="1"/>
  <c r="H8" i="5" s="1"/>
  <c r="I8" i="5" s="1"/>
  <c r="J8" i="5" s="1"/>
  <c r="K8" i="5" s="1"/>
  <c r="L8" i="5" s="1"/>
  <c r="M8" i="5" s="1"/>
  <c r="G8" i="1"/>
  <c r="D170" i="1"/>
  <c r="G21" i="1"/>
  <c r="I21" i="1" s="1"/>
  <c r="D31" i="1"/>
  <c r="C71" i="15" l="1"/>
  <c r="F36" i="15"/>
  <c r="F50" i="15"/>
  <c r="F41" i="15"/>
  <c r="F40" i="15"/>
  <c r="F84" i="15"/>
  <c r="F58" i="15"/>
  <c r="F62" i="15"/>
  <c r="F69" i="15"/>
  <c r="F78" i="15"/>
  <c r="F87" i="15"/>
  <c r="F94" i="15"/>
  <c r="F98" i="15"/>
  <c r="F105" i="15"/>
  <c r="F109" i="15"/>
  <c r="F38" i="15"/>
  <c r="F76" i="15"/>
  <c r="F48" i="15"/>
  <c r="F45" i="15"/>
  <c r="F52" i="15"/>
  <c r="F59" i="15"/>
  <c r="F66" i="15"/>
  <c r="F73" i="15"/>
  <c r="F85" i="15"/>
  <c r="F88" i="15"/>
  <c r="F95" i="15"/>
  <c r="F99" i="15"/>
  <c r="F106" i="15"/>
  <c r="F110" i="15"/>
  <c r="F39" i="15"/>
  <c r="F47" i="15"/>
  <c r="F51" i="15"/>
  <c r="F49" i="15"/>
  <c r="F56" i="15"/>
  <c r="F60" i="15"/>
  <c r="F67" i="15"/>
  <c r="F74" i="15"/>
  <c r="F79" i="15"/>
  <c r="F89" i="15"/>
  <c r="F96" i="15"/>
  <c r="F100" i="15"/>
  <c r="F107" i="15"/>
  <c r="F111" i="15"/>
  <c r="C157" i="15"/>
  <c r="F46" i="15"/>
  <c r="F83" i="15"/>
  <c r="F37" i="15"/>
  <c r="F77" i="15"/>
  <c r="F57" i="15"/>
  <c r="F61" i="15"/>
  <c r="F68" i="15"/>
  <c r="F75" i="15"/>
  <c r="F86" i="15"/>
  <c r="F90" i="15"/>
  <c r="F97" i="15"/>
  <c r="F104" i="15"/>
  <c r="F108" i="15"/>
  <c r="B7" i="15"/>
  <c r="B8" i="15" s="1"/>
  <c r="H8" i="1"/>
  <c r="I8" i="1" s="1"/>
  <c r="C10" i="1"/>
  <c r="C11" i="1" s="1"/>
  <c r="C163" i="15"/>
  <c r="C42" i="1"/>
  <c r="B10" i="1"/>
  <c r="D41" i="1"/>
  <c r="I11" i="1"/>
  <c r="C72" i="1"/>
  <c r="C114" i="15"/>
  <c r="C64" i="15"/>
  <c r="C92" i="15"/>
  <c r="C102" i="15"/>
  <c r="C81" i="15"/>
  <c r="C133" i="15"/>
  <c r="C34" i="15"/>
  <c r="C54" i="15"/>
  <c r="C43" i="15"/>
  <c r="C150" i="15"/>
  <c r="C127" i="15"/>
  <c r="E23" i="15"/>
  <c r="E5" i="15" s="1"/>
  <c r="E132" i="15"/>
  <c r="C6" i="15"/>
  <c r="F159" i="15"/>
  <c r="F116" i="15"/>
  <c r="F152" i="15"/>
  <c r="F161" i="15"/>
  <c r="F135" i="15"/>
  <c r="F160" i="15"/>
  <c r="F129" i="15"/>
  <c r="D64" i="15"/>
  <c r="D127" i="15"/>
  <c r="D114" i="15"/>
  <c r="D43" i="15"/>
  <c r="D157" i="15"/>
  <c r="D133" i="15"/>
  <c r="D163" i="15"/>
  <c r="D34" i="15"/>
  <c r="D54" i="15"/>
  <c r="D81" i="15"/>
  <c r="D92" i="15"/>
  <c r="D150" i="15"/>
  <c r="D102" i="15"/>
  <c r="D71" i="15"/>
  <c r="E63" i="15"/>
  <c r="F29" i="15"/>
  <c r="F28" i="15"/>
  <c r="F27" i="15"/>
  <c r="F30" i="15"/>
  <c r="F140" i="15"/>
  <c r="F155" i="15"/>
  <c r="F141" i="15"/>
  <c r="F145" i="15"/>
  <c r="F130" i="15"/>
  <c r="F122" i="15"/>
  <c r="F118" i="15"/>
  <c r="E80" i="15"/>
  <c r="E101" i="15"/>
  <c r="E126" i="15"/>
  <c r="F22" i="15"/>
  <c r="F21" i="15"/>
  <c r="F138" i="15"/>
  <c r="F147" i="15"/>
  <c r="F154" i="15"/>
  <c r="F139" i="15"/>
  <c r="F137" i="15"/>
  <c r="F125" i="15"/>
  <c r="F121" i="15"/>
  <c r="F117" i="15"/>
  <c r="E149" i="15"/>
  <c r="D6" i="15"/>
  <c r="D7" i="15" s="1"/>
  <c r="E113" i="15"/>
  <c r="E33" i="15"/>
  <c r="F18" i="15"/>
  <c r="F17" i="15"/>
  <c r="F20" i="15"/>
  <c r="F148" i="15"/>
  <c r="F143" i="15"/>
  <c r="F146" i="15"/>
  <c r="F15" i="15"/>
  <c r="F136" i="15"/>
  <c r="F124" i="15"/>
  <c r="F120" i="15"/>
  <c r="E156" i="15"/>
  <c r="E42" i="15"/>
  <c r="E70" i="15"/>
  <c r="G16" i="1"/>
  <c r="I16" i="1" s="1"/>
  <c r="F19" i="15"/>
  <c r="F32" i="15"/>
  <c r="F31" i="15"/>
  <c r="F16" i="15"/>
  <c r="F144" i="15"/>
  <c r="F142" i="15"/>
  <c r="F26" i="15"/>
  <c r="F153" i="15"/>
  <c r="F131" i="15"/>
  <c r="F123" i="15"/>
  <c r="F119" i="15"/>
  <c r="E53" i="15"/>
  <c r="E91" i="15"/>
  <c r="E162" i="15"/>
  <c r="H11" i="15"/>
  <c r="H10" i="15" s="1"/>
  <c r="G12" i="15"/>
  <c r="G110" i="15" s="1"/>
  <c r="D71" i="1"/>
  <c r="D88" i="1"/>
  <c r="G14" i="1"/>
  <c r="I14" i="1" s="1"/>
  <c r="G17" i="1"/>
  <c r="I17" i="1" s="1"/>
  <c r="G9" i="1"/>
  <c r="I9" i="1" s="1"/>
  <c r="G15" i="1"/>
  <c r="I15" i="1" s="1"/>
  <c r="G10" i="1"/>
  <c r="I10" i="1" s="1"/>
  <c r="G18" i="1"/>
  <c r="I18" i="1" s="1"/>
  <c r="G20" i="1"/>
  <c r="I20" i="1" s="1"/>
  <c r="G19" i="1"/>
  <c r="I19" i="1" s="1"/>
  <c r="D78" i="1"/>
  <c r="N125" i="5"/>
  <c r="N69" i="5"/>
  <c r="N131" i="5"/>
  <c r="O5" i="5"/>
  <c r="N79" i="5"/>
  <c r="N100" i="5"/>
  <c r="N62" i="5"/>
  <c r="N148" i="5"/>
  <c r="N90" i="5"/>
  <c r="N161" i="5"/>
  <c r="N32" i="5"/>
  <c r="N52" i="5"/>
  <c r="N155" i="5"/>
  <c r="N41" i="5"/>
  <c r="N112" i="5"/>
  <c r="B42" i="1"/>
  <c r="B135" i="1"/>
  <c r="D9" i="1"/>
  <c r="B79" i="1"/>
  <c r="B165" i="1"/>
  <c r="B141" i="1"/>
  <c r="B51" i="1"/>
  <c r="B171" i="1"/>
  <c r="B122" i="1"/>
  <c r="B158" i="1"/>
  <c r="B100" i="1"/>
  <c r="B72" i="1"/>
  <c r="B62" i="1"/>
  <c r="B110" i="1"/>
  <c r="B89" i="1"/>
  <c r="D10" i="1" l="1"/>
  <c r="G40" i="15"/>
  <c r="G36" i="15"/>
  <c r="G95" i="15"/>
  <c r="G56" i="15"/>
  <c r="G67" i="15"/>
  <c r="G90" i="15"/>
  <c r="G107" i="15"/>
  <c r="G41" i="15"/>
  <c r="G47" i="15"/>
  <c r="G37" i="15"/>
  <c r="G96" i="15"/>
  <c r="G77" i="15"/>
  <c r="G50" i="15"/>
  <c r="G57" i="15"/>
  <c r="G61" i="15"/>
  <c r="G68" i="15"/>
  <c r="G75" i="15"/>
  <c r="G97" i="15"/>
  <c r="G104" i="15"/>
  <c r="G108" i="15"/>
  <c r="G112" i="15"/>
  <c r="G89" i="15"/>
  <c r="G88" i="15"/>
  <c r="G94" i="15"/>
  <c r="G60" i="15"/>
  <c r="G74" i="15"/>
  <c r="G100" i="15"/>
  <c r="G111" i="15"/>
  <c r="G38" i="15"/>
  <c r="G45" i="15"/>
  <c r="G49" i="15"/>
  <c r="G48" i="15"/>
  <c r="G76" i="15"/>
  <c r="G84" i="15"/>
  <c r="G51" i="15"/>
  <c r="G58" i="15"/>
  <c r="G62" i="15"/>
  <c r="G69" i="15"/>
  <c r="G78" i="15"/>
  <c r="G98" i="15"/>
  <c r="G105" i="15"/>
  <c r="G109" i="15"/>
  <c r="G39" i="15"/>
  <c r="G46" i="15"/>
  <c r="G86" i="15"/>
  <c r="G79" i="15"/>
  <c r="G83" i="15"/>
  <c r="G87" i="15"/>
  <c r="G52" i="15"/>
  <c r="G59" i="15"/>
  <c r="G66" i="15"/>
  <c r="G73" i="15"/>
  <c r="G85" i="15"/>
  <c r="G99" i="15"/>
  <c r="G106" i="15"/>
  <c r="C7" i="15"/>
  <c r="C8" i="15" s="1"/>
  <c r="G135" i="15"/>
  <c r="G159" i="15"/>
  <c r="F70" i="15"/>
  <c r="F23" i="15"/>
  <c r="F5" i="15" s="1"/>
  <c r="F81" i="15" s="1"/>
  <c r="G129" i="15"/>
  <c r="G161" i="15"/>
  <c r="G116" i="15"/>
  <c r="G160" i="15"/>
  <c r="G152" i="15"/>
  <c r="F80" i="15"/>
  <c r="G22" i="15"/>
  <c r="G28" i="15"/>
  <c r="G31" i="15"/>
  <c r="G20" i="15"/>
  <c r="G19" i="15"/>
  <c r="G117" i="15"/>
  <c r="G154" i="15"/>
  <c r="G146" i="15"/>
  <c r="G142" i="15"/>
  <c r="G138" i="15"/>
  <c r="G130" i="15"/>
  <c r="G122" i="15"/>
  <c r="G118" i="15"/>
  <c r="F101" i="15"/>
  <c r="F126" i="15"/>
  <c r="F63" i="15"/>
  <c r="F156" i="15"/>
  <c r="F149" i="15"/>
  <c r="F162" i="15"/>
  <c r="G18" i="15"/>
  <c r="G27" i="15"/>
  <c r="G16" i="15"/>
  <c r="G29" i="15"/>
  <c r="G153" i="15"/>
  <c r="G145" i="15"/>
  <c r="G141" i="15"/>
  <c r="G137" i="15"/>
  <c r="G125" i="15"/>
  <c r="G121" i="15"/>
  <c r="F91" i="15"/>
  <c r="F53" i="15"/>
  <c r="F113" i="15"/>
  <c r="G26" i="15"/>
  <c r="G21" i="15"/>
  <c r="G30" i="15"/>
  <c r="G148" i="15"/>
  <c r="G144" i="15"/>
  <c r="G140" i="15"/>
  <c r="G136" i="15"/>
  <c r="G124" i="15"/>
  <c r="G120" i="15"/>
  <c r="E6" i="15"/>
  <c r="E7" i="15" s="1"/>
  <c r="F33" i="15"/>
  <c r="F132" i="15"/>
  <c r="F42" i="15"/>
  <c r="G15" i="15"/>
  <c r="G32" i="15"/>
  <c r="G17" i="15"/>
  <c r="G155" i="15"/>
  <c r="G147" i="15"/>
  <c r="G143" i="15"/>
  <c r="G139" i="15"/>
  <c r="G131" i="15"/>
  <c r="G123" i="15"/>
  <c r="G119" i="15"/>
  <c r="E157" i="15"/>
  <c r="E127" i="15"/>
  <c r="E81" i="15"/>
  <c r="E64" i="15"/>
  <c r="E92" i="15"/>
  <c r="E102" i="15"/>
  <c r="E43" i="15"/>
  <c r="E34" i="15"/>
  <c r="E163" i="15"/>
  <c r="E133" i="15"/>
  <c r="E54" i="15"/>
  <c r="E150" i="15"/>
  <c r="E114" i="15"/>
  <c r="E71" i="15"/>
  <c r="I11" i="15"/>
  <c r="I10" i="15" s="1"/>
  <c r="H12" i="15"/>
  <c r="H111" i="15" s="1"/>
  <c r="B11" i="1"/>
  <c r="D11" i="1" s="1"/>
  <c r="O148" i="5"/>
  <c r="O161" i="5"/>
  <c r="O90" i="5"/>
  <c r="O131" i="5"/>
  <c r="O100" i="5"/>
  <c r="O41" i="5"/>
  <c r="O79" i="5"/>
  <c r="O32" i="5"/>
  <c r="O155" i="5"/>
  <c r="O125" i="5"/>
  <c r="O69" i="5"/>
  <c r="O112" i="5"/>
  <c r="O52" i="5"/>
  <c r="O62" i="5"/>
  <c r="F133" i="15" l="1"/>
  <c r="H78" i="15"/>
  <c r="H112" i="15"/>
  <c r="H39" i="15"/>
  <c r="H90" i="15"/>
  <c r="H46" i="15"/>
  <c r="H60" i="15"/>
  <c r="H97" i="15"/>
  <c r="H75" i="15"/>
  <c r="H86" i="15"/>
  <c r="H104" i="15"/>
  <c r="H50" i="15"/>
  <c r="H73" i="15"/>
  <c r="H77" i="15"/>
  <c r="H108" i="15"/>
  <c r="F54" i="15"/>
  <c r="H48" i="15"/>
  <c r="H58" i="15"/>
  <c r="H40" i="15"/>
  <c r="H57" i="15"/>
  <c r="H85" i="15"/>
  <c r="H36" i="15"/>
  <c r="H47" i="15"/>
  <c r="H67" i="15"/>
  <c r="H88" i="15"/>
  <c r="H84" i="15"/>
  <c r="H94" i="15"/>
  <c r="H98" i="15"/>
  <c r="H105" i="15"/>
  <c r="H109" i="15"/>
  <c r="F127" i="15"/>
  <c r="H52" i="15"/>
  <c r="H62" i="15"/>
  <c r="H41" i="15"/>
  <c r="H61" i="15"/>
  <c r="H59" i="15"/>
  <c r="H37" i="15"/>
  <c r="H51" i="15"/>
  <c r="H74" i="15"/>
  <c r="H76" i="15"/>
  <c r="H87" i="15"/>
  <c r="H95" i="15"/>
  <c r="H99" i="15"/>
  <c r="H106" i="15"/>
  <c r="H110" i="15"/>
  <c r="H49" i="15"/>
  <c r="H69" i="15"/>
  <c r="H45" i="15"/>
  <c r="H68" i="15"/>
  <c r="H66" i="15"/>
  <c r="H38" i="15"/>
  <c r="H56" i="15"/>
  <c r="H79" i="15"/>
  <c r="H83" i="15"/>
  <c r="H89" i="15"/>
  <c r="H96" i="15"/>
  <c r="H100" i="15"/>
  <c r="H107" i="15"/>
  <c r="D8" i="15"/>
  <c r="F34" i="15"/>
  <c r="F150" i="15"/>
  <c r="F157" i="15"/>
  <c r="F43" i="15"/>
  <c r="G162" i="15"/>
  <c r="F114" i="15"/>
  <c r="F163" i="15"/>
  <c r="F71" i="15"/>
  <c r="F92" i="15"/>
  <c r="F102" i="15"/>
  <c r="F64" i="15"/>
  <c r="G113" i="15"/>
  <c r="H161" i="15"/>
  <c r="H135" i="15"/>
  <c r="H160" i="15"/>
  <c r="H129" i="15"/>
  <c r="H152" i="15"/>
  <c r="H159" i="15"/>
  <c r="H116" i="15"/>
  <c r="G101" i="15"/>
  <c r="H27" i="15"/>
  <c r="H16" i="15"/>
  <c r="H29" i="15"/>
  <c r="H15" i="15"/>
  <c r="H32" i="15"/>
  <c r="H155" i="15"/>
  <c r="H146" i="15"/>
  <c r="H145" i="15"/>
  <c r="H117" i="15"/>
  <c r="H138" i="15"/>
  <c r="H130" i="15"/>
  <c r="H122" i="15"/>
  <c r="H118" i="15"/>
  <c r="G126" i="15"/>
  <c r="G33" i="15"/>
  <c r="H21" i="15"/>
  <c r="H30" i="15"/>
  <c r="H22" i="15"/>
  <c r="H28" i="15"/>
  <c r="H147" i="15"/>
  <c r="H142" i="15"/>
  <c r="H141" i="15"/>
  <c r="H137" i="15"/>
  <c r="H125" i="15"/>
  <c r="H121" i="15"/>
  <c r="G132" i="15"/>
  <c r="G91" i="15"/>
  <c r="G23" i="15"/>
  <c r="G5" i="15" s="1"/>
  <c r="G70" i="15"/>
  <c r="F6" i="15"/>
  <c r="F7" i="15" s="1"/>
  <c r="H17" i="15"/>
  <c r="H18" i="15"/>
  <c r="H143" i="15"/>
  <c r="H148" i="15"/>
  <c r="H140" i="15"/>
  <c r="H136" i="15"/>
  <c r="H124" i="15"/>
  <c r="H120" i="15"/>
  <c r="G80" i="15"/>
  <c r="G156" i="15"/>
  <c r="G42" i="15"/>
  <c r="G149" i="15"/>
  <c r="H31" i="15"/>
  <c r="H20" i="15"/>
  <c r="H19" i="15"/>
  <c r="H26" i="15"/>
  <c r="H154" i="15"/>
  <c r="H153" i="15"/>
  <c r="H144" i="15"/>
  <c r="H139" i="15"/>
  <c r="H131" i="15"/>
  <c r="H123" i="15"/>
  <c r="H119" i="15"/>
  <c r="G63" i="15"/>
  <c r="G53" i="15"/>
  <c r="J11" i="15"/>
  <c r="J10" i="15" s="1"/>
  <c r="I12" i="15"/>
  <c r="I112" i="15" s="1"/>
  <c r="I36" i="15" l="1"/>
  <c r="I40" i="15"/>
  <c r="I47" i="15"/>
  <c r="I51" i="15"/>
  <c r="I58" i="15"/>
  <c r="I62" i="15"/>
  <c r="I69" i="15"/>
  <c r="I76" i="15"/>
  <c r="I83" i="15"/>
  <c r="I87" i="15"/>
  <c r="I94" i="15"/>
  <c r="I98" i="15"/>
  <c r="I105" i="15"/>
  <c r="I109" i="15"/>
  <c r="I37" i="15"/>
  <c r="I41" i="15"/>
  <c r="I48" i="15"/>
  <c r="I52" i="15"/>
  <c r="I59" i="15"/>
  <c r="I66" i="15"/>
  <c r="I73" i="15"/>
  <c r="I77" i="15"/>
  <c r="I84" i="15"/>
  <c r="I88" i="15"/>
  <c r="I95" i="15"/>
  <c r="I99" i="15"/>
  <c r="I106" i="15"/>
  <c r="I110" i="15"/>
  <c r="I38" i="15"/>
  <c r="I45" i="15"/>
  <c r="I49" i="15"/>
  <c r="I56" i="15"/>
  <c r="I60" i="15"/>
  <c r="I67" i="15"/>
  <c r="I74" i="15"/>
  <c r="I78" i="15"/>
  <c r="I85" i="15"/>
  <c r="I89" i="15"/>
  <c r="I96" i="15"/>
  <c r="I100" i="15"/>
  <c r="I107" i="15"/>
  <c r="I111" i="15"/>
  <c r="I39" i="15"/>
  <c r="I46" i="15"/>
  <c r="I50" i="15"/>
  <c r="I57" i="15"/>
  <c r="I61" i="15"/>
  <c r="I68" i="15"/>
  <c r="I75" i="15"/>
  <c r="I79" i="15"/>
  <c r="I86" i="15"/>
  <c r="I90" i="15"/>
  <c r="I97" i="15"/>
  <c r="I104" i="15"/>
  <c r="I108" i="15"/>
  <c r="E8" i="15"/>
  <c r="F8" i="15" s="1"/>
  <c r="H162" i="15"/>
  <c r="I161" i="15"/>
  <c r="I159" i="15"/>
  <c r="H23" i="15"/>
  <c r="H5" i="15" s="1"/>
  <c r="I129" i="15"/>
  <c r="I152" i="15"/>
  <c r="I116" i="15"/>
  <c r="I160" i="15"/>
  <c r="I135" i="15"/>
  <c r="I142" i="15"/>
  <c r="I145" i="15"/>
  <c r="I131" i="15"/>
  <c r="I21" i="15"/>
  <c r="I17" i="15"/>
  <c r="I30" i="15"/>
  <c r="I147" i="15"/>
  <c r="I136" i="15"/>
  <c r="I120" i="15"/>
  <c r="H42" i="15"/>
  <c r="G6" i="15"/>
  <c r="G7" i="15" s="1"/>
  <c r="I137" i="15"/>
  <c r="I141" i="15"/>
  <c r="I123" i="15"/>
  <c r="I20" i="15"/>
  <c r="I16" i="15"/>
  <c r="I29" i="15"/>
  <c r="I143" i="15"/>
  <c r="I124" i="15"/>
  <c r="I119" i="15"/>
  <c r="H126" i="15"/>
  <c r="H70" i="15"/>
  <c r="H63" i="15"/>
  <c r="H101" i="15"/>
  <c r="H91" i="15"/>
  <c r="I15" i="15"/>
  <c r="I154" i="15"/>
  <c r="I125" i="15"/>
  <c r="I139" i="15"/>
  <c r="I148" i="15"/>
  <c r="I19" i="15"/>
  <c r="I32" i="15"/>
  <c r="I28" i="15"/>
  <c r="I140" i="15"/>
  <c r="I122" i="15"/>
  <c r="I118" i="15"/>
  <c r="H80" i="15"/>
  <c r="H149" i="15"/>
  <c r="H53" i="15"/>
  <c r="H132" i="15"/>
  <c r="H33" i="15"/>
  <c r="I26" i="15"/>
  <c r="I146" i="15"/>
  <c r="I153" i="15"/>
  <c r="I130" i="15"/>
  <c r="I144" i="15"/>
  <c r="I22" i="15"/>
  <c r="I18" i="15"/>
  <c r="I31" i="15"/>
  <c r="I27" i="15"/>
  <c r="I155" i="15"/>
  <c r="I138" i="15"/>
  <c r="I121" i="15"/>
  <c r="I117" i="15"/>
  <c r="G54" i="15"/>
  <c r="G34" i="15"/>
  <c r="G127" i="15"/>
  <c r="G64" i="15"/>
  <c r="G102" i="15"/>
  <c r="G163" i="15"/>
  <c r="G81" i="15"/>
  <c r="G43" i="15"/>
  <c r="G71" i="15"/>
  <c r="G133" i="15"/>
  <c r="G114" i="15"/>
  <c r="G150" i="15"/>
  <c r="G92" i="15"/>
  <c r="G157" i="15"/>
  <c r="H156" i="15"/>
  <c r="H113" i="15"/>
  <c r="K11" i="15"/>
  <c r="K10" i="15" s="1"/>
  <c r="J12" i="15"/>
  <c r="J109" i="15" s="1"/>
  <c r="J45" i="15" l="1"/>
  <c r="J59" i="15"/>
  <c r="J88" i="15"/>
  <c r="J110" i="15"/>
  <c r="J84" i="15"/>
  <c r="J52" i="15"/>
  <c r="J76" i="15"/>
  <c r="J106" i="15"/>
  <c r="J37" i="15"/>
  <c r="J66" i="15"/>
  <c r="J95" i="15"/>
  <c r="J46" i="15"/>
  <c r="J73" i="15"/>
  <c r="J99" i="15"/>
  <c r="J48" i="15"/>
  <c r="J51" i="15"/>
  <c r="J38" i="15"/>
  <c r="J77" i="15"/>
  <c r="J56" i="15"/>
  <c r="J60" i="15"/>
  <c r="J67" i="15"/>
  <c r="J74" i="15"/>
  <c r="J83" i="15"/>
  <c r="J89" i="15"/>
  <c r="J96" i="15"/>
  <c r="J100" i="15"/>
  <c r="J107" i="15"/>
  <c r="J111" i="15"/>
  <c r="J36" i="15"/>
  <c r="J49" i="15"/>
  <c r="J41" i="15"/>
  <c r="J78" i="15"/>
  <c r="J57" i="15"/>
  <c r="J61" i="15"/>
  <c r="J68" i="15"/>
  <c r="J75" i="15"/>
  <c r="J86" i="15"/>
  <c r="J90" i="15"/>
  <c r="J97" i="15"/>
  <c r="J104" i="15"/>
  <c r="J108" i="15"/>
  <c r="J112" i="15"/>
  <c r="J40" i="15"/>
  <c r="J39" i="15"/>
  <c r="J50" i="15"/>
  <c r="J47" i="15"/>
  <c r="J85" i="15"/>
  <c r="J58" i="15"/>
  <c r="J62" i="15"/>
  <c r="J69" i="15"/>
  <c r="J79" i="15"/>
  <c r="J87" i="15"/>
  <c r="J94" i="15"/>
  <c r="J98" i="15"/>
  <c r="J105" i="15"/>
  <c r="J152" i="15"/>
  <c r="H71" i="15"/>
  <c r="G8" i="15"/>
  <c r="H34" i="15"/>
  <c r="H81" i="15"/>
  <c r="H54" i="15"/>
  <c r="H114" i="15"/>
  <c r="H102" i="15"/>
  <c r="H127" i="15"/>
  <c r="H64" i="15"/>
  <c r="H157" i="15"/>
  <c r="H163" i="15"/>
  <c r="H92" i="15"/>
  <c r="H150" i="15"/>
  <c r="H43" i="15"/>
  <c r="H133" i="15"/>
  <c r="I70" i="15"/>
  <c r="J161" i="15"/>
  <c r="J135" i="15"/>
  <c r="J160" i="15"/>
  <c r="J129" i="15"/>
  <c r="J159" i="15"/>
  <c r="J116" i="15"/>
  <c r="I33" i="15"/>
  <c r="I132" i="15"/>
  <c r="I23" i="15"/>
  <c r="I5" i="15" s="1"/>
  <c r="I156" i="15"/>
  <c r="J19" i="15"/>
  <c r="J18" i="15"/>
  <c r="J17" i="15"/>
  <c r="J141" i="15"/>
  <c r="J143" i="15"/>
  <c r="J26" i="15"/>
  <c r="J146" i="15"/>
  <c r="J131" i="15"/>
  <c r="J123" i="15"/>
  <c r="J119" i="15"/>
  <c r="I113" i="15"/>
  <c r="I42" i="15"/>
  <c r="J20" i="15"/>
  <c r="J29" i="15"/>
  <c r="J32" i="15"/>
  <c r="J31" i="15"/>
  <c r="J139" i="15"/>
  <c r="J148" i="15"/>
  <c r="J140" i="15"/>
  <c r="J142" i="15"/>
  <c r="J130" i="15"/>
  <c r="J122" i="15"/>
  <c r="J118" i="15"/>
  <c r="I162" i="15"/>
  <c r="I63" i="15"/>
  <c r="I149" i="15"/>
  <c r="J16" i="15"/>
  <c r="J28" i="15"/>
  <c r="J27" i="15"/>
  <c r="J153" i="15"/>
  <c r="J144" i="15"/>
  <c r="J155" i="15"/>
  <c r="J138" i="15"/>
  <c r="J137" i="15"/>
  <c r="J125" i="15"/>
  <c r="J121" i="15"/>
  <c r="J117" i="15"/>
  <c r="I53" i="15"/>
  <c r="I101" i="15"/>
  <c r="I126" i="15"/>
  <c r="H6" i="15"/>
  <c r="H7" i="15" s="1"/>
  <c r="I80" i="15"/>
  <c r="I91" i="15"/>
  <c r="J30" i="15"/>
  <c r="J22" i="15"/>
  <c r="J21" i="15"/>
  <c r="J145" i="15"/>
  <c r="J147" i="15"/>
  <c r="J15" i="15"/>
  <c r="J154" i="15"/>
  <c r="J136" i="15"/>
  <c r="J124" i="15"/>
  <c r="J120" i="15"/>
  <c r="L11" i="15"/>
  <c r="L10" i="15" s="1"/>
  <c r="K12" i="15"/>
  <c r="K112" i="15" s="1"/>
  <c r="K62" i="15" l="1"/>
  <c r="K105" i="15"/>
  <c r="K40" i="15"/>
  <c r="K84" i="15"/>
  <c r="K76" i="15"/>
  <c r="K86" i="15"/>
  <c r="K69" i="15"/>
  <c r="K109" i="15"/>
  <c r="K83" i="15"/>
  <c r="K51" i="15"/>
  <c r="K79" i="15"/>
  <c r="K38" i="15"/>
  <c r="K58" i="15"/>
  <c r="K98" i="15"/>
  <c r="K41" i="15"/>
  <c r="K90" i="15"/>
  <c r="K87" i="15"/>
  <c r="K39" i="15"/>
  <c r="K89" i="15"/>
  <c r="K88" i="15"/>
  <c r="K52" i="15"/>
  <c r="K59" i="15"/>
  <c r="K66" i="15"/>
  <c r="K73" i="15"/>
  <c r="K94" i="15"/>
  <c r="K99" i="15"/>
  <c r="K106" i="15"/>
  <c r="K110" i="15"/>
  <c r="K45" i="15"/>
  <c r="K37" i="15"/>
  <c r="K46" i="15"/>
  <c r="K49" i="15"/>
  <c r="K78" i="15"/>
  <c r="K95" i="15"/>
  <c r="K56" i="15"/>
  <c r="K60" i="15"/>
  <c r="K67" i="15"/>
  <c r="K74" i="15"/>
  <c r="K96" i="15"/>
  <c r="K100" i="15"/>
  <c r="K107" i="15"/>
  <c r="K111" i="15"/>
  <c r="K47" i="15"/>
  <c r="K48" i="15"/>
  <c r="K36" i="15"/>
  <c r="K77" i="15"/>
  <c r="K85" i="15"/>
  <c r="K50" i="15"/>
  <c r="K57" i="15"/>
  <c r="K61" i="15"/>
  <c r="K68" i="15"/>
  <c r="K75" i="15"/>
  <c r="K97" i="15"/>
  <c r="K104" i="15"/>
  <c r="K108" i="15"/>
  <c r="H8" i="15"/>
  <c r="K160" i="15"/>
  <c r="J70" i="15"/>
  <c r="K152" i="15"/>
  <c r="K159" i="15"/>
  <c r="J23" i="15"/>
  <c r="J5" i="15" s="1"/>
  <c r="K116" i="15"/>
  <c r="K135" i="15"/>
  <c r="K161" i="15"/>
  <c r="K129" i="15"/>
  <c r="J149" i="15"/>
  <c r="K29" i="15"/>
  <c r="K22" i="15"/>
  <c r="K28" i="15"/>
  <c r="K31" i="15"/>
  <c r="K16" i="15"/>
  <c r="K117" i="15"/>
  <c r="K154" i="15"/>
  <c r="K146" i="15"/>
  <c r="K142" i="15"/>
  <c r="K138" i="15"/>
  <c r="K130" i="15"/>
  <c r="K122" i="15"/>
  <c r="K118" i="15"/>
  <c r="J126" i="15"/>
  <c r="J80" i="15"/>
  <c r="I64" i="15"/>
  <c r="I54" i="15"/>
  <c r="I43" i="15"/>
  <c r="I34" i="15"/>
  <c r="I92" i="15"/>
  <c r="I163" i="15"/>
  <c r="I150" i="15"/>
  <c r="I127" i="15"/>
  <c r="I133" i="15"/>
  <c r="I71" i="15"/>
  <c r="I81" i="15"/>
  <c r="I157" i="15"/>
  <c r="I102" i="15"/>
  <c r="I114" i="15"/>
  <c r="J162" i="15"/>
  <c r="K18" i="15"/>
  <c r="K27" i="15"/>
  <c r="K30" i="15"/>
  <c r="K153" i="15"/>
  <c r="K145" i="15"/>
  <c r="K141" i="15"/>
  <c r="K137" i="15"/>
  <c r="K125" i="15"/>
  <c r="K121" i="15"/>
  <c r="J42" i="15"/>
  <c r="J33" i="15"/>
  <c r="J91" i="15"/>
  <c r="J53" i="15"/>
  <c r="K26" i="15"/>
  <c r="K21" i="15"/>
  <c r="K148" i="15"/>
  <c r="K144" i="15"/>
  <c r="K140" i="15"/>
  <c r="K136" i="15"/>
  <c r="K124" i="15"/>
  <c r="K120" i="15"/>
  <c r="J63" i="15"/>
  <c r="I6" i="15"/>
  <c r="I7" i="15" s="1"/>
  <c r="J101" i="15"/>
  <c r="K19" i="15"/>
  <c r="K15" i="15"/>
  <c r="K32" i="15"/>
  <c r="K17" i="15"/>
  <c r="K20" i="15"/>
  <c r="K155" i="15"/>
  <c r="K147" i="15"/>
  <c r="K143" i="15"/>
  <c r="K139" i="15"/>
  <c r="K131" i="15"/>
  <c r="K123" i="15"/>
  <c r="K119" i="15"/>
  <c r="J156" i="15"/>
  <c r="J113" i="15"/>
  <c r="J132" i="15"/>
  <c r="M11" i="15"/>
  <c r="M10" i="15" s="1"/>
  <c r="L12" i="15"/>
  <c r="L110" i="15" s="1"/>
  <c r="L46" i="15" l="1"/>
  <c r="L66" i="15"/>
  <c r="L47" i="15"/>
  <c r="L49" i="15"/>
  <c r="L37" i="15"/>
  <c r="L41" i="15"/>
  <c r="L61" i="15"/>
  <c r="L83" i="15"/>
  <c r="L78" i="15"/>
  <c r="L89" i="15"/>
  <c r="L96" i="15"/>
  <c r="L100" i="15"/>
  <c r="L107" i="15"/>
  <c r="L111" i="15"/>
  <c r="L51" i="15"/>
  <c r="L73" i="15"/>
  <c r="L58" i="15"/>
  <c r="L56" i="15"/>
  <c r="L38" i="15"/>
  <c r="L48" i="15"/>
  <c r="L68" i="15"/>
  <c r="L87" i="15"/>
  <c r="L85" i="15"/>
  <c r="L90" i="15"/>
  <c r="L97" i="15"/>
  <c r="L104" i="15"/>
  <c r="L108" i="15"/>
  <c r="L112" i="15"/>
  <c r="L60" i="15"/>
  <c r="L52" i="15"/>
  <c r="L74" i="15"/>
  <c r="L62" i="15"/>
  <c r="L79" i="15"/>
  <c r="L39" i="15"/>
  <c r="L50" i="15"/>
  <c r="L75" i="15"/>
  <c r="L77" i="15"/>
  <c r="L86" i="15"/>
  <c r="L94" i="15"/>
  <c r="L98" i="15"/>
  <c r="L105" i="15"/>
  <c r="L109" i="15"/>
  <c r="L67" i="15"/>
  <c r="L59" i="15"/>
  <c r="L45" i="15"/>
  <c r="L69" i="15"/>
  <c r="L36" i="15"/>
  <c r="L40" i="15"/>
  <c r="L57" i="15"/>
  <c r="L76" i="15"/>
  <c r="L84" i="15"/>
  <c r="L88" i="15"/>
  <c r="L95" i="15"/>
  <c r="L99" i="15"/>
  <c r="L106" i="15"/>
  <c r="J54" i="15"/>
  <c r="I8" i="15"/>
  <c r="L152" i="15"/>
  <c r="K42" i="15"/>
  <c r="J64" i="15"/>
  <c r="J114" i="15"/>
  <c r="J150" i="15"/>
  <c r="K33" i="15"/>
  <c r="K34" i="15" s="1"/>
  <c r="J34" i="15"/>
  <c r="J133" i="15"/>
  <c r="J163" i="15"/>
  <c r="L161" i="15"/>
  <c r="L135" i="15"/>
  <c r="K23" i="15"/>
  <c r="K5" i="15" s="1"/>
  <c r="J71" i="15"/>
  <c r="J102" i="15"/>
  <c r="J157" i="15"/>
  <c r="J81" i="15"/>
  <c r="L160" i="15"/>
  <c r="L129" i="15"/>
  <c r="J92" i="15"/>
  <c r="J43" i="15"/>
  <c r="J127" i="15"/>
  <c r="L159" i="15"/>
  <c r="L116" i="15"/>
  <c r="K91" i="15"/>
  <c r="K126" i="15"/>
  <c r="K149" i="15"/>
  <c r="L22" i="15"/>
  <c r="L28" i="15"/>
  <c r="L31" i="15"/>
  <c r="L144" i="15"/>
  <c r="L154" i="15"/>
  <c r="L153" i="15"/>
  <c r="L140" i="15"/>
  <c r="L136" i="15"/>
  <c r="L124" i="15"/>
  <c r="L120" i="15"/>
  <c r="K162" i="15"/>
  <c r="K113" i="15"/>
  <c r="J6" i="15"/>
  <c r="J7" i="15" s="1"/>
  <c r="K70" i="15"/>
  <c r="L18" i="15"/>
  <c r="L27" i="15"/>
  <c r="L20" i="15"/>
  <c r="L155" i="15"/>
  <c r="L146" i="15"/>
  <c r="L145" i="15"/>
  <c r="L139" i="15"/>
  <c r="L131" i="15"/>
  <c r="L123" i="15"/>
  <c r="L119" i="15"/>
  <c r="K53" i="15"/>
  <c r="K156" i="15"/>
  <c r="K132" i="15"/>
  <c r="L26" i="15"/>
  <c r="L21" i="15"/>
  <c r="L16" i="15"/>
  <c r="L19" i="15"/>
  <c r="L147" i="15"/>
  <c r="L142" i="15"/>
  <c r="L141" i="15"/>
  <c r="L138" i="15"/>
  <c r="L130" i="15"/>
  <c r="L122" i="15"/>
  <c r="L118" i="15"/>
  <c r="K101" i="15"/>
  <c r="K80" i="15"/>
  <c r="K63" i="15"/>
  <c r="L15" i="15"/>
  <c r="L32" i="15"/>
  <c r="L17" i="15"/>
  <c r="L30" i="15"/>
  <c r="L29" i="15"/>
  <c r="L148" i="15"/>
  <c r="L143" i="15"/>
  <c r="L117" i="15"/>
  <c r="L137" i="15"/>
  <c r="L125" i="15"/>
  <c r="L121" i="15"/>
  <c r="M12" i="15"/>
  <c r="M109" i="15" s="1"/>
  <c r="M74" i="15" l="1"/>
  <c r="N74" i="15" s="1"/>
  <c r="O74" i="15" s="1"/>
  <c r="M96" i="15"/>
  <c r="M49" i="15"/>
  <c r="N49" i="15" s="1"/>
  <c r="O49" i="15" s="1"/>
  <c r="M38" i="15"/>
  <c r="N38" i="15" s="1"/>
  <c r="O38" i="15" s="1"/>
  <c r="M60" i="15"/>
  <c r="N60" i="15" s="1"/>
  <c r="O60" i="15" s="1"/>
  <c r="M85" i="15"/>
  <c r="M107" i="15"/>
  <c r="N107" i="15" s="1"/>
  <c r="O107" i="15" s="1"/>
  <c r="M45" i="15"/>
  <c r="M67" i="15"/>
  <c r="N67" i="15" s="1"/>
  <c r="O67" i="15" s="1"/>
  <c r="M89" i="15"/>
  <c r="M111" i="15"/>
  <c r="N111" i="15" s="1"/>
  <c r="O111" i="15" s="1"/>
  <c r="M56" i="15"/>
  <c r="M78" i="15"/>
  <c r="N78" i="15" s="1"/>
  <c r="O78" i="15" s="1"/>
  <c r="M100" i="15"/>
  <c r="M39" i="15"/>
  <c r="N39" i="15" s="1"/>
  <c r="O39" i="15" s="1"/>
  <c r="M46" i="15"/>
  <c r="N46" i="15" s="1"/>
  <c r="O46" i="15" s="1"/>
  <c r="M50" i="15"/>
  <c r="N50" i="15" s="1"/>
  <c r="O50" i="15" s="1"/>
  <c r="M57" i="15"/>
  <c r="M61" i="15"/>
  <c r="N61" i="15" s="1"/>
  <c r="O61" i="15" s="1"/>
  <c r="M68" i="15"/>
  <c r="N68" i="15" s="1"/>
  <c r="O68" i="15" s="1"/>
  <c r="M75" i="15"/>
  <c r="N75" i="15" s="1"/>
  <c r="O75" i="15" s="1"/>
  <c r="M79" i="15"/>
  <c r="M86" i="15"/>
  <c r="N86" i="15" s="1"/>
  <c r="O86" i="15" s="1"/>
  <c r="M90" i="15"/>
  <c r="N90" i="15" s="1"/>
  <c r="O90" i="15" s="1"/>
  <c r="M97" i="15"/>
  <c r="N97" i="15" s="1"/>
  <c r="O97" i="15" s="1"/>
  <c r="M104" i="15"/>
  <c r="M108" i="15"/>
  <c r="N108" i="15" s="1"/>
  <c r="O108" i="15" s="1"/>
  <c r="M112" i="15"/>
  <c r="N112" i="15" s="1"/>
  <c r="O112" i="15" s="1"/>
  <c r="M36" i="15"/>
  <c r="M40" i="15"/>
  <c r="N40" i="15" s="1"/>
  <c r="O40" i="15" s="1"/>
  <c r="M47" i="15"/>
  <c r="N47" i="15" s="1"/>
  <c r="O47" i="15" s="1"/>
  <c r="M51" i="15"/>
  <c r="N51" i="15" s="1"/>
  <c r="O51" i="15" s="1"/>
  <c r="M58" i="15"/>
  <c r="M62" i="15"/>
  <c r="N62" i="15" s="1"/>
  <c r="O62" i="15" s="1"/>
  <c r="M69" i="15"/>
  <c r="N69" i="15" s="1"/>
  <c r="O69" i="15" s="1"/>
  <c r="M76" i="15"/>
  <c r="N76" i="15" s="1"/>
  <c r="O76" i="15" s="1"/>
  <c r="M83" i="15"/>
  <c r="M87" i="15"/>
  <c r="N87" i="15" s="1"/>
  <c r="O87" i="15" s="1"/>
  <c r="M94" i="15"/>
  <c r="M98" i="15"/>
  <c r="N98" i="15" s="1"/>
  <c r="O98" i="15" s="1"/>
  <c r="M105" i="15"/>
  <c r="N105" i="15" s="1"/>
  <c r="O105" i="15" s="1"/>
  <c r="M37" i="15"/>
  <c r="N37" i="15" s="1"/>
  <c r="O37" i="15" s="1"/>
  <c r="M41" i="15"/>
  <c r="N41" i="15" s="1"/>
  <c r="O41" i="15" s="1"/>
  <c r="M48" i="15"/>
  <c r="N48" i="15" s="1"/>
  <c r="O48" i="15" s="1"/>
  <c r="M52" i="15"/>
  <c r="N52" i="15" s="1"/>
  <c r="O52" i="15" s="1"/>
  <c r="M59" i="15"/>
  <c r="N59" i="15" s="1"/>
  <c r="O59" i="15" s="1"/>
  <c r="M66" i="15"/>
  <c r="M73" i="15"/>
  <c r="M77" i="15"/>
  <c r="N77" i="15" s="1"/>
  <c r="O77" i="15" s="1"/>
  <c r="M84" i="15"/>
  <c r="N84" i="15" s="1"/>
  <c r="O84" i="15" s="1"/>
  <c r="M88" i="15"/>
  <c r="N88" i="15" s="1"/>
  <c r="O88" i="15" s="1"/>
  <c r="M95" i="15"/>
  <c r="N95" i="15" s="1"/>
  <c r="O95" i="15" s="1"/>
  <c r="M99" i="15"/>
  <c r="M106" i="15"/>
  <c r="N106" i="15" s="1"/>
  <c r="O106" i="15" s="1"/>
  <c r="M110" i="15"/>
  <c r="N110" i="15" s="1"/>
  <c r="O110" i="15" s="1"/>
  <c r="L70" i="15"/>
  <c r="K163" i="15"/>
  <c r="J8" i="15"/>
  <c r="M161" i="15"/>
  <c r="N161" i="15" s="1"/>
  <c r="O161" i="15" s="1"/>
  <c r="M159" i="15"/>
  <c r="K71" i="15"/>
  <c r="K133" i="15"/>
  <c r="K102" i="15"/>
  <c r="L113" i="15"/>
  <c r="K92" i="15"/>
  <c r="K43" i="15"/>
  <c r="K127" i="15"/>
  <c r="K64" i="15"/>
  <c r="K54" i="15"/>
  <c r="K157" i="15"/>
  <c r="K114" i="15"/>
  <c r="K150" i="15"/>
  <c r="K81" i="15"/>
  <c r="M129" i="15"/>
  <c r="M152" i="15"/>
  <c r="L23" i="15"/>
  <c r="L5" i="15" s="1"/>
  <c r="M116" i="15"/>
  <c r="M135" i="15"/>
  <c r="M160" i="15"/>
  <c r="N160" i="15" s="1"/>
  <c r="O160" i="15" s="1"/>
  <c r="L91" i="15"/>
  <c r="L63" i="15"/>
  <c r="N57" i="15"/>
  <c r="O57" i="15" s="1"/>
  <c r="M26" i="15"/>
  <c r="M130" i="15"/>
  <c r="N130" i="15" s="1"/>
  <c r="O130" i="15" s="1"/>
  <c r="M154" i="15"/>
  <c r="N154" i="15" s="1"/>
  <c r="O154" i="15" s="1"/>
  <c r="M138" i="15"/>
  <c r="N138" i="15" s="1"/>
  <c r="O138" i="15" s="1"/>
  <c r="M153" i="15"/>
  <c r="N153" i="15" s="1"/>
  <c r="O153" i="15" s="1"/>
  <c r="M124" i="15"/>
  <c r="N124" i="15" s="1"/>
  <c r="O124" i="15" s="1"/>
  <c r="M20" i="15"/>
  <c r="N20" i="15" s="1"/>
  <c r="O20" i="15" s="1"/>
  <c r="M16" i="15"/>
  <c r="N16" i="15" s="1"/>
  <c r="O16" i="15" s="1"/>
  <c r="M29" i="15"/>
  <c r="N29" i="15" s="1"/>
  <c r="O29" i="15" s="1"/>
  <c r="M144" i="15"/>
  <c r="N144" i="15" s="1"/>
  <c r="O144" i="15" s="1"/>
  <c r="M117" i="15"/>
  <c r="N117" i="15" s="1"/>
  <c r="O117" i="15" s="1"/>
  <c r="N89" i="15"/>
  <c r="O89" i="15" s="1"/>
  <c r="M119" i="15"/>
  <c r="N119" i="15" s="1"/>
  <c r="O119" i="15" s="1"/>
  <c r="N100" i="15"/>
  <c r="O100" i="15" s="1"/>
  <c r="N99" i="15"/>
  <c r="O99" i="15" s="1"/>
  <c r="L101" i="15"/>
  <c r="L33" i="15"/>
  <c r="K6" i="15"/>
  <c r="K7" i="15" s="1"/>
  <c r="L156" i="15"/>
  <c r="L162" i="15"/>
  <c r="M155" i="15"/>
  <c r="N155" i="15" s="1"/>
  <c r="O155" i="15" s="1"/>
  <c r="M146" i="15"/>
  <c r="N146" i="15" s="1"/>
  <c r="O146" i="15" s="1"/>
  <c r="M131" i="15"/>
  <c r="N131" i="15" s="1"/>
  <c r="O131" i="15" s="1"/>
  <c r="M145" i="15"/>
  <c r="N145" i="15" s="1"/>
  <c r="O145" i="15" s="1"/>
  <c r="M19" i="15"/>
  <c r="N19" i="15" s="1"/>
  <c r="O19" i="15" s="1"/>
  <c r="M32" i="15"/>
  <c r="N32" i="15" s="1"/>
  <c r="O32" i="15" s="1"/>
  <c r="M28" i="15"/>
  <c r="N28" i="15" s="1"/>
  <c r="O28" i="15" s="1"/>
  <c r="M139" i="15"/>
  <c r="N139" i="15" s="1"/>
  <c r="O139" i="15" s="1"/>
  <c r="N109" i="15"/>
  <c r="O109" i="15" s="1"/>
  <c r="M122" i="15"/>
  <c r="N122" i="15" s="1"/>
  <c r="O122" i="15" s="1"/>
  <c r="M118" i="15"/>
  <c r="N118" i="15" s="1"/>
  <c r="O118" i="15" s="1"/>
  <c r="N96" i="15"/>
  <c r="O96" i="15" s="1"/>
  <c r="N85" i="15"/>
  <c r="O85" i="15" s="1"/>
  <c r="L149" i="15"/>
  <c r="L53" i="15"/>
  <c r="M147" i="15"/>
  <c r="N147" i="15" s="1"/>
  <c r="O147" i="15" s="1"/>
  <c r="M142" i="15"/>
  <c r="N142" i="15" s="1"/>
  <c r="O142" i="15" s="1"/>
  <c r="M123" i="15"/>
  <c r="N123" i="15" s="1"/>
  <c r="O123" i="15" s="1"/>
  <c r="M141" i="15"/>
  <c r="N141" i="15" s="1"/>
  <c r="O141" i="15" s="1"/>
  <c r="M22" i="15"/>
  <c r="N22" i="15" s="1"/>
  <c r="O22" i="15" s="1"/>
  <c r="M18" i="15"/>
  <c r="N18" i="15" s="1"/>
  <c r="O18" i="15" s="1"/>
  <c r="M31" i="15"/>
  <c r="N31" i="15" s="1"/>
  <c r="O31" i="15" s="1"/>
  <c r="M27" i="15"/>
  <c r="N27" i="15" s="1"/>
  <c r="O27" i="15" s="1"/>
  <c r="M137" i="15"/>
  <c r="N137" i="15" s="1"/>
  <c r="O137" i="15" s="1"/>
  <c r="M121" i="15"/>
  <c r="N121" i="15" s="1"/>
  <c r="O121" i="15" s="1"/>
  <c r="L126" i="15"/>
  <c r="L132" i="15"/>
  <c r="L42" i="15"/>
  <c r="L80" i="15"/>
  <c r="N58" i="15"/>
  <c r="O58" i="15" s="1"/>
  <c r="M15" i="15"/>
  <c r="N15" i="15" s="1"/>
  <c r="O15" i="15" s="1"/>
  <c r="M143" i="15"/>
  <c r="N143" i="15" s="1"/>
  <c r="O143" i="15" s="1"/>
  <c r="M140" i="15"/>
  <c r="N140" i="15" s="1"/>
  <c r="O140" i="15" s="1"/>
  <c r="M136" i="15"/>
  <c r="N136" i="15" s="1"/>
  <c r="O136" i="15" s="1"/>
  <c r="M21" i="15"/>
  <c r="N21" i="15" s="1"/>
  <c r="O21" i="15" s="1"/>
  <c r="M17" i="15"/>
  <c r="N17" i="15" s="1"/>
  <c r="O17" i="15" s="1"/>
  <c r="M30" i="15"/>
  <c r="N30" i="15" s="1"/>
  <c r="O30" i="15" s="1"/>
  <c r="M148" i="15"/>
  <c r="N148" i="15" s="1"/>
  <c r="O148" i="15" s="1"/>
  <c r="M125" i="15"/>
  <c r="N125" i="15" s="1"/>
  <c r="O125" i="15" s="1"/>
  <c r="M120" i="15"/>
  <c r="N120" i="15" s="1"/>
  <c r="O120" i="15" s="1"/>
  <c r="N79" i="15"/>
  <c r="O79" i="15" s="1"/>
  <c r="K8" i="15" l="1"/>
  <c r="L163" i="15"/>
  <c r="L92" i="15"/>
  <c r="L54" i="15"/>
  <c r="L43" i="15"/>
  <c r="L64" i="15"/>
  <c r="L81" i="15"/>
  <c r="L102" i="15"/>
  <c r="L133" i="15"/>
  <c r="L71" i="15"/>
  <c r="L157" i="15"/>
  <c r="L114" i="15"/>
  <c r="L127" i="15"/>
  <c r="L34" i="15"/>
  <c r="L150" i="15"/>
  <c r="M23" i="15"/>
  <c r="M5" i="15" s="1"/>
  <c r="M162" i="15"/>
  <c r="N162" i="15" s="1"/>
  <c r="O162" i="15" s="1"/>
  <c r="N159" i="15"/>
  <c r="O159" i="15" s="1"/>
  <c r="M70" i="15"/>
  <c r="N70" i="15" s="1"/>
  <c r="O70" i="15" s="1"/>
  <c r="N66" i="15"/>
  <c r="O66" i="15" s="1"/>
  <c r="M149" i="15"/>
  <c r="N149" i="15" s="1"/>
  <c r="O149" i="15" s="1"/>
  <c r="N135" i="15"/>
  <c r="O135" i="15" s="1"/>
  <c r="M42" i="15"/>
  <c r="N42" i="15" s="1"/>
  <c r="O42" i="15" s="1"/>
  <c r="N36" i="15"/>
  <c r="O36" i="15" s="1"/>
  <c r="M63" i="15"/>
  <c r="N63" i="15" s="1"/>
  <c r="O63" i="15" s="1"/>
  <c r="N56" i="15"/>
  <c r="O56" i="15" s="1"/>
  <c r="M156" i="15"/>
  <c r="N156" i="15" s="1"/>
  <c r="O156" i="15" s="1"/>
  <c r="N152" i="15"/>
  <c r="O152" i="15" s="1"/>
  <c r="L6" i="15"/>
  <c r="L7" i="15" s="1"/>
  <c r="M101" i="15"/>
  <c r="N101" i="15" s="1"/>
  <c r="O101" i="15" s="1"/>
  <c r="N94" i="15"/>
  <c r="O94" i="15" s="1"/>
  <c r="M33" i="15"/>
  <c r="N33" i="15" s="1"/>
  <c r="O33" i="15" s="1"/>
  <c r="N26" i="15"/>
  <c r="O26" i="15" s="1"/>
  <c r="M53" i="15"/>
  <c r="N45" i="15"/>
  <c r="O45" i="15" s="1"/>
  <c r="M113" i="15"/>
  <c r="N113" i="15" s="1"/>
  <c r="O113" i="15" s="1"/>
  <c r="N104" i="15"/>
  <c r="O104" i="15" s="1"/>
  <c r="M126" i="15"/>
  <c r="N126" i="15" s="1"/>
  <c r="O126" i="15" s="1"/>
  <c r="N116" i="15"/>
  <c r="O116" i="15" s="1"/>
  <c r="M80" i="15"/>
  <c r="N80" i="15" s="1"/>
  <c r="O80" i="15" s="1"/>
  <c r="N73" i="15"/>
  <c r="O73" i="15" s="1"/>
  <c r="M132" i="15"/>
  <c r="N132" i="15" s="1"/>
  <c r="O132" i="15" s="1"/>
  <c r="N129" i="15"/>
  <c r="O129" i="15" s="1"/>
  <c r="M91" i="15"/>
  <c r="N91" i="15" s="1"/>
  <c r="O91" i="15" s="1"/>
  <c r="N83" i="15"/>
  <c r="O83" i="15" s="1"/>
  <c r="N23" i="15" l="1"/>
  <c r="O23" i="15" s="1"/>
  <c r="L8" i="15"/>
  <c r="M6" i="15"/>
  <c r="N6" i="15" s="1"/>
  <c r="O6" i="15" s="1"/>
  <c r="N53" i="15"/>
  <c r="O53" i="15" s="1"/>
  <c r="M163" i="15"/>
  <c r="M133" i="15"/>
  <c r="M54" i="15"/>
  <c r="M150" i="15"/>
  <c r="M114" i="15"/>
  <c r="M71" i="15"/>
  <c r="M157" i="15"/>
  <c r="M127" i="15"/>
  <c r="M81" i="15"/>
  <c r="M64" i="15"/>
  <c r="M92" i="15"/>
  <c r="M102" i="15"/>
  <c r="M34" i="15"/>
  <c r="M43" i="15"/>
  <c r="N5" i="15"/>
  <c r="M7" i="15" l="1"/>
  <c r="M8" i="15" s="1"/>
  <c r="N54" i="15"/>
  <c r="N102" i="15"/>
  <c r="N64" i="15"/>
  <c r="N157" i="15"/>
  <c r="N163" i="15"/>
  <c r="N133" i="15"/>
  <c r="N43" i="15"/>
  <c r="N92" i="15"/>
  <c r="N150" i="15"/>
  <c r="N114" i="15"/>
  <c r="N34" i="15"/>
  <c r="N71" i="15"/>
  <c r="N127" i="15"/>
  <c r="O5" i="15"/>
  <c r="N81" i="15"/>
  <c r="N7" i="15" l="1"/>
  <c r="O7" i="15" s="1"/>
  <c r="O102" i="15"/>
  <c r="O133" i="15"/>
  <c r="O71" i="15"/>
  <c r="O163" i="15"/>
  <c r="O81" i="15"/>
  <c r="O114" i="15"/>
  <c r="O54" i="15"/>
  <c r="O150" i="15"/>
  <c r="O64" i="15"/>
  <c r="O157" i="15"/>
  <c r="O34" i="15"/>
  <c r="O127" i="15"/>
  <c r="O43" i="15"/>
  <c r="O92" i="15"/>
</calcChain>
</file>

<file path=xl/comments1.xml><?xml version="1.0" encoding="utf-8"?>
<comments xmlns="http://schemas.openxmlformats.org/spreadsheetml/2006/main">
  <authors>
    <author>Vertex42</author>
  </authors>
  <commentList>
    <comment ref="C16" authorId="0">
      <text>
        <r>
          <rPr>
            <sz val="8"/>
            <color indexed="81"/>
            <rFont val="Tahoma"/>
            <family val="2"/>
          </rPr>
          <t>This is an example comment.</t>
        </r>
      </text>
    </comment>
  </commentList>
</comments>
</file>

<file path=xl/comments2.xml><?xml version="1.0" encoding="utf-8"?>
<comments xmlns="http://schemas.openxmlformats.org/spreadsheetml/2006/main">
  <authors>
    <author>Vertex42</author>
  </authors>
  <commentList>
    <comment ref="A4" authorId="0">
      <text>
        <r>
          <rPr>
            <b/>
            <sz val="8"/>
            <color indexed="81"/>
            <rFont val="Tahoma"/>
            <family val="2"/>
          </rPr>
          <t>Starting Balance:</t>
        </r>
        <r>
          <rPr>
            <sz val="8"/>
            <color indexed="81"/>
            <rFont val="Tahoma"/>
            <family val="2"/>
          </rPr>
          <t xml:space="preserve">
The starting balance is the amount you have in your spending accounts minus the balance(s) you owe in your credit accounts. The starting balance gives the Projected End Balance something to start with.
</t>
        </r>
      </text>
    </comment>
    <comment ref="A8" authorId="0">
      <text>
        <r>
          <rPr>
            <b/>
            <sz val="8"/>
            <color indexed="81"/>
            <rFont val="Tahoma"/>
            <family val="2"/>
          </rPr>
          <t>Projected End Balance:</t>
        </r>
        <r>
          <rPr>
            <sz val="8"/>
            <color indexed="81"/>
            <rFont val="Tahoma"/>
            <family val="2"/>
          </rPr>
          <t xml:space="preserve">
This is calculated by adding the NET to the previous End Balance. You should try to maintain a cushion in your spending accounts. If your Projected End Balance drops close to or below zero, you should adjust your budget and plan a way to stay ahead.</t>
        </r>
      </text>
    </comment>
  </commentList>
</comments>
</file>

<file path=xl/comments3.xml><?xml version="1.0" encoding="utf-8"?>
<comments xmlns="http://schemas.openxmlformats.org/spreadsheetml/2006/main">
  <authors>
    <author>Vertex42</author>
  </authors>
  <commentList>
    <comment ref="A4" authorId="0">
      <text>
        <r>
          <rPr>
            <sz val="8"/>
            <color indexed="81"/>
            <rFont val="Tahoma"/>
            <family val="2"/>
          </rPr>
          <t>Enter the name for the account. Be accurate and consistent, or the Account Balance and Cleared Balance will be incorrect.</t>
        </r>
      </text>
    </comment>
    <comment ref="C4" authorId="0">
      <text>
        <r>
          <rPr>
            <sz val="8"/>
            <color indexed="81"/>
            <rFont val="Tahoma"/>
            <family val="2"/>
          </rPr>
          <t>Check number, DEP for "Deposit", TXFR for "Transfer", etc. This column is for your information only. Nothing in the workbook refers to it.</t>
        </r>
      </text>
    </comment>
    <comment ref="G4" authorId="0">
      <text>
        <r>
          <rPr>
            <sz val="8"/>
            <color indexed="81"/>
            <rFont val="Tahoma"/>
            <family val="2"/>
          </rPr>
          <t>Enter "c" for "cleared" or "R" for "Reconciled.</t>
        </r>
      </text>
    </comment>
    <comment ref="H4" authorId="0">
      <text>
        <r>
          <rPr>
            <sz val="8"/>
            <color indexed="81"/>
            <rFont val="Tahoma"/>
            <family val="2"/>
          </rPr>
          <t>Money LEAVING the account.</t>
        </r>
      </text>
    </comment>
    <comment ref="I4" authorId="0">
      <text>
        <r>
          <rPr>
            <sz val="8"/>
            <color indexed="81"/>
            <rFont val="Tahoma"/>
            <family val="2"/>
          </rPr>
          <t>Money ENTERING the account.</t>
        </r>
      </text>
    </comment>
    <comment ref="L4" authorId="0">
      <text>
        <r>
          <rPr>
            <sz val="8"/>
            <color indexed="81"/>
            <rFont val="Tahoma"/>
            <family val="2"/>
          </rPr>
          <t xml:space="preserve">Sum of DEPOSIT minus PAYMENT for the specified account
</t>
        </r>
      </text>
    </comment>
    <comment ref="M4" authorId="0">
      <text>
        <r>
          <rPr>
            <sz val="8"/>
            <color indexed="81"/>
            <rFont val="Tahoma"/>
            <family val="2"/>
          </rPr>
          <t>Sum of DEPOSIT minus PAYMENT for the specified account, for cleared "c" and reconciled "R" transactions.</t>
        </r>
      </text>
    </comment>
    <comment ref="N4" authorId="0">
      <text>
        <r>
          <rPr>
            <sz val="8"/>
            <color indexed="81"/>
            <rFont val="Tahoma"/>
            <family val="2"/>
          </rPr>
          <t>Sum of DEPOSIT  minus PAYMENT for ALL transactions.</t>
        </r>
      </text>
    </comment>
  </commentList>
</comments>
</file>

<file path=xl/comments4.xml><?xml version="1.0" encoding="utf-8"?>
<comments xmlns="http://schemas.openxmlformats.org/spreadsheetml/2006/main">
  <authors>
    <author>Vertex42</author>
  </authors>
  <commentList>
    <comment ref="A4" authorId="0">
      <text>
        <r>
          <rPr>
            <sz val="8"/>
            <color indexed="81"/>
            <rFont val="Tahoma"/>
            <family val="2"/>
          </rPr>
          <t>Enter the date of the first day of the month that corresponds to the first column in the Budget worksheet.</t>
        </r>
      </text>
    </comment>
    <comment ref="A5" authorId="0">
      <text>
        <r>
          <rPr>
            <sz val="8"/>
            <color indexed="81"/>
            <rFont val="Tahoma"/>
            <family val="2"/>
          </rPr>
          <t>Month 1 would be the first month in the Budget worksheet.</t>
        </r>
      </text>
    </comment>
  </commentList>
</comments>
</file>

<file path=xl/comments5.xml><?xml version="1.0" encoding="utf-8"?>
<comments xmlns="http://schemas.openxmlformats.org/spreadsheetml/2006/main">
  <authors>
    <author>Jon</author>
    <author>Vertex42</author>
  </authors>
  <commentList>
    <comment ref="H2" authorId="0">
      <text>
        <r>
          <rPr>
            <b/>
            <sz val="8"/>
            <color indexed="81"/>
            <rFont val="Tahoma"/>
            <family val="2"/>
          </rPr>
          <t>For Year Beginning</t>
        </r>
        <r>
          <rPr>
            <sz val="8"/>
            <color indexed="81"/>
            <rFont val="Tahoma"/>
            <family val="2"/>
          </rPr>
          <t>:
Enter the date of the first day of the month for which you want to start the report. This is set up initially to match the Year Begins value in the Report worksheet.</t>
        </r>
      </text>
    </comment>
    <comment ref="A4" authorId="1">
      <text>
        <r>
          <rPr>
            <b/>
            <sz val="8"/>
            <color indexed="81"/>
            <rFont val="Tahoma"/>
            <family val="2"/>
          </rPr>
          <t>Starting Balance:</t>
        </r>
        <r>
          <rPr>
            <sz val="8"/>
            <color indexed="81"/>
            <rFont val="Tahoma"/>
            <family val="2"/>
          </rPr>
          <t xml:space="preserve">
This is the amount you have in your spending accounts minus the balance(s) you owe in your credit accounts at the start of the year. If you are tracking your Savings in the Transactions worksheet, you may also want to include the savings balance.
</t>
        </r>
      </text>
    </comment>
    <comment ref="A8" authorId="1">
      <text>
        <r>
          <rPr>
            <b/>
            <sz val="8"/>
            <color indexed="81"/>
            <rFont val="Tahoma"/>
            <family val="2"/>
          </rPr>
          <t>End Balance:</t>
        </r>
        <r>
          <rPr>
            <sz val="8"/>
            <color indexed="81"/>
            <rFont val="Tahoma"/>
            <family val="2"/>
          </rPr>
          <t xml:space="preserve">
This is calculated by adding the NET to the previous End Balance. This balance may not match the Balance shown in the Transactions worksheet if you are tracking your savings accounts in the Transactions worksheet (because this spreadsheet treats transfers To Savings as expenses).
For example, if you are tracking your Emergency Fund in the Transactions worksheet, then for this balance to match the Transactions worksheet, you would need to (1) modify this formula to add the amount you transferred to the Emergency Fund (by referencing the appropriate cell in the To Savings section below), and (2) include the starting Emergency Fund balance in the Starting Balance cell above.</t>
        </r>
      </text>
    </comment>
  </commentList>
</comments>
</file>

<file path=xl/sharedStrings.xml><?xml version="1.0" encoding="utf-8"?>
<sst xmlns="http://schemas.openxmlformats.org/spreadsheetml/2006/main" count="985" uniqueCount="468">
  <si>
    <t>CreditCard  1/1/10  TXFR  [From Checking]  [Transfer]            150.00</t>
  </si>
  <si>
    <t xml:space="preserve">When you see that charges have been processed or "cleared" by your bank, you should </t>
  </si>
  <si>
    <r>
      <t xml:space="preserve">enter a "c" in the </t>
    </r>
    <r>
      <rPr>
        <b/>
        <sz val="10"/>
        <rFont val="Trebuchet MS"/>
        <family val="2"/>
      </rPr>
      <t>reconcile (R)</t>
    </r>
    <r>
      <rPr>
        <sz val="10"/>
        <rFont val="Trebuchet MS"/>
        <family val="2"/>
      </rPr>
      <t xml:space="preserve"> column for that transaction.</t>
    </r>
  </si>
  <si>
    <t xml:space="preserve">transactions marked "R" for reconciled or "c" for cleared. This allows you to compare the </t>
  </si>
  <si>
    <t>Cleared Balance with the current balance shown on your bank statements.</t>
  </si>
  <si>
    <r>
      <t xml:space="preserve">The </t>
    </r>
    <r>
      <rPr>
        <b/>
        <sz val="10"/>
        <rFont val="Trebuchet MS"/>
        <family val="2"/>
      </rPr>
      <t>Account Balance</t>
    </r>
    <r>
      <rPr>
        <sz val="10"/>
        <rFont val="Trebuchet MS"/>
        <family val="2"/>
      </rPr>
      <t xml:space="preserve"> reflects your </t>
    </r>
    <r>
      <rPr>
        <b/>
        <sz val="10"/>
        <rFont val="Trebuchet MS"/>
        <family val="2"/>
      </rPr>
      <t>actual or effective balance</t>
    </r>
    <r>
      <rPr>
        <sz val="10"/>
        <rFont val="Trebuchet MS"/>
        <family val="2"/>
      </rPr>
      <t xml:space="preserve"> and is the one you should be </t>
    </r>
  </si>
  <si>
    <t xml:space="preserve">looking at to stay on budget. The Cleared Balance is for comparing to your bank and credit </t>
  </si>
  <si>
    <t xml:space="preserve">card statements. For example, when you write a check to a friend, it won't show up in your </t>
  </si>
  <si>
    <t xml:space="preserve">bank account until they cash it. You should record the transaction immediately, to help you </t>
  </si>
  <si>
    <t xml:space="preserve">stay on budget, but until the check shows up on your bank statement, your Cleared Balance </t>
  </si>
  <si>
    <t>will be different from the Account Balance (until you enter a "c" or "R" in the reconcile column).</t>
  </si>
  <si>
    <r>
      <t xml:space="preserve">The </t>
    </r>
    <r>
      <rPr>
        <b/>
        <sz val="10"/>
        <rFont val="Trebuchet MS"/>
        <family val="2"/>
      </rPr>
      <t>Cleared Balance</t>
    </r>
    <r>
      <rPr>
        <sz val="10"/>
        <rFont val="Trebuchet MS"/>
        <family val="2"/>
      </rPr>
      <t xml:space="preserve"> in the transaction history table shows the Account balance for the</t>
    </r>
  </si>
  <si>
    <t xml:space="preserve">You should reconcile your accounts at least one a month. Reconciling is also commonly known </t>
  </si>
  <si>
    <r>
      <t>as "</t>
    </r>
    <r>
      <rPr>
        <b/>
        <sz val="10"/>
        <rFont val="Trebuchet MS"/>
        <family val="2"/>
      </rPr>
      <t>balancing your checkbook</t>
    </r>
    <r>
      <rPr>
        <sz val="10"/>
        <rFont val="Trebuchet MS"/>
        <family val="2"/>
      </rPr>
      <t>".</t>
    </r>
  </si>
  <si>
    <t>A. Get your bank and credit card statements</t>
  </si>
  <si>
    <t>B. Review your statements for errors and fraudulent charges</t>
  </si>
  <si>
    <t>C. Your statements may include ATM fees, bank fees, or other transactions that you forget</t>
  </si>
  <si>
    <t>to include in the Transactions worksheet. Add them.</t>
  </si>
  <si>
    <t>D. Verify that the Cleared Balance (as of the Ending Statement Date) in the Transactions</t>
  </si>
  <si>
    <t>worksheet matches the Statement Balance.</t>
  </si>
  <si>
    <t>E. Enter an "R" in the reconcile (R) column for every transaction that shows up on your</t>
  </si>
  <si>
    <t>bank statement.</t>
  </si>
  <si>
    <r>
      <t>TIP</t>
    </r>
    <r>
      <rPr>
        <sz val="10"/>
        <rFont val="Trebuchet MS"/>
        <family val="2"/>
      </rPr>
      <t>: If you are familiar with using Excel lists or tables, you can use autofiltering to filter the</t>
    </r>
  </si>
  <si>
    <t>transaction history table to show a single account at a time.</t>
  </si>
  <si>
    <r>
      <t>Num</t>
    </r>
    <r>
      <rPr>
        <sz val="10"/>
        <rFont val="Trebuchet MS"/>
        <family val="2"/>
      </rPr>
      <t xml:space="preserve">: This column is usually used to list the check number, but you can also use it to enter </t>
    </r>
  </si>
  <si>
    <t xml:space="preserve">"DEP" for deposit, "TXFR" for transfer, "EFT" for electronic funds transfer, "ACH" for </t>
  </si>
  <si>
    <t>Automated Clearing House transactions, etc.</t>
  </si>
  <si>
    <t>is a dropdown list that gets its info from the Categories worksheet.</t>
  </si>
  <si>
    <r>
      <t>IMPORTANT</t>
    </r>
    <r>
      <rPr>
        <sz val="10"/>
        <rFont val="Trebuchet MS"/>
        <family val="2"/>
      </rPr>
      <t xml:space="preserve">: If you have chosen a category such as "Ted's Fund" and then later remove </t>
    </r>
  </si>
  <si>
    <t xml:space="preserve">"Ted's Fund" from the list in the Categories worksheet, it will not be changed in the Transactions </t>
  </si>
  <si>
    <t xml:space="preserve">table automatically. You will need to make sure that you find all the records that have used </t>
  </si>
  <si>
    <t>"Ted's Fund" as the Category and change them to something else.</t>
  </si>
  <si>
    <t xml:space="preserve">category is not found in the Categories worksheet, BROWN if the category is not found in </t>
  </si>
  <si>
    <t>the Yearly or Monthly worksheet, and GRAY if the category is blank, [Transfer], or [Balance].</t>
  </si>
  <si>
    <t>Blah Blah</t>
  </si>
  <si>
    <t>: Category not found in the Categories worksheet</t>
  </si>
  <si>
    <t>: Normal background color to identify Transfers</t>
  </si>
  <si>
    <t>: Normal background color to identify Beginning Balance</t>
  </si>
  <si>
    <t>: Category not found in the Budget or Report worksheets</t>
  </si>
  <si>
    <t>The Category column uses conditional formatting to highlight the category PINK if the</t>
  </si>
  <si>
    <t>If the formatting isn't copied correctly, you'll lose this double-check feature. So again, this</t>
  </si>
  <si>
    <t>spreadsheet is not error-proof.</t>
  </si>
  <si>
    <t xml:space="preserve">If you ever have reason to suspect that you forgot to copy formulas, you should UNHIDE </t>
  </si>
  <si>
    <t>Step 5</t>
  </si>
  <si>
    <t>daily basis, but you should at least manage your money on a monthly basis.</t>
  </si>
  <si>
    <r>
      <t xml:space="preserve">A very important part of </t>
    </r>
    <r>
      <rPr>
        <b/>
        <sz val="10"/>
        <rFont val="Trebuchet MS"/>
        <family val="2"/>
      </rPr>
      <t>good money management</t>
    </r>
    <r>
      <rPr>
        <sz val="10"/>
        <rFont val="Trebuchet MS"/>
        <family val="2"/>
      </rPr>
      <t xml:space="preserve"> is </t>
    </r>
    <r>
      <rPr>
        <i/>
        <sz val="10"/>
        <rFont val="Trebuchet MS"/>
        <family val="2"/>
      </rPr>
      <t xml:space="preserve">keeping track of how your current </t>
    </r>
  </si>
  <si>
    <r>
      <t>spending compares to your budget</t>
    </r>
    <r>
      <rPr>
        <sz val="10"/>
        <rFont val="Trebuchet MS"/>
        <family val="2"/>
      </rPr>
      <t xml:space="preserve">. You might check your budget status on a weekly or even </t>
    </r>
  </si>
  <si>
    <r>
      <t xml:space="preserve">Use the </t>
    </r>
    <r>
      <rPr>
        <b/>
        <sz val="10"/>
        <rFont val="Trebuchet MS"/>
        <family val="2"/>
      </rPr>
      <t>Report</t>
    </r>
    <r>
      <rPr>
        <sz val="10"/>
        <rFont val="Trebuchet MS"/>
        <family val="2"/>
      </rPr>
      <t xml:space="preserve"> worksheet to compare your budget to your actual spending throughout </t>
    </r>
  </si>
  <si>
    <t>the month. Change the month by entering the month number (1 for Jan., 2 for Feb., etc.).</t>
  </si>
  <si>
    <t>Track Your Progress</t>
  </si>
  <si>
    <t xml:space="preserve">The Report pulls the budget info from the Budget worksheet and the actual spending from </t>
  </si>
  <si>
    <t>the Transactions worksheet, so you can view the report at any time during the month and</t>
  </si>
  <si>
    <t>see how much you have left (or how much you have overspent) in each category.</t>
  </si>
  <si>
    <t>When you come to the end of the table, add more rows by copying the last row to ensure that formulas get copied.</t>
  </si>
  <si>
    <r>
      <t xml:space="preserve">When you insert a blank row, </t>
    </r>
    <r>
      <rPr>
        <i/>
        <sz val="10"/>
        <rFont val="Trebuchet MS"/>
        <family val="2"/>
      </rPr>
      <t>some</t>
    </r>
    <r>
      <rPr>
        <sz val="10"/>
        <rFont val="Trebuchet MS"/>
        <family val="2"/>
      </rPr>
      <t xml:space="preserve"> formatting is copied from the row above it automatically,</t>
    </r>
  </si>
  <si>
    <t xml:space="preserve"> - You can add a limited amount of security by password protecting your workbook, but that </t>
  </si>
  <si>
    <t>can be easily bypassed by anyone with malicious intent. The security of your data is your</t>
  </si>
  <si>
    <t>responsibility.</t>
  </si>
  <si>
    <t>HELP</t>
  </si>
  <si>
    <t>Music</t>
  </si>
  <si>
    <t>Postage</t>
  </si>
  <si>
    <t>Actual</t>
  </si>
  <si>
    <t>INCOME</t>
  </si>
  <si>
    <t>Total Income</t>
  </si>
  <si>
    <t>Total Expenses</t>
  </si>
  <si>
    <t>NET</t>
  </si>
  <si>
    <t>Interest Income</t>
  </si>
  <si>
    <t>Dividends</t>
  </si>
  <si>
    <t>Clothing</t>
  </si>
  <si>
    <t>Groceries</t>
  </si>
  <si>
    <t>Gifts Received</t>
  </si>
  <si>
    <t>Wages &amp; Tips</t>
  </si>
  <si>
    <t>MISCELLANEOUS</t>
  </si>
  <si>
    <t>Electricity</t>
  </si>
  <si>
    <t>Internet</t>
  </si>
  <si>
    <t>Medical</t>
  </si>
  <si>
    <t>Improvements</t>
  </si>
  <si>
    <t>Phone</t>
  </si>
  <si>
    <t>TRANSPORTATION</t>
  </si>
  <si>
    <t>Vehicle Payments</t>
  </si>
  <si>
    <t>Fuel</t>
  </si>
  <si>
    <t>HEALTH</t>
  </si>
  <si>
    <t>Medicine/Drugs</t>
  </si>
  <si>
    <t>Health Club Dues</t>
  </si>
  <si>
    <t>ENTERTAINMENT</t>
  </si>
  <si>
    <t>Books</t>
  </si>
  <si>
    <t>Newspaper</t>
  </si>
  <si>
    <t>Magazines</t>
  </si>
  <si>
    <t>Rentals</t>
  </si>
  <si>
    <t>Outdoor Recreation</t>
  </si>
  <si>
    <t>Hobbies</t>
  </si>
  <si>
    <t>Sports</t>
  </si>
  <si>
    <t>SUBSCRIPTIONS</t>
  </si>
  <si>
    <t>DAILY LIVING</t>
  </si>
  <si>
    <t>Personal Supplies</t>
  </si>
  <si>
    <t>Cleaning Services</t>
  </si>
  <si>
    <t>Charitable Donations</t>
  </si>
  <si>
    <t>Religious Donations</t>
  </si>
  <si>
    <t>Bank Fees</t>
  </si>
  <si>
    <t>Emergency Fund</t>
  </si>
  <si>
    <t>Investments</t>
  </si>
  <si>
    <t>OBLIGATIONS</t>
  </si>
  <si>
    <t>Credit Card #1</t>
  </si>
  <si>
    <t>Credit Card #2</t>
  </si>
  <si>
    <t>Credit Card #3</t>
  </si>
  <si>
    <t>Student Loan</t>
  </si>
  <si>
    <t>Other Loan</t>
  </si>
  <si>
    <t>Federal Taxes</t>
  </si>
  <si>
    <t>State/Local Taxes</t>
  </si>
  <si>
    <t>Music Lessons</t>
  </si>
  <si>
    <t>Bus/Taxi/Train Fare</t>
  </si>
  <si>
    <t>Registration/License</t>
  </si>
  <si>
    <t>Lawn/Garden</t>
  </si>
  <si>
    <t>Furnishings/Appliances</t>
  </si>
  <si>
    <t>Cable/Satellite</t>
  </si>
  <si>
    <t>Water/Sewer/Trash</t>
  </si>
  <si>
    <t>Gas/Oil</t>
  </si>
  <si>
    <t>Mortgage/Rent</t>
  </si>
  <si>
    <t>Dining/Eating Out</t>
  </si>
  <si>
    <t>Salon/Barber</t>
  </si>
  <si>
    <t>Movies/Theater</t>
  </si>
  <si>
    <t>Videos/DVDs</t>
  </si>
  <si>
    <t>Concerts/Plays</t>
  </si>
  <si>
    <t>Film/Photos</t>
  </si>
  <si>
    <t>Games</t>
  </si>
  <si>
    <t>Toys/Gadgets</t>
  </si>
  <si>
    <t>CHARITY/GIFTS</t>
  </si>
  <si>
    <t>Difference</t>
  </si>
  <si>
    <t>CHILDREN</t>
  </si>
  <si>
    <t>School Tuition</t>
  </si>
  <si>
    <t>School Lunch</t>
  </si>
  <si>
    <t>School Supplies</t>
  </si>
  <si>
    <t>Toys/Games</t>
  </si>
  <si>
    <t>BUSINESS EXPENSE</t>
  </si>
  <si>
    <t>Deductible Expenses</t>
  </si>
  <si>
    <t>Non-Deductible Expenses</t>
  </si>
  <si>
    <t>Legal Fees</t>
  </si>
  <si>
    <t>Alimony/Child Support</t>
  </si>
  <si>
    <t>[42]</t>
  </si>
  <si>
    <t>Budget</t>
  </si>
  <si>
    <t>Refunds/Reimbursements</t>
  </si>
  <si>
    <t>Date</t>
  </si>
  <si>
    <t>Num</t>
  </si>
  <si>
    <t>Category</t>
  </si>
  <si>
    <t>R</t>
  </si>
  <si>
    <t>DEP</t>
  </si>
  <si>
    <t>Direct Deposit from Employer</t>
  </si>
  <si>
    <t>Car Payment</t>
  </si>
  <si>
    <t>Joe's Food Mart</t>
  </si>
  <si>
    <t>TXFR</t>
  </si>
  <si>
    <t>[Categories]</t>
  </si>
  <si>
    <t>INCOME-Other</t>
  </si>
  <si>
    <t>***** INCOME *****</t>
  </si>
  <si>
    <t>***** DAILY LIVING *****</t>
  </si>
  <si>
    <t>***** CHILDREN *****</t>
  </si>
  <si>
    <t>DAILY LIVING - Other</t>
  </si>
  <si>
    <t>CHILDREN - Other</t>
  </si>
  <si>
    <t>TRANSPORTATION - Other</t>
  </si>
  <si>
    <t>HEALTH - Other</t>
  </si>
  <si>
    <t>CHARITY - Other</t>
  </si>
  <si>
    <t>SAVINGS -Other</t>
  </si>
  <si>
    <t>OBLIGATIONS - Other</t>
  </si>
  <si>
    <t>BUSINESS - Other</t>
  </si>
  <si>
    <t>ENTERTAINMENT - Other</t>
  </si>
  <si>
    <t>SUBSCRIPTIONS - Other</t>
  </si>
  <si>
    <t>MISC - Other</t>
  </si>
  <si>
    <t>***** TRANSPORTATION *****</t>
  </si>
  <si>
    <t>***** HEALTH *****</t>
  </si>
  <si>
    <t>***** CHARITY / GIFTS *****</t>
  </si>
  <si>
    <t>***** MISCELLANEOUS *****</t>
  </si>
  <si>
    <t>***** SUBSCRIPTIONS *****</t>
  </si>
  <si>
    <t>***** ENTERTAINMENT *****</t>
  </si>
  <si>
    <t>***** BUSINESS EXPENSE *****</t>
  </si>
  <si>
    <t>***** OBLIGATIONS *****</t>
  </si>
  <si>
    <t>***** SAVINGS *****</t>
  </si>
  <si>
    <t>Starting Balance</t>
  </si>
  <si>
    <t>Total</t>
  </si>
  <si>
    <t>Avg</t>
  </si>
  <si>
    <t>NET (Income - Expenses)</t>
  </si>
  <si>
    <t>Projected End Balance</t>
  </si>
  <si>
    <t>Monthly</t>
  </si>
  <si>
    <t>Average</t>
  </si>
  <si>
    <t>Month:</t>
  </si>
  <si>
    <t>Yearly Budget Planner</t>
  </si>
  <si>
    <t>Account</t>
  </si>
  <si>
    <t>Checking</t>
  </si>
  <si>
    <t>Savings</t>
  </si>
  <si>
    <t>Tithing</t>
  </si>
  <si>
    <t>[Transfer]</t>
  </si>
  <si>
    <t>[Balance]</t>
  </si>
  <si>
    <t>BALANCE</t>
  </si>
  <si>
    <t>EXPENSE SUMMARY</t>
  </si>
  <si>
    <t>Begin:</t>
  </si>
  <si>
    <t>End:</t>
  </si>
  <si>
    <t>c</t>
  </si>
  <si>
    <t>Account Balance</t>
  </si>
  <si>
    <t>[From Checking]</t>
  </si>
  <si>
    <t>[To Savings]</t>
  </si>
  <si>
    <t>Cleared Balance</t>
  </si>
  <si>
    <t>TO SAVINGS</t>
  </si>
  <si>
    <t>Financial Aid</t>
  </si>
  <si>
    <t>Rental Income</t>
  </si>
  <si>
    <t>Retirement Fund</t>
  </si>
  <si>
    <t>College Fund</t>
  </si>
  <si>
    <t>Taxes</t>
  </si>
  <si>
    <t>Christmas</t>
  </si>
  <si>
    <t>HOUSING</t>
  </si>
  <si>
    <t>UTILITIES</t>
  </si>
  <si>
    <t>UTILITIES - Other</t>
  </si>
  <si>
    <t>Home/Rental Insurance</t>
  </si>
  <si>
    <t>Real Estate Taxes</t>
  </si>
  <si>
    <t>Maintenance/Supplies</t>
  </si>
  <si>
    <t>HOUSING - Other</t>
  </si>
  <si>
    <t>FOOD</t>
  </si>
  <si>
    <t>Pet Food</t>
  </si>
  <si>
    <t>FOOD - Other</t>
  </si>
  <si>
    <t>Auto Insurance</t>
  </si>
  <si>
    <t>Repairs/Tires</t>
  </si>
  <si>
    <t>Health Insurance</t>
  </si>
  <si>
    <t>Disability Insurance</t>
  </si>
  <si>
    <t>Doctor/Dentist/Optometrist</t>
  </si>
  <si>
    <t>Life Insurance</t>
  </si>
  <si>
    <t>Veterinarian/Pet Care</t>
  </si>
  <si>
    <t>Education</t>
  </si>
  <si>
    <t>Laundry / Dry Cleaning</t>
  </si>
  <si>
    <t>Babysitting/Child Care</t>
  </si>
  <si>
    <t>Vacation Fund</t>
  </si>
  <si>
    <t>Vacation/Travel</t>
  </si>
  <si>
    <t>Dues/Memberships</t>
  </si>
  <si>
    <t>Gifts</t>
  </si>
  <si>
    <t>***** HOUSING *****</t>
  </si>
  <si>
    <t>***** UTILITIES *****</t>
  </si>
  <si>
    <t>***** FOOD *****</t>
  </si>
  <si>
    <t>% of Income</t>
  </si>
  <si>
    <t>INSTRUCTIONS</t>
  </si>
  <si>
    <t>Transaction History</t>
  </si>
  <si>
    <t>Input Cell</t>
  </si>
  <si>
    <t>If you need to make changes to the categories, make sure that you make corresponding</t>
  </si>
  <si>
    <t>changes in ALL the other worksheets.</t>
  </si>
  <si>
    <t xml:space="preserve">deleting entire rows) to help ensure that all formulas are copied correctly. Always insert </t>
  </si>
  <si>
    <t>new rows between the first and last item in the category. If you insert a row immediately</t>
  </si>
  <si>
    <t>above the "Total" or "Subtotal" row, formulas will not stretch to include the row you inserted.</t>
  </si>
  <si>
    <t xml:space="preserve"> - Except for customizing the categories, you normally only edit cells with a gray border:</t>
  </si>
  <si>
    <t>Using duplicate category names like "Other" will result in errors, but you may not easily</t>
  </si>
  <si>
    <t>notice the errors. Make sure that each category is UNIQUE.</t>
  </si>
  <si>
    <t>Step 1</t>
  </si>
  <si>
    <r>
      <t xml:space="preserve">The easiest way to get started is to just </t>
    </r>
    <r>
      <rPr>
        <b/>
        <sz val="10"/>
        <rFont val="Trebuchet MS"/>
        <family val="2"/>
      </rPr>
      <t>use the default set of budget categories</t>
    </r>
    <r>
      <rPr>
        <sz val="10"/>
        <rFont val="Trebuchet MS"/>
        <family val="2"/>
      </rPr>
      <t>.</t>
    </r>
  </si>
  <si>
    <r>
      <t xml:space="preserve">A. If you </t>
    </r>
    <r>
      <rPr>
        <b/>
        <sz val="10"/>
        <rFont val="Trebuchet MS"/>
        <family val="2"/>
      </rPr>
      <t>ADD or DELETE Categories</t>
    </r>
    <r>
      <rPr>
        <sz val="10"/>
        <rFont val="Trebuchet MS"/>
        <family val="2"/>
      </rPr>
      <t>, make sure that you use row operations (copying or</t>
    </r>
  </si>
  <si>
    <r>
      <t xml:space="preserve">C. </t>
    </r>
    <r>
      <rPr>
        <b/>
        <sz val="10"/>
        <rFont val="Trebuchet MS"/>
        <family val="2"/>
      </rPr>
      <t>No Duplicate Category Names</t>
    </r>
  </si>
  <si>
    <t>B. Category names in all the worksheets must match exactly. Conditional formatting is used</t>
  </si>
  <si>
    <t>to highlight the category names if the categories are not found in the Categories worksheet.</t>
  </si>
  <si>
    <t>If you add or remove major categories (like Housing, Food, Health, etc.), many formulas</t>
  </si>
  <si>
    <t xml:space="preserve">will need to be updated and it is very likely you'll miss something and end up introducing </t>
  </si>
  <si>
    <t>errors. Try to use the default set of categories or RENAME the categories, but avoid adding</t>
  </si>
  <si>
    <t>or removing the major categories.</t>
  </si>
  <si>
    <r>
      <t>TIP</t>
    </r>
    <r>
      <rPr>
        <sz val="10"/>
        <rFont val="Trebuchet MS"/>
        <family val="2"/>
      </rPr>
      <t xml:space="preserve">: If you </t>
    </r>
    <r>
      <rPr>
        <i/>
        <sz val="10"/>
        <rFont val="Trebuchet MS"/>
        <family val="2"/>
      </rPr>
      <t>are</t>
    </r>
    <r>
      <rPr>
        <sz val="10"/>
        <rFont val="Trebuchet MS"/>
        <family val="2"/>
      </rPr>
      <t xml:space="preserve"> going to customize the categories, it may be easier to start from the Budget</t>
    </r>
  </si>
  <si>
    <t>worksheet and then make sure that the Report and Categories worksheets correspond.</t>
  </si>
  <si>
    <t>Intro</t>
  </si>
  <si>
    <t>spreadsheet applications, you should know that spreadsheets are error-prone. It is easy to</t>
  </si>
  <si>
    <t>etc. If you are comfortable using Excel, know how to identify and fix formulas when needed,</t>
  </si>
  <si>
    <t>Customize Categories (or don't)</t>
  </si>
  <si>
    <r>
      <t xml:space="preserve">D. </t>
    </r>
    <r>
      <rPr>
        <b/>
        <sz val="10"/>
        <rFont val="Trebuchet MS"/>
        <family val="2"/>
      </rPr>
      <t>Do Not Remove or Add Major Categories</t>
    </r>
  </si>
  <si>
    <t>Step 2</t>
  </si>
  <si>
    <t>Define Your List of Accounts</t>
  </si>
  <si>
    <t xml:space="preserve">List the accounts that you want to include in the Transaction History worksheet in the </t>
  </si>
  <si>
    <t>list to the right. This list will be used to populate the dropdown box in the Accounts column</t>
  </si>
  <si>
    <r>
      <t>TIP</t>
    </r>
    <r>
      <rPr>
        <sz val="10"/>
        <rFont val="Trebuchet MS"/>
        <family val="2"/>
      </rPr>
      <t xml:space="preserve">: If you start each account name with a different letter, Excel's </t>
    </r>
    <r>
      <rPr>
        <b/>
        <sz val="10"/>
        <rFont val="Trebuchet MS"/>
        <family val="2"/>
      </rPr>
      <t>autocomplete</t>
    </r>
    <r>
      <rPr>
        <sz val="10"/>
        <rFont val="Trebuchet MS"/>
        <family val="2"/>
      </rPr>
      <t xml:space="preserve"> feature</t>
    </r>
  </si>
  <si>
    <t>[End of List]</t>
  </si>
  <si>
    <t>** ACCOUNTS **</t>
  </si>
  <si>
    <t>To add more accounts, insert rows above this line.</t>
  </si>
  <si>
    <t>will make entering the account much faster for you.</t>
  </si>
  <si>
    <t>Step 3</t>
  </si>
  <si>
    <t>Define your Yearly Budget</t>
  </si>
  <si>
    <t>Define your budget using the Budget worksheet. Edit only the cells with the gray outline.</t>
  </si>
  <si>
    <t>Label</t>
  </si>
  <si>
    <t xml:space="preserve"> - If you see "#####" in a cell, widen the COLUMN to display the cell contents.</t>
  </si>
  <si>
    <t xml:space="preserve"> - Some of the labels include cell comments (marked with little red triangles) to provide</t>
  </si>
  <si>
    <t>extra help information.</t>
  </si>
  <si>
    <t xml:space="preserve">make mistakes, accidentally delete things that should not be deleted, forget to copy formulas, </t>
  </si>
  <si>
    <t>understand how to use basic row operations (delete, copy, inserted copied rows, etc.), are</t>
  </si>
  <si>
    <t>okay with the level of risk you take on by using a spreadsheet, and follow the instructions</t>
  </si>
  <si>
    <t xml:space="preserve"> - You can add your own cell comments! This is especially useful in the Budget worksheet,</t>
  </si>
  <si>
    <t>where you can create notes to explain irregular or variable expenses.</t>
  </si>
  <si>
    <t xml:space="preserve"> - This workbook uses a lot of conditional formatting. Look up "conditional formatting" in the</t>
  </si>
  <si>
    <t>Excel help system (F1) if you want to know how it works.</t>
  </si>
  <si>
    <r>
      <t xml:space="preserve"> - </t>
    </r>
    <r>
      <rPr>
        <b/>
        <sz val="10"/>
        <color indexed="10"/>
        <rFont val="Trebuchet MS"/>
        <family val="2"/>
      </rPr>
      <t>Backup</t>
    </r>
    <r>
      <rPr>
        <sz val="10"/>
        <color indexed="10"/>
        <rFont val="Trebuchet MS"/>
        <family val="2"/>
      </rPr>
      <t xml:space="preserve"> your file regularly to avoid losing data! Excel files DO get corrupted occasionally.</t>
    </r>
  </si>
  <si>
    <t>See Vertex42.com and the blog Vertex42Blog.com for tips on budgeting.</t>
  </si>
  <si>
    <t>Vertex42 Blog: Budgeting</t>
  </si>
  <si>
    <t>How to Budget: Budgeting Tips</t>
  </si>
  <si>
    <r>
      <t xml:space="preserve"> - You can </t>
    </r>
    <r>
      <rPr>
        <b/>
        <sz val="10"/>
        <rFont val="Trebuchet MS"/>
        <family val="2"/>
      </rPr>
      <t>copy and paste the input cells</t>
    </r>
    <r>
      <rPr>
        <sz val="10"/>
        <rFont val="Trebuchet MS"/>
        <family val="2"/>
      </rPr>
      <t xml:space="preserve"> within the Budget worksheet as needed. For example,</t>
    </r>
  </si>
  <si>
    <t>enter an average fuel cost in January, then copy the value to other months.</t>
  </si>
  <si>
    <r>
      <t xml:space="preserve"> - Use formulas</t>
    </r>
    <r>
      <rPr>
        <sz val="10"/>
        <rFont val="Trebuchet MS"/>
        <family val="2"/>
      </rPr>
      <t xml:space="preserve"> to do basic calculations like "=245/6" to divide 245 by 6 or "=34*2" to multipy</t>
    </r>
  </si>
  <si>
    <t xml:space="preserve">34 by 2, or "=34+12+45" to add a bunch of numbers. Formulas are entered using the </t>
  </si>
  <si>
    <t>equals "=" sign.</t>
  </si>
  <si>
    <t>Record Transactions</t>
  </si>
  <si>
    <t>Step 4</t>
  </si>
  <si>
    <t>the formatting, data validation, and formulas get copied correctly.</t>
  </si>
  <si>
    <r>
      <t>IMPORTANT</t>
    </r>
    <r>
      <rPr>
        <sz val="10"/>
        <rFont val="Trebuchet MS"/>
        <family val="2"/>
      </rPr>
      <t xml:space="preserve">: You must </t>
    </r>
    <r>
      <rPr>
        <b/>
        <sz val="10"/>
        <rFont val="Trebuchet MS"/>
        <family val="2"/>
      </rPr>
      <t>copy and paste entire rows</t>
    </r>
    <r>
      <rPr>
        <sz val="10"/>
        <rFont val="Trebuchet MS"/>
        <family val="2"/>
      </rPr>
      <t xml:space="preserve"> when adding new rows, to ensure that all </t>
    </r>
  </si>
  <si>
    <r>
      <t xml:space="preserve">The Vertex42® Money Manager </t>
    </r>
    <r>
      <rPr>
        <i/>
        <sz val="10"/>
        <rFont val="Trebuchet MS"/>
        <family val="2"/>
      </rPr>
      <t>can</t>
    </r>
    <r>
      <rPr>
        <sz val="10"/>
        <rFont val="Trebuchet MS"/>
        <family val="2"/>
      </rPr>
      <t xml:space="preserve"> be a very simple money management tool. Like most</t>
    </r>
  </si>
  <si>
    <t>General Tips</t>
  </si>
  <si>
    <t>and guidelines, you should find this spreadsheet very useful.</t>
  </si>
  <si>
    <t xml:space="preserve">The Beginning Balance on JANUARY 1st for each account should be the first lines in the </t>
  </si>
  <si>
    <t>register. If an account has a Negative balance (like a Credit Card), enter the balance as a</t>
  </si>
  <si>
    <t>the balance shown on your bank or credit card statements.</t>
  </si>
  <si>
    <t>Use the screenshot below as a guide for how to enter transactions.</t>
  </si>
  <si>
    <r>
      <t>TIP</t>
    </r>
    <r>
      <rPr>
        <sz val="10"/>
        <rFont val="Trebuchet MS"/>
        <family val="2"/>
      </rPr>
      <t xml:space="preserve">: Always leave the last row in the table BLANK so that you can easily add new rows. To </t>
    </r>
  </si>
  <si>
    <t>add new rows, select the last row of the table (row 57 in the image below) and drag the fill</t>
  </si>
  <si>
    <t>handle down to copy the row down to create as many new rows as you need.</t>
  </si>
  <si>
    <t>below the last transaction. Then, you just need to edit the cells that need to be changed.</t>
  </si>
  <si>
    <t xml:space="preserve">You will probably find that the fastest way to add new transactions is copy and paste similar </t>
  </si>
  <si>
    <r>
      <t xml:space="preserve">previous transactions. You can select one or more </t>
    </r>
    <r>
      <rPr>
        <b/>
        <sz val="10"/>
        <rFont val="Trebuchet MS"/>
        <family val="2"/>
      </rPr>
      <t>rows</t>
    </r>
    <r>
      <rPr>
        <sz val="10"/>
        <rFont val="Trebuchet MS"/>
        <family val="2"/>
      </rPr>
      <t>, copy them, and then paste them</t>
    </r>
  </si>
  <si>
    <t>Checking  1/1/10  2032  Target   Split   Clothing      23.10</t>
  </si>
  <si>
    <t>Checking  1/1/10  2032  Target   Split   Groceries     45.15</t>
  </si>
  <si>
    <t>Checking  1/1/10  2032  Target   Split   Supplies      25.04</t>
  </si>
  <si>
    <t>If a single transaction needs to be allocated to multiple budget categories, you need to create</t>
  </si>
  <si>
    <r>
      <t xml:space="preserve">a </t>
    </r>
    <r>
      <rPr>
        <b/>
        <sz val="10"/>
        <rFont val="Trebuchet MS"/>
        <family val="2"/>
      </rPr>
      <t>SPLIT</t>
    </r>
    <r>
      <rPr>
        <sz val="10"/>
        <rFont val="Trebuchet MS"/>
        <family val="2"/>
      </rPr>
      <t xml:space="preserve"> transaction. You can do this by splitting the transaction into multiple transactions - </t>
    </r>
  </si>
  <si>
    <t>Target</t>
  </si>
  <si>
    <t>Split</t>
  </si>
  <si>
    <t>one for each category. You can use the MEMO field to indicate that the transaction is a "Split".</t>
  </si>
  <si>
    <r>
      <t>Tip:</t>
    </r>
    <r>
      <rPr>
        <sz val="10"/>
        <rFont val="Trebuchet MS"/>
        <family val="2"/>
      </rPr>
      <t xml:space="preserve"> If you want to verify the total amount of the split transaction, you can do a quick</t>
    </r>
  </si>
  <si>
    <t>calculation off to the side of the table using an Excel formula, like "=SUM(H13:H15)"</t>
  </si>
  <si>
    <t>Recording a [Transfer] To SAVINGS</t>
  </si>
  <si>
    <t>worksheet that there are multiple savings goals listed as sub-categories under the main</t>
  </si>
  <si>
    <t xml:space="preserve">"To Savings" category. Instead of just throwing money into Savings, you should allocate the </t>
  </si>
  <si>
    <t>money to specific savings goals based on percentages. For example, 50% to your Emergency</t>
  </si>
  <si>
    <t>Fund, 25% to Retirement, etc. You do this by recording the transfer as a SPLIT transaction:</t>
  </si>
  <si>
    <t>Choose "[Transfer]" as the Category for both transactions. For example, a $250 credit card</t>
  </si>
  <si>
    <t>payment would be recorded as a transfer FROM your checking TO your credit card account:</t>
  </si>
  <si>
    <t>Checking    1/1/10  TXFR  [To CreditCard]  [Transfer]   150.00</t>
  </si>
  <si>
    <t>while the CATEGORY for the Checking account transaction(s) are budget sub-categories.</t>
  </si>
  <si>
    <r>
      <t xml:space="preserve">When budgeting, you </t>
    </r>
    <r>
      <rPr>
        <b/>
        <sz val="10"/>
        <rFont val="Trebuchet MS"/>
        <family val="2"/>
      </rPr>
      <t>treat a transfer to Savings as an expense</t>
    </r>
    <r>
      <rPr>
        <sz val="10"/>
        <rFont val="Trebuchet MS"/>
        <family val="2"/>
      </rPr>
      <t>. You'll notice in the Budget</t>
    </r>
  </si>
  <si>
    <t>Checking  1/1/10  TXFR  [To Savings]     Emergency Fund  100.00</t>
  </si>
  <si>
    <t>Checking  1/1/10  TXFR  [To Savings]     Retirement       50.00</t>
  </si>
  <si>
    <t>Checking  1/1/10  TXFR  [To Savings]     College Fund     50.00</t>
  </si>
  <si>
    <t>In the example below, the CATEGORY for the Savings account transaction is "[Transfer]"</t>
  </si>
  <si>
    <t>Recording a SPLIT Transaction</t>
  </si>
  <si>
    <t>Recording a [Transfer] Between Spending Accounts</t>
  </si>
  <si>
    <r>
      <t>NOTE</t>
    </r>
    <r>
      <rPr>
        <sz val="10"/>
        <rFont val="Trebuchet MS"/>
        <family val="2"/>
      </rPr>
      <t>: The above example assumes that the "payment" to your Credit Card is to pay off the</t>
    </r>
  </si>
  <si>
    <t xml:space="preserve">charges that you have already recorded earlier in the Transaction History table for the </t>
  </si>
  <si>
    <t>CreditCard  1/1/10  TXFR  [From Checking]        [Transfer]              150.00</t>
  </si>
  <si>
    <t>Checking    1/1/10  TXFR  [To CreditCard] Split  [Transfer]     125.00</t>
  </si>
  <si>
    <t>under Obligations.</t>
  </si>
  <si>
    <t>Checking    1/1/10  TXFR  [To CreditCard] Split  Credit Card #1  25.00</t>
  </si>
  <si>
    <t>CreditCard account. If you are NOT recording individual CreditCard transactions using the</t>
  </si>
  <si>
    <t xml:space="preserve">Transactions worksheet, or part of the $150.00 was to pay down an outstanding debt, then a </t>
  </si>
  <si>
    <t>credit card payment would look like one of the following, where "Credit Card #1" is a category</t>
  </si>
  <si>
    <t>Example 1: Not using Credit Card #1 any more, but still owe money on it.</t>
  </si>
  <si>
    <t>Checking    1/1/10        Credit Card     Credit Card #1   150.00</t>
  </si>
  <si>
    <t>PAYMENT</t>
  </si>
  <si>
    <t>DEPOSIT</t>
  </si>
  <si>
    <t>Cleared Payment</t>
  </si>
  <si>
    <t>Cleared Deposit</t>
  </si>
  <si>
    <t>Payee</t>
  </si>
  <si>
    <t>Memo</t>
  </si>
  <si>
    <r>
      <t>PAYMENT</t>
    </r>
    <r>
      <rPr>
        <sz val="10"/>
        <rFont val="Trebuchet MS"/>
        <family val="2"/>
      </rPr>
      <t xml:space="preserve"> as </t>
    </r>
    <r>
      <rPr>
        <i/>
        <sz val="10"/>
        <rFont val="Trebuchet MS"/>
        <family val="2"/>
      </rPr>
      <t>money leaving the account</t>
    </r>
    <r>
      <rPr>
        <sz val="10"/>
        <rFont val="Trebuchet MS"/>
        <family val="2"/>
      </rPr>
      <t xml:space="preserve"> and a </t>
    </r>
    <r>
      <rPr>
        <b/>
        <sz val="10"/>
        <rFont val="Trebuchet MS"/>
        <family val="2"/>
      </rPr>
      <t>DEPOSIT</t>
    </r>
    <r>
      <rPr>
        <sz val="10"/>
        <rFont val="Trebuchet MS"/>
        <family val="2"/>
      </rPr>
      <t xml:space="preserve"> as </t>
    </r>
    <r>
      <rPr>
        <i/>
        <sz val="10"/>
        <rFont val="Trebuchet MS"/>
        <family val="2"/>
      </rPr>
      <t>money entering the account</t>
    </r>
    <r>
      <rPr>
        <sz val="10"/>
        <rFont val="Trebuchet MS"/>
        <family val="2"/>
      </rPr>
      <t>.</t>
    </r>
  </si>
  <si>
    <t>The Transactions worksheet lets you record transactions for multiple accounts. Think of a</t>
  </si>
  <si>
    <t>Examples of different types of transactions are given below.</t>
  </si>
  <si>
    <r>
      <t>Category</t>
    </r>
    <r>
      <rPr>
        <sz val="10"/>
        <rFont val="Trebuchet MS"/>
        <family val="2"/>
      </rPr>
      <t xml:space="preserve">: The Category field is essential to the functionality of this workbook. The Category </t>
    </r>
  </si>
  <si>
    <t>Positive value in the PAYMENT column. If an account has a Positive balance, enter the balance</t>
  </si>
  <si>
    <t>as a Positive value in the DEPOSIT column. Use the Account Balance column to compare to</t>
  </si>
  <si>
    <t>ACCOUNT   DATE    NUM   PAYEE    MEMO    CATEGORY    PAYMENT</t>
  </si>
  <si>
    <t>ACCOUNT     DATE    NUM   PAYEE            CATEGORY    PAYMENT  DEPOSIT</t>
  </si>
  <si>
    <t>ACCOUNT     DATE    NUM   PAYEE           CATEGORY        PAYMENT</t>
  </si>
  <si>
    <t>ACCOUNT     DATE    NUM   PAYEE           MEMO   CATEGORY      PAYMENT  DEPOSIT</t>
  </si>
  <si>
    <t>ACCOUNT   DATE    NUM   PAYEE            CATEGORY       PAYMENT   DEPOSIT</t>
  </si>
  <si>
    <t>Savings   1/1/10  TXFR  [From Checking]  [Transfer]                200.00</t>
  </si>
  <si>
    <t>Record a transfer by listing two transactions (one PAYMENT, one DEPOSIT) to offset each other.</t>
  </si>
  <si>
    <t>BobsCard</t>
  </si>
  <si>
    <t>JanesCard</t>
  </si>
  <si>
    <t>columns J-L and copy the formulas down.</t>
  </si>
  <si>
    <t>BUDGET SUMMARY</t>
  </si>
  <si>
    <t>of the Transactions worksheet.</t>
  </si>
  <si>
    <t>Children:Clothing</t>
  </si>
  <si>
    <r>
      <t>IMPORTANT</t>
    </r>
    <r>
      <rPr>
        <sz val="10"/>
        <rFont val="Trebuchet MS"/>
        <family val="2"/>
      </rPr>
      <t>: If the Report worksheet does not appear to be pulling information from the</t>
    </r>
  </si>
  <si>
    <r>
      <t xml:space="preserve">Step 4-0: </t>
    </r>
    <r>
      <rPr>
        <b/>
        <sz val="10"/>
        <rFont val="Trebuchet MS"/>
        <family val="2"/>
      </rPr>
      <t>Delete the Sample Rows</t>
    </r>
  </si>
  <si>
    <r>
      <t xml:space="preserve">Step 4-1: </t>
    </r>
    <r>
      <rPr>
        <b/>
        <sz val="10"/>
        <rFont val="Trebuchet MS"/>
        <family val="2"/>
      </rPr>
      <t>Enter the beginning balance(s):</t>
    </r>
  </si>
  <si>
    <r>
      <t xml:space="preserve">Step 4-2: </t>
    </r>
    <r>
      <rPr>
        <b/>
        <sz val="10"/>
        <rFont val="Trebuchet MS"/>
        <family val="2"/>
      </rPr>
      <t>Add New Transactions:</t>
    </r>
  </si>
  <si>
    <r>
      <t xml:space="preserve">Step 4-3: </t>
    </r>
    <r>
      <rPr>
        <b/>
        <sz val="10"/>
        <rFont val="Trebuchet MS"/>
        <family val="2"/>
      </rPr>
      <t>Record "Cleared" Transactions.</t>
    </r>
  </si>
  <si>
    <r>
      <t xml:space="preserve">Step 4-4: </t>
    </r>
    <r>
      <rPr>
        <b/>
        <sz val="10"/>
        <rFont val="Trebuchet MS"/>
        <family val="2"/>
      </rPr>
      <t>Reconcile Your Accounts</t>
    </r>
  </si>
  <si>
    <r>
      <t xml:space="preserve">Step 4-5: </t>
    </r>
    <r>
      <rPr>
        <b/>
        <sz val="10"/>
        <rFont val="Trebuchet MS"/>
        <family val="2"/>
      </rPr>
      <t>Check Formulas</t>
    </r>
  </si>
  <si>
    <t>Transactions worksheet, please see Step 4-5 above (Check Formulas).</t>
  </si>
  <si>
    <t>Example 2: A portion of a credit card payment used to pay down $25.00 of outstanding debt.</t>
  </si>
  <si>
    <t>Recording a Return or Refund</t>
  </si>
  <si>
    <t>CreditCard  1/1/10        The Big Store    Appliances    50.00</t>
  </si>
  <si>
    <t>Original Transaction:</t>
  </si>
  <si>
    <t>Recording the Return:</t>
  </si>
  <si>
    <t>A very common approach for recording returns or refunds is to record them as a negative</t>
  </si>
  <si>
    <t>expense. As an example, let's say you purchased a blender from a department store and</t>
  </si>
  <si>
    <t>allocated the payment to your "Appliances" category. After returning the blender, the store</t>
  </si>
  <si>
    <t>credits your card. Instead of entering the credit as a deposit, enter the amount as a negative</t>
  </si>
  <si>
    <t xml:space="preserve">payment as shown below. Doing this will credit the correct budget category instead of </t>
  </si>
  <si>
    <t>treating the return as income.</t>
  </si>
  <si>
    <t>CreditCard  1/5/10        The Big Store    Appliances   -50.00</t>
  </si>
  <si>
    <t>Year Begins:</t>
  </si>
  <si>
    <r>
      <t xml:space="preserve"> - For a Financial Year that does not start in January</t>
    </r>
    <r>
      <rPr>
        <sz val="10"/>
        <rFont val="Trebuchet MS"/>
        <family val="2"/>
      </rPr>
      <t xml:space="preserve">: Before entering your yearly budget, </t>
    </r>
  </si>
  <si>
    <t>go to the Report worksheet and enter the "Year Begins" date. This will update the month</t>
  </si>
  <si>
    <t>labels in the Budget worksheet.</t>
  </si>
  <si>
    <t>&gt;&gt; Excel Tips</t>
  </si>
  <si>
    <t>Budgeting for Large Variable Expenses</t>
  </si>
  <si>
    <t>For large payments that are made once every few months or once a year, it is common to</t>
  </si>
  <si>
    <t>estimate a monthly budget amount and transfer the monthly amount into a temporary</t>
  </si>
  <si>
    <t>savings account, so that you have enough money available when you need to pay the bill.</t>
  </si>
  <si>
    <t>If you are recording those transfers to savings each month as an expense, then what do</t>
  </si>
  <si>
    <t>you do when it comes time to pay the bill?</t>
  </si>
  <si>
    <t>1. Record the Transfer from Savings to Checking as a Credit to the Expense Category</t>
  </si>
  <si>
    <t>2. Recording the Actual Insurance Payment:</t>
  </si>
  <si>
    <t>Savings   6/1/14  TXFR  [To Checking]    [Transfer]      200.00</t>
  </si>
  <si>
    <t>Checking  6/1/14  TXFR  [From Savings]   Insurance                 200.00</t>
  </si>
  <si>
    <t>In the above example, the actual payment of 198.00 was lower than what was previously</t>
  </si>
  <si>
    <t>transfer as a credit to the expense category. Then, record the actual payment like normal.</t>
  </si>
  <si>
    <t>Checking  6/1/14  1023  ABC Insurance    Insurance       198.00</t>
  </si>
  <si>
    <t>total expense of 200.00, so you could end up seeing a value of -2.00 in the Actual column</t>
  </si>
  <si>
    <t>of the report worksheet. This is similar to what you might see if you received a refund or</t>
  </si>
  <si>
    <t>return for something you paid in a previous month.</t>
  </si>
  <si>
    <t>One approach is to first transfer the amount saved from Savings to Checking, recording the</t>
  </si>
  <si>
    <t>© 2010-2014 Vertex42 LLC</t>
  </si>
  <si>
    <t>By Vertex42.com</t>
  </si>
  <si>
    <t>This spreadsheet, including all worksheets and associated content is considered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</si>
  <si>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</si>
  <si>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</si>
  <si>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t>See License Agreement</t>
  </si>
  <si>
    <t>http://www.vertex42.com/licensing/EULA_privateuse.html</t>
  </si>
  <si>
    <r>
      <rPr>
        <b/>
        <sz val="12"/>
        <color theme="1"/>
        <rFont val="Arial"/>
        <family val="2"/>
      </rPr>
      <t>Do not delete this worksheet.</t>
    </r>
    <r>
      <rPr>
        <sz val="12"/>
        <rFont val="Arial"/>
        <family val="2"/>
      </rPr>
      <t xml:space="preserve"> If necessary, you may hide it by right-clicking on the tab and selecting Hide.</t>
    </r>
  </si>
  <si>
    <t>Money Management Template</t>
  </si>
  <si>
    <t>http://www.vertex42.com/ExcelTemplates/money-management-template.html</t>
  </si>
  <si>
    <t>Instructions</t>
  </si>
  <si>
    <t>This worksheet defines the list of categories used for the drop-down in the Register worksheet. You must make absolutely sure that the list of categories are the same in ALL worksheets</t>
  </si>
  <si>
    <t>If you make a change to a category, you need to make that change in all worksheets.</t>
  </si>
  <si>
    <t>Adding a Category</t>
  </si>
  <si>
    <t>Deleting a Sub-Category</t>
  </si>
  <si>
    <t>Making Changes to Categories</t>
  </si>
  <si>
    <r>
      <rPr>
        <b/>
        <sz val="10"/>
        <color theme="4"/>
        <rFont val="Arial"/>
        <family val="2"/>
      </rPr>
      <t>WARNING</t>
    </r>
    <r>
      <rPr>
        <sz val="10"/>
        <color theme="4"/>
        <rFont val="Arial"/>
        <family val="2"/>
      </rPr>
      <t>: Be VERY careful to not use DUPLICATE category names such as "Other".</t>
    </r>
  </si>
  <si>
    <t xml:space="preserve"> - A sub-category highlighted BROWN means that the category needs to be added to the Report worksheet.</t>
  </si>
  <si>
    <t xml:space="preserve"> - Major categories like *****INCOME***** are used to separate groups of categories and you should make sure that the sub-categories are grouped correctly and consistently in the Yearly and Monthly worksheets.</t>
  </si>
  <si>
    <t xml:space="preserve"> - If a sub-category is highlighted PINK(MAGENTA), then the category needs to be added to the Budget worksheet.</t>
  </si>
  <si>
    <t xml:space="preserve"> - This worksheet uses conditional formatting to detect whether the Category is found in BOTH the Budget and Report worksheets.</t>
  </si>
  <si>
    <t xml:space="preserve"> - If you have already started recording transactions, and some of the transactions were allocated to the category you deleted, you will need to manually update all those Transactions to assign them to a new category.</t>
  </si>
  <si>
    <t xml:space="preserve"> - Before you start recording transactions, deleting a category is easy. Just delete the category row. Don't delete major categories.</t>
  </si>
  <si>
    <t xml:space="preserve"> - Copy an existing row and insert the copied row where you want it and then edit the Category name. Then, make sure the add the category in the Budget and Report worksheets.</t>
  </si>
  <si>
    <t>Customize the categories as needed. Update the Categories and Budget worksheets to match the categories you define.</t>
  </si>
  <si>
    <r>
      <t xml:space="preserve"> - Use the </t>
    </r>
    <r>
      <rPr>
        <b/>
        <sz val="10"/>
        <color theme="4"/>
        <rFont val="Arial"/>
        <family val="2"/>
      </rPr>
      <t>Month</t>
    </r>
    <r>
      <rPr>
        <sz val="10"/>
        <color theme="4"/>
        <rFont val="Arial"/>
        <family val="2"/>
      </rPr>
      <t xml:space="preserve"> field to display the budget report for a specific month. If your financial year starts in July, month 2 would be August.</t>
    </r>
  </si>
  <si>
    <r>
      <t xml:space="preserve"> - In the </t>
    </r>
    <r>
      <rPr>
        <b/>
        <sz val="10"/>
        <color theme="4"/>
        <rFont val="Arial"/>
        <family val="2"/>
      </rPr>
      <t>Year Begins</t>
    </r>
    <r>
      <rPr>
        <sz val="10"/>
        <color theme="4"/>
        <rFont val="Arial"/>
        <family val="2"/>
      </rPr>
      <t xml:space="preserve"> field, enter the date of the first day of the month corresponding to the first month in the Budget worksheet. If your financial year starts in July, you would enter 7/1/2013.</t>
    </r>
  </si>
  <si>
    <r>
      <t>Vertex42</t>
    </r>
    <r>
      <rPr>
        <b/>
        <vertAlign val="superscript"/>
        <sz val="12"/>
        <color theme="4" tint="-0.249977111117893"/>
        <rFont val="Trebuchet MS"/>
        <family val="2"/>
      </rPr>
      <t>®</t>
    </r>
    <r>
      <rPr>
        <b/>
        <sz val="18"/>
        <color theme="4" tint="-0.249977111117893"/>
        <rFont val="Trebuchet MS"/>
        <family val="2"/>
      </rPr>
      <t xml:space="preserve"> Money Manager</t>
    </r>
  </si>
  <si>
    <t xml:space="preserve"> See the HELP worksheet for instructions.</t>
  </si>
  <si>
    <t>Year-To-Date:</t>
  </si>
  <si>
    <t>No</t>
  </si>
  <si>
    <r>
      <t xml:space="preserve"> - Select "Yes" from the </t>
    </r>
    <r>
      <rPr>
        <b/>
        <sz val="10"/>
        <color theme="4"/>
        <rFont val="Arial"/>
        <family val="2"/>
      </rPr>
      <t>Year-To-Date</t>
    </r>
    <r>
      <rPr>
        <sz val="10"/>
        <color theme="4"/>
        <rFont val="Arial"/>
        <family val="2"/>
      </rPr>
      <t xml:space="preserve"> drop-down box to see the Year-To-Date Budget Report.</t>
    </r>
  </si>
  <si>
    <t>Date Begin</t>
  </si>
  <si>
    <t>Date End</t>
  </si>
  <si>
    <t>Yearly Income &amp; Expense Report</t>
  </si>
  <si>
    <t>◄ Update the Starting Balance</t>
  </si>
  <si>
    <t>If customizing budget categories, you will need to</t>
  </si>
  <si>
    <t>make the categories match the other worksheets.</t>
  </si>
  <si>
    <t>This worksheet creates an income and expense</t>
  </si>
  <si>
    <t>report from the data in the Transactions worksheet.</t>
  </si>
  <si>
    <t>End Balance</t>
  </si>
  <si>
    <t>Using the Report Worksheet</t>
  </si>
  <si>
    <t>Using the YearlyReport Worksheet</t>
  </si>
  <si>
    <t>The YearlyReport worksheet is very similar to the Budget worksheet except that it calculates</t>
  </si>
  <si>
    <t>amounts from the Transactions worksheet to show you an Income and Expense report.</t>
  </si>
  <si>
    <t>If you customize budget categories, you will need to make sure to edit the YearlyReport</t>
  </si>
  <si>
    <t>worksheet so that all budget categories match.</t>
  </si>
  <si>
    <t>For Year Beginning</t>
  </si>
  <si>
    <t>◄ Update the Start Date if desired</t>
  </si>
  <si>
    <t>For Excel 2010 or Later</t>
  </si>
  <si>
    <t>THE MOST COMMON ERROR is inserting a new row and forgetting to copy formulas down.</t>
  </si>
  <si>
    <t>but formulas and data validation are not copied. You can press CTRL+d after inserting a new</t>
  </si>
  <si>
    <t>row to quickly copy all formulas and formatting from the row immediately above.</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</si>
</sst>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quot;$&quot;* #,##0.00_);_(&quot;$&quot;* \(#,##0.00\);_(&quot;$&quot;* &quot;-&quot;??_);_(@_)"/>
    <numFmt numFmtId="43" formatCode="_(* #,##0.00_);_(* \(#,##0.00\);_(* &quot;-&quot;??_);_(@_)"/>
    <numFmt numFmtId="164" formatCode="m/d/yy;@"/>
    <numFmt numFmtId="165" formatCode="m/dd/yy;@"/>
    <numFmt numFmtId="166" formatCode="0.0%"/>
    <numFmt numFmtId="167" formatCode="[$-409]mmm;@"/>
    <numFmt numFmtId="168" formatCode="[$-409]d\-mmm;@"/>
  </numFmts>
  <fonts count="54" x14ac:knownFonts="1">
    <font>
      <sz val="10"/>
      <name val="Trebuchet MS"/>
      <family val="2"/>
    </font>
    <font>
      <sz val="10"/>
      <name val="Arial"/>
      <family val="2"/>
    </font>
    <font>
      <u/>
      <sz val="10"/>
      <color indexed="12"/>
      <name val="Arial"/>
      <family val="2"/>
    </font>
    <font>
      <b/>
      <sz val="18"/>
      <name val="Trebuchet MS"/>
      <family val="2"/>
    </font>
    <font>
      <sz val="10"/>
      <name val="Trebuchet MS"/>
      <family val="2"/>
    </font>
    <font>
      <sz val="8"/>
      <name val="Trebuchet MS"/>
      <family val="2"/>
    </font>
    <font>
      <b/>
      <sz val="10"/>
      <name val="Trebuchet MS"/>
      <family val="2"/>
    </font>
    <font>
      <sz val="10"/>
      <name val="Trebuchet MS"/>
      <family val="2"/>
    </font>
    <font>
      <b/>
      <sz val="10"/>
      <color indexed="60"/>
      <name val="Trebuchet MS"/>
      <family val="2"/>
    </font>
    <font>
      <sz val="10"/>
      <name val="Trebuchet MS"/>
      <family val="2"/>
    </font>
    <font>
      <b/>
      <sz val="10"/>
      <color indexed="9"/>
      <name val="Trebuchet MS"/>
      <family val="2"/>
    </font>
    <font>
      <sz val="9"/>
      <color indexed="9"/>
      <name val="Trebuchet MS"/>
      <family val="2"/>
    </font>
    <font>
      <sz val="10"/>
      <name val="Trebuchet MS"/>
      <family val="2"/>
    </font>
    <font>
      <sz val="10"/>
      <color indexed="60"/>
      <name val="Trebuchet MS"/>
      <family val="2"/>
    </font>
    <font>
      <sz val="10"/>
      <name val="Trebuchet MS"/>
      <family val="2"/>
    </font>
    <font>
      <sz val="8"/>
      <color indexed="81"/>
      <name val="Tahoma"/>
      <family val="2"/>
    </font>
    <font>
      <b/>
      <sz val="8"/>
      <color indexed="81"/>
      <name val="Tahoma"/>
      <family val="2"/>
    </font>
    <font>
      <b/>
      <sz val="8"/>
      <name val="Trebuchet MS"/>
      <family val="2"/>
    </font>
    <font>
      <sz val="6"/>
      <color indexed="9"/>
      <name val="Trebuchet MS"/>
      <family val="2"/>
    </font>
    <font>
      <sz val="8"/>
      <name val="Arial"/>
      <family val="2"/>
    </font>
    <font>
      <sz val="8"/>
      <name val="Arial"/>
      <family val="2"/>
    </font>
    <font>
      <b/>
      <sz val="9"/>
      <color indexed="9"/>
      <name val="Century Gothic"/>
      <family val="2"/>
    </font>
    <font>
      <b/>
      <sz val="10"/>
      <color indexed="9"/>
      <name val="Century Gothic"/>
      <family val="2"/>
    </font>
    <font>
      <sz val="9"/>
      <name val="Arial"/>
      <family val="2"/>
    </font>
    <font>
      <i/>
      <sz val="10"/>
      <color indexed="9"/>
      <name val="Trebuchet MS"/>
      <family val="2"/>
    </font>
    <font>
      <b/>
      <sz val="12"/>
      <name val="Trebuchet MS"/>
      <family val="2"/>
    </font>
    <font>
      <sz val="8"/>
      <color indexed="9"/>
      <name val="Trebuchet MS"/>
      <family val="2"/>
    </font>
    <font>
      <i/>
      <sz val="10"/>
      <name val="Trebuchet MS"/>
      <family val="2"/>
    </font>
    <font>
      <sz val="9"/>
      <name val="Trebuchet MS"/>
      <family val="2"/>
    </font>
    <font>
      <sz val="10"/>
      <color indexed="10"/>
      <name val="Trebuchet MS"/>
      <family val="2"/>
    </font>
    <font>
      <sz val="11"/>
      <name val="Trebuchet MS"/>
      <family val="2"/>
    </font>
    <font>
      <b/>
      <sz val="11"/>
      <name val="Trebuchet MS"/>
      <family val="2"/>
    </font>
    <font>
      <sz val="10"/>
      <name val="Courier New"/>
      <family val="3"/>
    </font>
    <font>
      <i/>
      <sz val="8"/>
      <name val="Trebuchet MS"/>
      <family val="2"/>
    </font>
    <font>
      <b/>
      <sz val="10"/>
      <color indexed="10"/>
      <name val="Trebuchet MS"/>
      <family val="2"/>
    </font>
    <font>
      <sz val="10"/>
      <color indexed="9"/>
      <name val="Trebuchet MS"/>
      <family val="2"/>
    </font>
    <font>
      <i/>
      <sz val="10"/>
      <name val="Arial"/>
      <family val="2"/>
    </font>
    <font>
      <sz val="12"/>
      <name val="Trebuchet MS"/>
      <family val="2"/>
    </font>
    <font>
      <b/>
      <sz val="12"/>
      <color theme="4" tint="-0.249977111117893"/>
      <name val="Trebuchet MS"/>
      <family val="2"/>
    </font>
    <font>
      <sz val="18"/>
      <color theme="4"/>
      <name val="Arial"/>
      <family val="2"/>
    </font>
    <font>
      <sz val="12"/>
      <name val="Arial"/>
      <family val="2"/>
    </font>
    <font>
      <sz val="11"/>
      <name val="Arial"/>
      <family val="2"/>
    </font>
    <font>
      <b/>
      <sz val="12"/>
      <name val="Arial"/>
      <family val="2"/>
    </font>
    <font>
      <u/>
      <sz val="12"/>
      <color indexed="12"/>
      <name val="Arial"/>
      <family val="2"/>
    </font>
    <font>
      <b/>
      <sz val="12"/>
      <color theme="1"/>
      <name val="Arial"/>
      <family val="2"/>
    </font>
    <font>
      <b/>
      <sz val="11"/>
      <color theme="4" tint="-0.249977111117893"/>
      <name val="Trebuchet MS"/>
      <family val="2"/>
    </font>
    <font>
      <b/>
      <sz val="9"/>
      <color theme="4" tint="-0.249977111117893"/>
      <name val="Trebuchet MS"/>
      <family val="2"/>
    </font>
    <font>
      <b/>
      <sz val="11"/>
      <color theme="4"/>
      <name val="Arial"/>
      <family val="2"/>
    </font>
    <font>
      <sz val="10"/>
      <color theme="4"/>
      <name val="Arial"/>
      <family val="2"/>
    </font>
    <font>
      <b/>
      <sz val="10"/>
      <color theme="4"/>
      <name val="Arial"/>
      <family val="2"/>
    </font>
    <font>
      <sz val="8"/>
      <color theme="4"/>
      <name val="Arial"/>
      <family val="2"/>
    </font>
    <font>
      <b/>
      <sz val="18"/>
      <color theme="4" tint="-0.249977111117893"/>
      <name val="Trebuchet MS"/>
      <family val="2"/>
    </font>
    <font>
      <b/>
      <vertAlign val="superscript"/>
      <sz val="12"/>
      <color theme="4" tint="-0.249977111117893"/>
      <name val="Trebuchet MS"/>
      <family val="2"/>
    </font>
    <font>
      <b/>
      <i/>
      <sz val="10"/>
      <name val="Trebuchet MS"/>
      <family val="2"/>
    </font>
  </fonts>
  <fills count="13">
    <fill>
      <patternFill patternType="none"/>
    </fill>
    <fill>
      <patternFill patternType="gray125"/>
    </fill>
    <fill>
      <patternFill patternType="solid">
        <fgColor indexed="22"/>
        <bgColor indexed="64"/>
      </patternFill>
    </fill>
    <fill>
      <patternFill patternType="solid">
        <fgColor indexed="14"/>
        <bgColor indexed="64"/>
      </patternFill>
    </fill>
    <fill>
      <patternFill patternType="solid">
        <fgColor indexed="54"/>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6" tint="-0.249977111117893"/>
        <bgColor indexed="64"/>
      </patternFill>
    </fill>
    <fill>
      <patternFill patternType="solid">
        <fgColor theme="4"/>
        <bgColor indexed="64"/>
      </patternFill>
    </fill>
    <fill>
      <patternFill patternType="solid">
        <fgColor theme="6"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499984740745262"/>
        <bgColor indexed="64"/>
      </patternFill>
    </fill>
  </fills>
  <borders count="18">
    <border>
      <left/>
      <right/>
      <top/>
      <bottom/>
      <diagonal/>
    </border>
    <border>
      <left style="thin">
        <color indexed="55"/>
      </left>
      <right style="thin">
        <color indexed="55"/>
      </right>
      <top style="thin">
        <color indexed="55"/>
      </top>
      <bottom style="thin">
        <color indexed="55"/>
      </bottom>
      <diagonal/>
    </border>
    <border>
      <left/>
      <right/>
      <top/>
      <bottom style="thin">
        <color indexed="64"/>
      </bottom>
      <diagonal/>
    </border>
    <border>
      <left/>
      <right/>
      <top style="thin">
        <color indexed="55"/>
      </top>
      <bottom style="medium">
        <color indexed="23"/>
      </bottom>
      <diagonal/>
    </border>
    <border>
      <left/>
      <right/>
      <top style="thin">
        <color indexed="64"/>
      </top>
      <bottom/>
      <diagonal/>
    </border>
    <border>
      <left/>
      <right/>
      <top style="double">
        <color indexed="64"/>
      </top>
      <bottom style="thin">
        <color indexed="64"/>
      </bottom>
      <diagonal/>
    </border>
    <border>
      <left/>
      <right/>
      <top/>
      <bottom style="medium">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style="thin">
        <color indexed="55"/>
      </top>
      <bottom style="thin">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style="thin">
        <color theme="0" tint="-0.34998626667073579"/>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thin">
        <color theme="4"/>
      </bottom>
      <diagonal/>
    </border>
    <border>
      <left style="thin">
        <color theme="0"/>
      </left>
      <right style="thin">
        <color theme="0"/>
      </right>
      <top/>
      <bottom style="thin">
        <color theme="0"/>
      </bottom>
      <diagonal/>
    </border>
    <border>
      <left/>
      <right/>
      <top style="thin">
        <color auto="1"/>
      </top>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0" fontId="2" fillId="0" borderId="0" applyNumberFormat="0" applyFill="0" applyBorder="0" applyAlignment="0" applyProtection="0">
      <alignment vertical="top"/>
      <protection locked="0"/>
    </xf>
    <xf numFmtId="9" fontId="1" fillId="0" borderId="0" applyFont="0" applyFill="0" applyBorder="0" applyAlignment="0" applyProtection="0"/>
  </cellStyleXfs>
  <cellXfs count="199">
    <xf numFmtId="0" fontId="0" fillId="0" borderId="0" xfId="0"/>
    <xf numFmtId="0" fontId="48" fillId="0" borderId="0" xfId="0" applyFont="1" applyAlignment="1">
      <alignment vertical="top"/>
    </xf>
    <xf numFmtId="0" fontId="4" fillId="0" borderId="0" xfId="0" applyFont="1"/>
    <xf numFmtId="0" fontId="7" fillId="0" borderId="0" xfId="0" applyFont="1"/>
    <xf numFmtId="0" fontId="7" fillId="0" borderId="2" xfId="0" applyFont="1" applyBorder="1"/>
    <xf numFmtId="0" fontId="8" fillId="0" borderId="2" xfId="0" applyFont="1" applyBorder="1" applyAlignment="1">
      <alignment horizontal="center"/>
    </xf>
    <xf numFmtId="0" fontId="9" fillId="0" borderId="0" xfId="0" applyFont="1"/>
    <xf numFmtId="0" fontId="12" fillId="0" borderId="0" xfId="0" applyFont="1"/>
    <xf numFmtId="0" fontId="6" fillId="0" borderId="0" xfId="0" applyFont="1"/>
    <xf numFmtId="0" fontId="13" fillId="0" borderId="0" xfId="0" applyFont="1" applyAlignment="1">
      <alignment horizontal="right"/>
    </xf>
    <xf numFmtId="0" fontId="14" fillId="0" borderId="0" xfId="0" applyFont="1"/>
    <xf numFmtId="0" fontId="12" fillId="0" borderId="0" xfId="0" applyFont="1" applyAlignment="1"/>
    <xf numFmtId="0" fontId="12" fillId="0" borderId="0" xfId="0" applyFont="1" applyAlignment="1">
      <alignment horizontal="left"/>
    </xf>
    <xf numFmtId="0" fontId="7" fillId="0" borderId="0" xfId="0" applyFont="1" applyAlignment="1">
      <alignment horizontal="left"/>
    </xf>
    <xf numFmtId="0" fontId="5" fillId="0" borderId="0" xfId="0" applyFont="1"/>
    <xf numFmtId="0" fontId="0" fillId="0" borderId="0" xfId="0"/>
    <xf numFmtId="0" fontId="4" fillId="0" borderId="0" xfId="0" applyFont="1"/>
    <xf numFmtId="0" fontId="0" fillId="0" borderId="0" xfId="0"/>
    <xf numFmtId="0" fontId="6" fillId="0" borderId="0" xfId="0" applyFont="1" applyFill="1" applyBorder="1" applyAlignment="1">
      <alignment horizontal="right" vertical="center" indent="1"/>
    </xf>
    <xf numFmtId="0" fontId="18" fillId="0" borderId="0" xfId="0" applyFont="1" applyAlignment="1">
      <alignment horizontal="right"/>
    </xf>
    <xf numFmtId="0" fontId="6" fillId="0" borderId="0" xfId="0" applyFont="1" applyBorder="1" applyAlignment="1">
      <alignment horizontal="right"/>
    </xf>
    <xf numFmtId="3" fontId="5" fillId="0" borderId="0" xfId="0" applyNumberFormat="1" applyFont="1"/>
    <xf numFmtId="0" fontId="6" fillId="0" borderId="0" xfId="0" applyFont="1" applyAlignment="1">
      <alignment horizontal="right"/>
    </xf>
    <xf numFmtId="0" fontId="4" fillId="0" borderId="6" xfId="0" applyFont="1" applyBorder="1"/>
    <xf numFmtId="0" fontId="6" fillId="0" borderId="6" xfId="0" applyFont="1" applyBorder="1" applyAlignment="1">
      <alignment horizontal="right"/>
    </xf>
    <xf numFmtId="0" fontId="5" fillId="0" borderId="0" xfId="0" applyFont="1"/>
    <xf numFmtId="43" fontId="12" fillId="0" borderId="0" xfId="1" applyNumberFormat="1" applyFont="1" applyFill="1" applyBorder="1"/>
    <xf numFmtId="0" fontId="0" fillId="0" borderId="0" xfId="0" applyAlignment="1">
      <alignment wrapText="1"/>
    </xf>
    <xf numFmtId="0" fontId="9" fillId="0" borderId="0" xfId="0" applyFont="1" applyFill="1"/>
    <xf numFmtId="0" fontId="6" fillId="0" borderId="3" xfId="0" applyFont="1" applyFill="1" applyBorder="1"/>
    <xf numFmtId="43" fontId="28" fillId="0" borderId="3" xfId="0" applyNumberFormat="1" applyFont="1" applyFill="1" applyBorder="1" applyAlignment="1">
      <alignment horizontal="center"/>
    </xf>
    <xf numFmtId="0" fontId="28" fillId="0" borderId="3" xfId="0" applyFont="1" applyFill="1" applyBorder="1" applyAlignment="1">
      <alignment horizontal="center"/>
    </xf>
    <xf numFmtId="0" fontId="19" fillId="0" borderId="0" xfId="0" applyFont="1" applyBorder="1" applyAlignment="1">
      <alignment horizontal="right"/>
    </xf>
    <xf numFmtId="0" fontId="5" fillId="0" borderId="0" xfId="0" applyFont="1" applyAlignment="1">
      <alignment horizontal="right"/>
    </xf>
    <xf numFmtId="0" fontId="30" fillId="0" borderId="0" xfId="0" applyFont="1" applyAlignment="1">
      <alignment horizontal="right"/>
    </xf>
    <xf numFmtId="43" fontId="20" fillId="0" borderId="0" xfId="0" applyNumberFormat="1" applyFont="1"/>
    <xf numFmtId="0" fontId="12" fillId="0" borderId="0" xfId="0" applyFont="1" applyAlignment="1">
      <alignment horizontal="right" indent="1"/>
    </xf>
    <xf numFmtId="166" fontId="13" fillId="0" borderId="0" xfId="4" applyNumberFormat="1" applyFont="1" applyAlignment="1">
      <alignment horizontal="right"/>
    </xf>
    <xf numFmtId="0" fontId="5" fillId="0" borderId="0" xfId="0" applyFont="1" applyAlignment="1">
      <alignment horizontal="right" indent="1"/>
    </xf>
    <xf numFmtId="166" fontId="5" fillId="0" borderId="0" xfId="4" applyNumberFormat="1" applyFont="1" applyAlignment="1">
      <alignment horizontal="right"/>
    </xf>
    <xf numFmtId="0" fontId="5" fillId="0" borderId="0" xfId="0" applyFont="1" applyBorder="1" applyAlignment="1">
      <alignment horizontal="right"/>
    </xf>
    <xf numFmtId="0" fontId="33" fillId="0" borderId="0" xfId="0" applyFont="1"/>
    <xf numFmtId="0" fontId="25" fillId="0" borderId="1" xfId="0" applyFont="1" applyBorder="1" applyAlignment="1" applyProtection="1">
      <alignment horizontal="center"/>
      <protection locked="0"/>
    </xf>
    <xf numFmtId="0" fontId="0" fillId="0" borderId="1" xfId="0" applyBorder="1"/>
    <xf numFmtId="0" fontId="0" fillId="0" borderId="1" xfId="0" applyBorder="1" applyAlignment="1">
      <alignment horizontal="center"/>
    </xf>
    <xf numFmtId="0" fontId="4" fillId="0" borderId="0" xfId="0" applyFont="1" applyAlignment="1">
      <alignment horizontal="left" indent="1"/>
    </xf>
    <xf numFmtId="0" fontId="0" fillId="0" borderId="0" xfId="0" applyAlignment="1"/>
    <xf numFmtId="0" fontId="6" fillId="0" borderId="0" xfId="0" applyFont="1" applyAlignment="1"/>
    <xf numFmtId="0" fontId="4" fillId="0" borderId="0" xfId="0" applyFont="1" applyAlignment="1">
      <alignment horizontal="left"/>
    </xf>
    <xf numFmtId="0" fontId="0" fillId="0" borderId="0" xfId="0" applyAlignment="1">
      <alignment horizontal="left" indent="1"/>
    </xf>
    <xf numFmtId="0" fontId="29" fillId="0" borderId="0" xfId="0" applyFont="1" applyAlignment="1"/>
    <xf numFmtId="0" fontId="0" fillId="0" borderId="0" xfId="0" applyAlignment="1">
      <alignment horizontal="left"/>
    </xf>
    <xf numFmtId="0" fontId="0" fillId="0" borderId="0" xfId="0" applyAlignment="1">
      <alignment horizontal="left" wrapText="1" indent="1"/>
    </xf>
    <xf numFmtId="0" fontId="0" fillId="0" borderId="0" xfId="0" applyFill="1" applyBorder="1" applyAlignment="1">
      <alignment horizontal="left" indent="1"/>
    </xf>
    <xf numFmtId="0" fontId="6" fillId="0" borderId="0" xfId="0" applyFont="1" applyAlignment="1">
      <alignment horizontal="left" indent="1"/>
    </xf>
    <xf numFmtId="0" fontId="25" fillId="0" borderId="0" xfId="0" applyFont="1" applyFill="1" applyAlignment="1"/>
    <xf numFmtId="0" fontId="27" fillId="0" borderId="0" xfId="0" applyFont="1" applyAlignment="1">
      <alignment horizontal="left" indent="1"/>
    </xf>
    <xf numFmtId="0" fontId="6" fillId="0" borderId="0" xfId="0" applyFont="1" applyAlignment="1">
      <alignment horizontal="left"/>
    </xf>
    <xf numFmtId="0" fontId="0" fillId="0" borderId="0" xfId="0" applyBorder="1" applyAlignment="1">
      <alignment horizontal="center"/>
    </xf>
    <xf numFmtId="0" fontId="0" fillId="0" borderId="0" xfId="0" applyFill="1" applyBorder="1" applyAlignment="1"/>
    <xf numFmtId="0" fontId="0" fillId="2" borderId="0" xfId="0" applyFill="1" applyBorder="1" applyAlignment="1">
      <alignment horizontal="center"/>
    </xf>
    <xf numFmtId="0" fontId="0" fillId="0" borderId="0" xfId="0" applyFill="1" applyBorder="1" applyAlignment="1">
      <alignment horizontal="left"/>
    </xf>
    <xf numFmtId="0" fontId="29" fillId="0" borderId="0" xfId="0" applyFont="1" applyFill="1" applyBorder="1" applyAlignment="1">
      <alignment horizontal="left"/>
    </xf>
    <xf numFmtId="0" fontId="27" fillId="0" borderId="0" xfId="0" applyFont="1" applyAlignment="1">
      <alignment horizontal="left"/>
    </xf>
    <xf numFmtId="0" fontId="2" fillId="0" borderId="0" xfId="3" applyAlignment="1" applyProtection="1"/>
    <xf numFmtId="0" fontId="34" fillId="0" borderId="0" xfId="0" applyFont="1" applyAlignment="1">
      <alignment horizontal="left"/>
    </xf>
    <xf numFmtId="0" fontId="0" fillId="0" borderId="0" xfId="0" applyNumberFormat="1" applyAlignment="1">
      <alignment horizontal="left" indent="1"/>
    </xf>
    <xf numFmtId="0" fontId="32" fillId="0" borderId="0" xfId="0" applyFont="1" applyAlignment="1">
      <alignment horizontal="left" indent="1"/>
    </xf>
    <xf numFmtId="0" fontId="0" fillId="0" borderId="0" xfId="0" applyAlignment="1">
      <alignment horizontal="center"/>
    </xf>
    <xf numFmtId="0" fontId="6" fillId="0" borderId="0" xfId="0" applyNumberFormat="1" applyFont="1" applyAlignment="1">
      <alignment horizontal="left" indent="1"/>
    </xf>
    <xf numFmtId="0" fontId="34" fillId="0" borderId="0" xfId="0" applyNumberFormat="1" applyFont="1" applyAlignment="1">
      <alignment horizontal="left" indent="1"/>
    </xf>
    <xf numFmtId="0" fontId="35" fillId="3" borderId="0" xfId="0" applyFont="1" applyFill="1" applyAlignment="1"/>
    <xf numFmtId="0" fontId="0" fillId="2" borderId="0" xfId="0" applyFill="1" applyAlignment="1"/>
    <xf numFmtId="0" fontId="35" fillId="4" borderId="0" xfId="0" applyFont="1" applyFill="1" applyAlignment="1"/>
    <xf numFmtId="0" fontId="27" fillId="0" borderId="0" xfId="0" applyNumberFormat="1" applyFont="1" applyAlignment="1">
      <alignment horizontal="left" indent="1"/>
    </xf>
    <xf numFmtId="0" fontId="36" fillId="0" borderId="0" xfId="0" applyFont="1"/>
    <xf numFmtId="0" fontId="2" fillId="0" borderId="0" xfId="3" applyAlignment="1" applyProtection="1">
      <alignment horizontal="right"/>
    </xf>
    <xf numFmtId="49" fontId="0" fillId="0" borderId="0" xfId="0" applyNumberFormat="1"/>
    <xf numFmtId="0" fontId="26" fillId="0" borderId="0" xfId="0" applyFont="1"/>
    <xf numFmtId="49" fontId="12" fillId="0" borderId="1" xfId="0" applyNumberFormat="1" applyFont="1" applyBorder="1"/>
    <xf numFmtId="0" fontId="37" fillId="0" borderId="0" xfId="0" applyFont="1" applyAlignment="1">
      <alignment horizontal="right"/>
    </xf>
    <xf numFmtId="167" fontId="31" fillId="0" borderId="6" xfId="0" applyNumberFormat="1" applyFont="1" applyBorder="1" applyAlignment="1">
      <alignment horizontal="center"/>
    </xf>
    <xf numFmtId="14" fontId="37" fillId="0" borderId="1" xfId="0" applyNumberFormat="1" applyFont="1" applyBorder="1" applyAlignment="1" applyProtection="1">
      <alignment horizontal="center"/>
      <protection locked="0"/>
    </xf>
    <xf numFmtId="0" fontId="2" fillId="0" borderId="0" xfId="3" applyFont="1" applyAlignment="1" applyProtection="1"/>
    <xf numFmtId="0" fontId="0" fillId="5" borderId="0" xfId="0" applyFill="1" applyAlignment="1">
      <alignment wrapText="1"/>
    </xf>
    <xf numFmtId="0" fontId="5" fillId="5" borderId="0" xfId="0" applyFont="1" applyFill="1" applyBorder="1" applyAlignment="1">
      <alignment horizontal="right"/>
    </xf>
    <xf numFmtId="0" fontId="3" fillId="5" borderId="0" xfId="0" applyFont="1" applyFill="1" applyBorder="1" applyAlignment="1">
      <alignment vertical="center"/>
    </xf>
    <xf numFmtId="0" fontId="3" fillId="5" borderId="0" xfId="0" applyFont="1" applyFill="1" applyBorder="1" applyAlignment="1">
      <alignment vertical="center" wrapText="1"/>
    </xf>
    <xf numFmtId="0" fontId="38" fillId="0" borderId="2" xfId="0" applyFont="1" applyFill="1" applyBorder="1" applyAlignment="1">
      <alignment horizontal="right"/>
    </xf>
    <xf numFmtId="0" fontId="6" fillId="6" borderId="0" xfId="0" applyFont="1" applyFill="1" applyAlignment="1">
      <alignment horizontal="center"/>
    </xf>
    <xf numFmtId="0" fontId="3" fillId="5" borderId="0" xfId="0" applyFont="1" applyFill="1" applyBorder="1" applyAlignment="1">
      <alignment vertical="center"/>
    </xf>
    <xf numFmtId="0" fontId="25" fillId="5" borderId="0" xfId="0" applyFont="1" applyFill="1" applyBorder="1" applyAlignment="1">
      <alignment horizontal="right" vertical="center"/>
    </xf>
    <xf numFmtId="0" fontId="25" fillId="5" borderId="0" xfId="0" applyFont="1" applyFill="1" applyBorder="1" applyAlignment="1">
      <alignment horizontal="left" vertical="center"/>
    </xf>
    <xf numFmtId="0" fontId="3" fillId="5" borderId="0" xfId="0" applyFont="1" applyFill="1" applyBorder="1" applyAlignment="1">
      <alignment horizontal="left" vertical="center"/>
    </xf>
    <xf numFmtId="0" fontId="2" fillId="5" borderId="0" xfId="3" applyFill="1" applyBorder="1" applyAlignment="1" applyProtection="1"/>
    <xf numFmtId="0" fontId="0" fillId="5" borderId="0" xfId="0" applyFill="1" applyBorder="1"/>
    <xf numFmtId="0" fontId="4" fillId="5" borderId="0" xfId="0" applyFont="1" applyFill="1" applyBorder="1"/>
    <xf numFmtId="0" fontId="17" fillId="9" borderId="4" xfId="0" applyFont="1" applyFill="1" applyBorder="1" applyAlignment="1">
      <alignment horizontal="right" indent="1"/>
    </xf>
    <xf numFmtId="3" fontId="5" fillId="9" borderId="4" xfId="0" applyNumberFormat="1" applyFont="1" applyFill="1" applyBorder="1"/>
    <xf numFmtId="3" fontId="5" fillId="11" borderId="0" xfId="2" applyNumberFormat="1" applyFont="1" applyFill="1" applyBorder="1" applyAlignment="1">
      <alignment horizontal="right" vertical="center"/>
    </xf>
    <xf numFmtId="3" fontId="5" fillId="0" borderId="7" xfId="1" applyNumberFormat="1" applyFont="1" applyFill="1" applyBorder="1" applyProtection="1">
      <protection locked="0"/>
    </xf>
    <xf numFmtId="0" fontId="10" fillId="7" borderId="8" xfId="0" applyFont="1" applyFill="1" applyBorder="1"/>
    <xf numFmtId="43" fontId="26" fillId="7" borderId="8" xfId="0" applyNumberFormat="1" applyFont="1" applyFill="1" applyBorder="1" applyAlignment="1">
      <alignment horizontal="center"/>
    </xf>
    <xf numFmtId="3" fontId="5" fillId="0" borderId="9" xfId="1" applyNumberFormat="1" applyFont="1" applyFill="1" applyBorder="1" applyProtection="1">
      <protection locked="0"/>
    </xf>
    <xf numFmtId="3" fontId="5" fillId="0" borderId="10" xfId="1" applyNumberFormat="1" applyFont="1" applyFill="1" applyBorder="1" applyProtection="1">
      <protection locked="0"/>
    </xf>
    <xf numFmtId="3" fontId="5" fillId="0" borderId="11" xfId="1" applyNumberFormat="1" applyFont="1" applyFill="1" applyBorder="1" applyProtection="1">
      <protection locked="0"/>
    </xf>
    <xf numFmtId="0" fontId="17" fillId="10" borderId="4" xfId="0" applyFont="1" applyFill="1" applyBorder="1" applyAlignment="1">
      <alignment horizontal="right" indent="1"/>
    </xf>
    <xf numFmtId="3" fontId="5" fillId="10" borderId="4" xfId="0" applyNumberFormat="1" applyFont="1" applyFill="1" applyBorder="1"/>
    <xf numFmtId="0" fontId="10" fillId="8" borderId="8" xfId="0" applyFont="1" applyFill="1" applyBorder="1"/>
    <xf numFmtId="43" fontId="26" fillId="8" borderId="8" xfId="0" applyNumberFormat="1" applyFont="1" applyFill="1" applyBorder="1" applyAlignment="1">
      <alignment horizontal="center"/>
    </xf>
    <xf numFmtId="0" fontId="1" fillId="0" borderId="12" xfId="0" applyFont="1" applyBorder="1"/>
    <xf numFmtId="0" fontId="39" fillId="0" borderId="13" xfId="0" applyFont="1" applyFill="1" applyBorder="1" applyAlignment="1">
      <alignment horizontal="left" vertical="center"/>
    </xf>
    <xf numFmtId="0" fontId="0" fillId="0" borderId="12" xfId="0" applyBorder="1"/>
    <xf numFmtId="0" fontId="40" fillId="0" borderId="14" xfId="0" applyFont="1" applyBorder="1" applyAlignment="1">
      <alignment horizontal="left" wrapText="1" indent="1"/>
    </xf>
    <xf numFmtId="0" fontId="41" fillId="0" borderId="12" xfId="0" applyFont="1" applyBorder="1"/>
    <xf numFmtId="0" fontId="40" fillId="0" borderId="12" xfId="0" applyFont="1" applyBorder="1" applyAlignment="1">
      <alignment horizontal="left" wrapText="1"/>
    </xf>
    <xf numFmtId="0" fontId="42" fillId="0" borderId="12" xfId="0" applyFont="1" applyBorder="1" applyAlignment="1">
      <alignment horizontal="left" wrapText="1"/>
    </xf>
    <xf numFmtId="0" fontId="43" fillId="0" borderId="12" xfId="0" applyFont="1" applyBorder="1" applyAlignment="1" applyProtection="1">
      <alignment horizontal="left" wrapText="1"/>
    </xf>
    <xf numFmtId="0" fontId="40" fillId="0" borderId="12" xfId="0" applyFont="1" applyBorder="1" applyAlignment="1">
      <alignment horizontal="left"/>
    </xf>
    <xf numFmtId="0" fontId="1" fillId="0" borderId="0" xfId="0" applyFont="1"/>
    <xf numFmtId="0" fontId="2" fillId="0" borderId="12" xfId="3" applyBorder="1" applyAlignment="1" applyProtection="1">
      <alignment horizontal="left" wrapText="1"/>
    </xf>
    <xf numFmtId="49" fontId="24" fillId="8" borderId="0" xfId="0" applyNumberFormat="1" applyFont="1" applyFill="1"/>
    <xf numFmtId="49" fontId="12" fillId="6" borderId="0" xfId="0" applyNumberFormat="1" applyFont="1" applyFill="1"/>
    <xf numFmtId="49" fontId="12" fillId="0" borderId="1" xfId="0" applyNumberFormat="1" applyFont="1" applyFill="1" applyBorder="1"/>
    <xf numFmtId="0" fontId="3" fillId="5" borderId="0" xfId="0" applyFont="1" applyFill="1" applyBorder="1" applyAlignment="1">
      <alignment horizontal="center" vertical="center"/>
    </xf>
    <xf numFmtId="0" fontId="5" fillId="5" borderId="0" xfId="0" applyFont="1" applyFill="1" applyBorder="1"/>
    <xf numFmtId="0" fontId="5" fillId="5" borderId="0" xfId="0" applyFont="1" applyFill="1" applyBorder="1" applyAlignment="1">
      <alignment horizontal="center"/>
    </xf>
    <xf numFmtId="0" fontId="0" fillId="5" borderId="0" xfId="0" applyFill="1" applyBorder="1"/>
    <xf numFmtId="43" fontId="23" fillId="5" borderId="0" xfId="1" applyFont="1" applyFill="1" applyBorder="1"/>
    <xf numFmtId="43" fontId="23" fillId="11" borderId="0" xfId="1" applyFont="1" applyFill="1" applyBorder="1"/>
    <xf numFmtId="0" fontId="1" fillId="0" borderId="9" xfId="0" applyFont="1" applyFill="1" applyBorder="1"/>
    <xf numFmtId="165" fontId="23" fillId="0" borderId="9" xfId="0" applyNumberFormat="1" applyFont="1" applyFill="1" applyBorder="1" applyAlignment="1">
      <alignment horizontal="right"/>
    </xf>
    <xf numFmtId="0" fontId="23" fillId="0" borderId="9" xfId="0" applyFont="1" applyFill="1" applyBorder="1" applyAlignment="1">
      <alignment horizontal="center"/>
    </xf>
    <xf numFmtId="0" fontId="23" fillId="0" borderId="9" xfId="0" applyFont="1" applyFill="1" applyBorder="1"/>
    <xf numFmtId="43" fontId="23" fillId="0" borderId="9" xfId="1" applyFont="1" applyFill="1" applyBorder="1"/>
    <xf numFmtId="0" fontId="0" fillId="0" borderId="9" xfId="0" applyBorder="1"/>
    <xf numFmtId="0" fontId="0" fillId="0" borderId="9" xfId="0" applyBorder="1" applyAlignment="1">
      <alignment horizontal="center"/>
    </xf>
    <xf numFmtId="0" fontId="1" fillId="0" borderId="11" xfId="0" applyFont="1" applyFill="1" applyBorder="1"/>
    <xf numFmtId="165" fontId="23" fillId="0" borderId="11" xfId="0" applyNumberFormat="1" applyFont="1" applyFill="1" applyBorder="1" applyAlignment="1">
      <alignment horizontal="right"/>
    </xf>
    <xf numFmtId="0" fontId="23" fillId="0" borderId="11" xfId="0" applyFont="1" applyFill="1" applyBorder="1" applyAlignment="1">
      <alignment horizontal="center"/>
    </xf>
    <xf numFmtId="0" fontId="23" fillId="0" borderId="11" xfId="0" applyFont="1" applyFill="1" applyBorder="1"/>
    <xf numFmtId="43" fontId="23" fillId="0" borderId="11" xfId="1" applyFont="1" applyFill="1" applyBorder="1"/>
    <xf numFmtId="0" fontId="21" fillId="8" borderId="2" xfId="0" applyFont="1" applyFill="1" applyBorder="1" applyAlignment="1">
      <alignment horizontal="left" vertical="top"/>
    </xf>
    <xf numFmtId="0" fontId="21" fillId="8" borderId="2" xfId="0" applyFont="1" applyFill="1" applyBorder="1" applyAlignment="1">
      <alignment horizontal="center" vertical="top"/>
    </xf>
    <xf numFmtId="0" fontId="21" fillId="8" borderId="2" xfId="0" applyFont="1" applyFill="1" applyBorder="1" applyAlignment="1">
      <alignment horizontal="left" vertical="top" wrapText="1"/>
    </xf>
    <xf numFmtId="0" fontId="22" fillId="8" borderId="2" xfId="0" applyFont="1" applyFill="1" applyBorder="1" applyAlignment="1">
      <alignment horizontal="left" vertical="top"/>
    </xf>
    <xf numFmtId="164" fontId="31" fillId="11" borderId="0" xfId="0" applyNumberFormat="1" applyFont="1" applyFill="1"/>
    <xf numFmtId="43" fontId="12" fillId="11" borderId="0" xfId="1" applyNumberFormat="1" applyFont="1" applyFill="1" applyBorder="1"/>
    <xf numFmtId="0" fontId="6" fillId="11" borderId="4" xfId="0" applyFont="1" applyFill="1" applyBorder="1" applyAlignment="1">
      <alignment horizontal="right" indent="1"/>
    </xf>
    <xf numFmtId="43" fontId="7" fillId="11" borderId="4" xfId="0" applyNumberFormat="1" applyFont="1" applyFill="1" applyBorder="1"/>
    <xf numFmtId="43" fontId="7" fillId="11" borderId="0" xfId="1" applyNumberFormat="1" applyFont="1" applyFill="1" applyBorder="1"/>
    <xf numFmtId="0" fontId="10" fillId="8" borderId="3" xfId="0" applyFont="1" applyFill="1" applyBorder="1"/>
    <xf numFmtId="43" fontId="11" fillId="8" borderId="3" xfId="0" applyNumberFormat="1" applyFont="1" applyFill="1" applyBorder="1" applyAlignment="1">
      <alignment horizontal="center"/>
    </xf>
    <xf numFmtId="0" fontId="11" fillId="8" borderId="3" xfId="0" applyFont="1" applyFill="1" applyBorder="1" applyAlignment="1">
      <alignment horizontal="center"/>
    </xf>
    <xf numFmtId="0" fontId="10" fillId="7" borderId="3" xfId="0" applyFont="1" applyFill="1" applyBorder="1"/>
    <xf numFmtId="43" fontId="11" fillId="7" borderId="3" xfId="0" applyNumberFormat="1" applyFont="1" applyFill="1" applyBorder="1" applyAlignment="1">
      <alignment horizontal="center"/>
    </xf>
    <xf numFmtId="0" fontId="11" fillId="7" borderId="3" xfId="0" applyFont="1" applyFill="1" applyBorder="1" applyAlignment="1">
      <alignment horizontal="center"/>
    </xf>
    <xf numFmtId="0" fontId="6" fillId="9" borderId="4" xfId="0" applyFont="1" applyFill="1" applyBorder="1" applyAlignment="1">
      <alignment horizontal="right" indent="1"/>
    </xf>
    <xf numFmtId="43" fontId="7" fillId="9" borderId="4" xfId="0" applyNumberFormat="1" applyFont="1" applyFill="1" applyBorder="1"/>
    <xf numFmtId="0" fontId="45" fillId="11" borderId="0" xfId="0" applyFont="1" applyFill="1" applyBorder="1" applyAlignment="1">
      <alignment horizontal="right" vertical="center"/>
    </xf>
    <xf numFmtId="40" fontId="46" fillId="11" borderId="0" xfId="2" applyNumberFormat="1" applyFont="1" applyFill="1" applyBorder="1" applyAlignment="1">
      <alignment horizontal="right" vertical="center"/>
    </xf>
    <xf numFmtId="0" fontId="45" fillId="11" borderId="5" xfId="0" applyFont="1" applyFill="1" applyBorder="1" applyAlignment="1">
      <alignment horizontal="right" vertical="center"/>
    </xf>
    <xf numFmtId="40" fontId="46" fillId="11" borderId="5" xfId="2" applyNumberFormat="1" applyFont="1" applyFill="1" applyBorder="1" applyAlignment="1">
      <alignment horizontal="right" vertical="center"/>
    </xf>
    <xf numFmtId="0" fontId="10" fillId="12" borderId="3" xfId="0" applyFont="1" applyFill="1" applyBorder="1"/>
    <xf numFmtId="0" fontId="47" fillId="0" borderId="0" xfId="0" applyFont="1"/>
    <xf numFmtId="0" fontId="48" fillId="0" borderId="0" xfId="0" applyFont="1"/>
    <xf numFmtId="0" fontId="50" fillId="0" borderId="0" xfId="0" applyFont="1"/>
    <xf numFmtId="0" fontId="49" fillId="0" borderId="0" xfId="0" applyFont="1"/>
    <xf numFmtId="0" fontId="51" fillId="5" borderId="0" xfId="0" applyFont="1" applyFill="1" applyBorder="1" applyAlignment="1">
      <alignment vertical="center"/>
    </xf>
    <xf numFmtId="0" fontId="38" fillId="5" borderId="0" xfId="0" applyFont="1" applyFill="1"/>
    <xf numFmtId="0" fontId="51" fillId="5" borderId="0" xfId="0" applyFont="1" applyFill="1" applyBorder="1" applyAlignment="1">
      <alignment vertical="center"/>
    </xf>
    <xf numFmtId="0" fontId="30" fillId="0" borderId="1" xfId="0" applyFont="1" applyBorder="1" applyAlignment="1" applyProtection="1">
      <alignment horizontal="center"/>
      <protection locked="0"/>
    </xf>
    <xf numFmtId="3" fontId="5" fillId="0" borderId="4" xfId="1" applyNumberFormat="1" applyFont="1" applyFill="1" applyBorder="1" applyProtection="1">
      <protection locked="0"/>
    </xf>
    <xf numFmtId="3" fontId="5" fillId="0" borderId="0" xfId="1" applyNumberFormat="1" applyFont="1" applyFill="1" applyBorder="1" applyProtection="1">
      <protection locked="0"/>
    </xf>
    <xf numFmtId="3" fontId="5" fillId="0" borderId="2" xfId="1" applyNumberFormat="1" applyFont="1" applyFill="1" applyBorder="1" applyProtection="1">
      <protection locked="0"/>
    </xf>
    <xf numFmtId="0" fontId="48" fillId="0" borderId="0" xfId="0" applyFont="1" applyAlignment="1">
      <alignment vertical="top" wrapText="1"/>
    </xf>
    <xf numFmtId="3" fontId="5" fillId="0" borderId="0" xfId="0" applyNumberFormat="1" applyFont="1" applyBorder="1"/>
    <xf numFmtId="3" fontId="5" fillId="10" borderId="0" xfId="2" applyNumberFormat="1" applyFont="1" applyFill="1" applyBorder="1" applyAlignment="1">
      <alignment horizontal="right" vertical="center"/>
    </xf>
    <xf numFmtId="3" fontId="5" fillId="10" borderId="2" xfId="2" applyNumberFormat="1" applyFont="1" applyFill="1" applyBorder="1" applyAlignment="1">
      <alignment horizontal="right" vertical="center"/>
    </xf>
    <xf numFmtId="0" fontId="4" fillId="5" borderId="0" xfId="0" applyFont="1" applyFill="1"/>
    <xf numFmtId="3" fontId="28" fillId="0" borderId="7" xfId="1" applyNumberFormat="1" applyFont="1" applyFill="1" applyBorder="1" applyProtection="1">
      <protection locked="0"/>
    </xf>
    <xf numFmtId="0" fontId="6" fillId="10" borderId="0" xfId="0" applyFont="1" applyFill="1" applyBorder="1" applyAlignment="1">
      <alignment horizontal="right" vertical="center" indent="1"/>
    </xf>
    <xf numFmtId="0" fontId="6" fillId="10" borderId="2" xfId="0" applyFont="1" applyFill="1" applyBorder="1" applyAlignment="1">
      <alignment horizontal="right" vertical="center" indent="1"/>
    </xf>
    <xf numFmtId="0" fontId="0" fillId="11" borderId="0" xfId="0" applyFont="1" applyFill="1" applyBorder="1" applyAlignment="1">
      <alignment horizontal="right" vertical="center" indent="1"/>
    </xf>
    <xf numFmtId="0" fontId="6" fillId="11" borderId="0" xfId="0" applyFont="1" applyFill="1" applyBorder="1" applyAlignment="1">
      <alignment horizontal="right" vertical="center" indent="1"/>
    </xf>
    <xf numFmtId="0" fontId="6" fillId="10" borderId="4" xfId="0" applyFont="1" applyFill="1" applyBorder="1" applyAlignment="1">
      <alignment horizontal="right" vertical="center" indent="1"/>
    </xf>
    <xf numFmtId="3" fontId="5" fillId="10" borderId="4" xfId="2" applyNumberFormat="1" applyFont="1" applyFill="1" applyBorder="1" applyAlignment="1">
      <alignment horizontal="right" vertical="center"/>
    </xf>
    <xf numFmtId="0" fontId="6" fillId="5" borderId="0" xfId="0" applyFont="1" applyFill="1" applyBorder="1" applyAlignment="1">
      <alignment horizontal="right" indent="1"/>
    </xf>
    <xf numFmtId="0" fontId="17" fillId="10" borderId="15" xfId="0" applyFont="1" applyFill="1" applyBorder="1" applyAlignment="1">
      <alignment horizontal="right" indent="1"/>
    </xf>
    <xf numFmtId="3" fontId="5" fillId="10" borderId="15" xfId="0" applyNumberFormat="1" applyFont="1" applyFill="1" applyBorder="1"/>
    <xf numFmtId="0" fontId="6" fillId="0" borderId="0" xfId="0" applyNumberFormat="1" applyFont="1" applyAlignment="1">
      <alignment horizontal="left"/>
    </xf>
    <xf numFmtId="0" fontId="48" fillId="0" borderId="0" xfId="0" applyFont="1" applyAlignment="1">
      <alignment vertical="center"/>
    </xf>
    <xf numFmtId="168" fontId="5" fillId="11" borderId="0" xfId="0" applyNumberFormat="1" applyFont="1" applyFill="1" applyAlignment="1">
      <alignment horizontal="right"/>
    </xf>
    <xf numFmtId="0" fontId="17" fillId="11" borderId="0" xfId="0" applyFont="1" applyFill="1" applyBorder="1" applyAlignment="1">
      <alignment horizontal="right" vertical="center" indent="1"/>
    </xf>
    <xf numFmtId="0" fontId="53" fillId="0" borderId="0" xfId="0" applyFont="1" applyAlignment="1">
      <alignment horizontal="left" indent="1"/>
    </xf>
    <xf numFmtId="0" fontId="48" fillId="0" borderId="0" xfId="0" applyFont="1" applyAlignment="1">
      <alignment horizontal="left" vertical="top" wrapText="1"/>
    </xf>
    <xf numFmtId="164" fontId="28" fillId="0" borderId="16" xfId="1" applyNumberFormat="1" applyFont="1" applyFill="1" applyBorder="1" applyAlignment="1" applyProtection="1">
      <alignment horizontal="center"/>
      <protection locked="0"/>
    </xf>
    <xf numFmtId="164" fontId="28" fillId="0" borderId="17" xfId="1" applyNumberFormat="1" applyFont="1" applyFill="1" applyBorder="1" applyAlignment="1" applyProtection="1">
      <alignment horizontal="center"/>
      <protection locked="0"/>
    </xf>
    <xf numFmtId="0" fontId="49" fillId="0" borderId="0" xfId="0" applyFont="1" applyAlignment="1">
      <alignment horizontal="left" vertical="top" wrapText="1"/>
    </xf>
  </cellXfs>
  <cellStyles count="5">
    <cellStyle name="Comma" xfId="1" builtinId="3"/>
    <cellStyle name="Currency" xfId="2" builtinId="4"/>
    <cellStyle name="Hyperlink" xfId="3" builtinId="8" customBuiltin="1"/>
    <cellStyle name="Normal" xfId="0" builtinId="0"/>
    <cellStyle name="Percent" xfId="4" builtinId="5"/>
  </cellStyles>
  <dxfs count="16">
    <dxf>
      <font>
        <condense val="0"/>
        <extend val="0"/>
        <color indexed="9"/>
      </font>
      <fill>
        <patternFill>
          <bgColor indexed="54"/>
        </patternFill>
      </fill>
    </dxf>
    <dxf>
      <font>
        <condense val="0"/>
        <extend val="0"/>
        <color indexed="9"/>
      </font>
      <fill>
        <patternFill>
          <bgColor indexed="14"/>
        </patternFill>
      </fill>
    </dxf>
    <dxf>
      <font>
        <condense val="0"/>
        <extend val="0"/>
      </font>
      <fill>
        <patternFill>
          <bgColor theme="0" tint="-0.24994659260841701"/>
        </patternFill>
      </fill>
    </dxf>
    <dxf>
      <font>
        <condense val="0"/>
        <extend val="0"/>
        <color indexed="58"/>
      </font>
    </dxf>
    <dxf>
      <font>
        <condense val="0"/>
        <extend val="0"/>
        <color indexed="16"/>
      </font>
    </dxf>
    <dxf>
      <font>
        <condense val="0"/>
        <extend val="0"/>
        <color indexed="9"/>
      </font>
      <fill>
        <patternFill>
          <bgColor indexed="10"/>
        </patternFill>
      </fill>
    </dxf>
    <dxf>
      <font>
        <condense val="0"/>
        <extend val="0"/>
        <color indexed="9"/>
      </font>
      <fill>
        <patternFill>
          <bgColor indexed="10"/>
        </patternFill>
      </fill>
    </dxf>
    <dxf>
      <font>
        <condense val="0"/>
        <extend val="0"/>
        <color indexed="10"/>
      </font>
    </dxf>
    <dxf>
      <font>
        <condense val="0"/>
        <extend val="0"/>
        <color indexed="9"/>
      </font>
      <fill>
        <patternFill>
          <bgColor indexed="10"/>
        </patternFill>
      </fill>
    </dxf>
    <dxf>
      <font>
        <condense val="0"/>
        <extend val="0"/>
        <color indexed="9"/>
      </font>
      <fill>
        <patternFill>
          <bgColor indexed="54"/>
        </patternFill>
      </fill>
    </dxf>
    <dxf>
      <font>
        <condense val="0"/>
        <extend val="0"/>
      </font>
      <fill>
        <patternFill>
          <bgColor theme="0" tint="-4.9989318521683403E-2"/>
        </patternFill>
      </fill>
    </dxf>
    <dxf>
      <font>
        <condense val="0"/>
        <extend val="0"/>
        <color indexed="9"/>
      </font>
      <fill>
        <patternFill>
          <bgColor indexed="14"/>
        </patternFill>
      </fill>
    </dxf>
    <dxf>
      <font>
        <condense val="0"/>
        <extend val="0"/>
        <color indexed="10"/>
      </font>
    </dxf>
    <dxf>
      <font>
        <condense val="0"/>
        <extend val="0"/>
        <color indexed="58"/>
      </font>
    </dxf>
    <dxf>
      <font>
        <condense val="0"/>
        <extend val="0"/>
        <color indexed="16"/>
      </font>
    </dxf>
    <dxf>
      <font>
        <condense val="0"/>
        <extend val="0"/>
        <color indexed="9"/>
      </font>
      <fill>
        <patternFill>
          <bgColor indexed="1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FF99FF"/>
      <rgbColor rgb="0053D4C9"/>
      <rgbColor rgb="006B0C00"/>
      <rgbColor rgb="00006500"/>
      <rgbColor rgb="00182C63"/>
      <rgbColor rgb="00819C00"/>
      <rgbColor rgb="00C9B783"/>
      <rgbColor rgb="00007F74"/>
      <rgbColor rgb="00EAEAEA"/>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B2B2B2"/>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150" b="1" i="0" u="none" strike="noStrike" baseline="0">
                <a:solidFill>
                  <a:srgbClr val="000000"/>
                </a:solidFill>
                <a:latin typeface="Arial"/>
                <a:ea typeface="Arial"/>
                <a:cs typeface="Arial"/>
              </a:defRPr>
            </a:pPr>
            <a:r>
              <a:rPr lang="en-US"/>
              <a:t>Expense Summary</a:t>
            </a:r>
          </a:p>
        </c:rich>
      </c:tx>
      <c:layout>
        <c:manualLayout>
          <c:xMode val="edge"/>
          <c:yMode val="edge"/>
          <c:x val="1.2376237623762377E-2"/>
          <c:y val="7.8988941548183249E-3"/>
        </c:manualLayout>
      </c:layout>
      <c:overlay val="0"/>
      <c:spPr>
        <a:noFill/>
        <a:ln w="25400">
          <a:noFill/>
        </a:ln>
      </c:spPr>
    </c:title>
    <c:autoTitleDeleted val="0"/>
    <c:plotArea>
      <c:layout>
        <c:manualLayout>
          <c:layoutTarget val="inner"/>
          <c:xMode val="edge"/>
          <c:yMode val="edge"/>
          <c:x val="0.26732673267326734"/>
          <c:y val="5.8451906922496612E-2"/>
          <c:w val="0.68316831683168322"/>
          <c:h val="0.93523051075994579"/>
        </c:manualLayout>
      </c:layout>
      <c:barChart>
        <c:barDir val="bar"/>
        <c:grouping val="clustered"/>
        <c:varyColors val="0"/>
        <c:ser>
          <c:idx val="0"/>
          <c:order val="0"/>
          <c:tx>
            <c:strRef>
              <c:f>Report!$G$7</c:f>
              <c:strCache>
                <c:ptCount val="1"/>
                <c:pt idx="0">
                  <c:v>Budget</c:v>
                </c:pt>
              </c:strCache>
            </c:strRef>
          </c:tx>
          <c:spPr>
            <a:solidFill>
              <a:srgbClr val="BCC5E1"/>
            </a:solidFill>
            <a:ln w="12700">
              <a:solidFill>
                <a:srgbClr val="273359"/>
              </a:solidFill>
              <a:prstDash val="solid"/>
            </a:ln>
          </c:spPr>
          <c:invertIfNegative val="0"/>
          <c:cat>
            <c:strRef>
              <c:f>Report!$F$8:$F$21</c:f>
              <c:strCache>
                <c:ptCount val="14"/>
                <c:pt idx="0">
                  <c:v>TO SAVINGS</c:v>
                </c:pt>
                <c:pt idx="1">
                  <c:v>CHARITY/GIFTS</c:v>
                </c:pt>
                <c:pt idx="2">
                  <c:v>HOUSING</c:v>
                </c:pt>
                <c:pt idx="3">
                  <c:v>UTILITIES</c:v>
                </c:pt>
                <c:pt idx="4">
                  <c:v>FOOD</c:v>
                </c:pt>
                <c:pt idx="5">
                  <c:v>TRANSPORTATION</c:v>
                </c:pt>
                <c:pt idx="6">
                  <c:v>HEALTH</c:v>
                </c:pt>
                <c:pt idx="7">
                  <c:v>DAILY LIVING</c:v>
                </c:pt>
                <c:pt idx="8">
                  <c:v>CHILDREN</c:v>
                </c:pt>
                <c:pt idx="9">
                  <c:v>OBLIGATIONS</c:v>
                </c:pt>
                <c:pt idx="10">
                  <c:v>BUSINESS EXPENSE</c:v>
                </c:pt>
                <c:pt idx="11">
                  <c:v>ENTERTAINMENT</c:v>
                </c:pt>
                <c:pt idx="12">
                  <c:v>SUBSCRIPTIONS</c:v>
                </c:pt>
                <c:pt idx="13">
                  <c:v>MISCELLANEOUS</c:v>
                </c:pt>
              </c:strCache>
            </c:strRef>
          </c:cat>
          <c:val>
            <c:numRef>
              <c:f>Report!$G$8:$G$21</c:f>
              <c:numCache>
                <c:formatCode>_(* #,##0.00_);_(* \(#,##0.00\);_(* "-"??_);_(@_)</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ser>
        <c:ser>
          <c:idx val="1"/>
          <c:order val="1"/>
          <c:tx>
            <c:strRef>
              <c:f>Report!$H$7</c:f>
              <c:strCache>
                <c:ptCount val="1"/>
                <c:pt idx="0">
                  <c:v>Actual</c:v>
                </c:pt>
              </c:strCache>
            </c:strRef>
          </c:tx>
          <c:spPr>
            <a:solidFill>
              <a:srgbClr val="FAC8D7"/>
            </a:solidFill>
            <a:ln w="12700">
              <a:solidFill>
                <a:srgbClr val="6B0C00"/>
              </a:solidFill>
              <a:prstDash val="solid"/>
            </a:ln>
          </c:spPr>
          <c:invertIfNegative val="0"/>
          <c:cat>
            <c:strRef>
              <c:f>Report!$F$8:$F$21</c:f>
              <c:strCache>
                <c:ptCount val="14"/>
                <c:pt idx="0">
                  <c:v>TO SAVINGS</c:v>
                </c:pt>
                <c:pt idx="1">
                  <c:v>CHARITY/GIFTS</c:v>
                </c:pt>
                <c:pt idx="2">
                  <c:v>HOUSING</c:v>
                </c:pt>
                <c:pt idx="3">
                  <c:v>UTILITIES</c:v>
                </c:pt>
                <c:pt idx="4">
                  <c:v>FOOD</c:v>
                </c:pt>
                <c:pt idx="5">
                  <c:v>TRANSPORTATION</c:v>
                </c:pt>
                <c:pt idx="6">
                  <c:v>HEALTH</c:v>
                </c:pt>
                <c:pt idx="7">
                  <c:v>DAILY LIVING</c:v>
                </c:pt>
                <c:pt idx="8">
                  <c:v>CHILDREN</c:v>
                </c:pt>
                <c:pt idx="9">
                  <c:v>OBLIGATIONS</c:v>
                </c:pt>
                <c:pt idx="10">
                  <c:v>BUSINESS EXPENSE</c:v>
                </c:pt>
                <c:pt idx="11">
                  <c:v>ENTERTAINMENT</c:v>
                </c:pt>
                <c:pt idx="12">
                  <c:v>SUBSCRIPTIONS</c:v>
                </c:pt>
                <c:pt idx="13">
                  <c:v>MISCELLANEOUS</c:v>
                </c:pt>
              </c:strCache>
            </c:strRef>
          </c:cat>
          <c:val>
            <c:numRef>
              <c:f>Report!$H$8:$H$21</c:f>
              <c:numCache>
                <c:formatCode>_(* #,##0.00_);_(* \(#,##0.00\);_(* "-"??_);_(@_)</c:formatCode>
                <c:ptCount val="14"/>
                <c:pt idx="0">
                  <c:v>0</c:v>
                </c:pt>
                <c:pt idx="1">
                  <c:v>0</c:v>
                </c:pt>
                <c:pt idx="2">
                  <c:v>0</c:v>
                </c:pt>
                <c:pt idx="3">
                  <c:v>100</c:v>
                </c:pt>
                <c:pt idx="4">
                  <c:v>87.34</c:v>
                </c:pt>
                <c:pt idx="5">
                  <c:v>115.2</c:v>
                </c:pt>
                <c:pt idx="6">
                  <c:v>0</c:v>
                </c:pt>
                <c:pt idx="7">
                  <c:v>0</c:v>
                </c:pt>
                <c:pt idx="8">
                  <c:v>0</c:v>
                </c:pt>
                <c:pt idx="9">
                  <c:v>0</c:v>
                </c:pt>
                <c:pt idx="10">
                  <c:v>0</c:v>
                </c:pt>
                <c:pt idx="11">
                  <c:v>0</c:v>
                </c:pt>
                <c:pt idx="12">
                  <c:v>0</c:v>
                </c:pt>
                <c:pt idx="13">
                  <c:v>0</c:v>
                </c:pt>
              </c:numCache>
            </c:numRef>
          </c:val>
        </c:ser>
        <c:dLbls>
          <c:showLegendKey val="0"/>
          <c:showVal val="0"/>
          <c:showCatName val="0"/>
          <c:showSerName val="0"/>
          <c:showPercent val="0"/>
          <c:showBubbleSize val="0"/>
        </c:dLbls>
        <c:gapWidth val="100"/>
        <c:overlap val="30"/>
        <c:axId val="186024320"/>
        <c:axId val="186025856"/>
      </c:barChart>
      <c:catAx>
        <c:axId val="186024320"/>
        <c:scaling>
          <c:orientation val="maxMin"/>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86025856"/>
        <c:crosses val="autoZero"/>
        <c:auto val="1"/>
        <c:lblAlgn val="ctr"/>
        <c:lblOffset val="100"/>
        <c:tickLblSkip val="1"/>
        <c:tickMarkSkip val="1"/>
        <c:noMultiLvlLbl val="0"/>
      </c:catAx>
      <c:valAx>
        <c:axId val="186025856"/>
        <c:scaling>
          <c:orientation val="minMax"/>
        </c:scaling>
        <c:delete val="1"/>
        <c:axPos val="t"/>
        <c:numFmt formatCode="_(* #,##0.00_);_(* \(#,##0.00\);_(* &quot;-&quot;??_);_(@_)" sourceLinked="1"/>
        <c:majorTickMark val="out"/>
        <c:minorTickMark val="none"/>
        <c:tickLblPos val="nextTo"/>
        <c:crossAx val="186024320"/>
        <c:crosses val="autoZero"/>
        <c:crossBetween val="between"/>
      </c:valAx>
      <c:spPr>
        <a:noFill/>
        <a:ln w="25400">
          <a:noFill/>
        </a:ln>
      </c:spPr>
    </c:plotArea>
    <c:legend>
      <c:legendPos val="t"/>
      <c:layout>
        <c:manualLayout>
          <c:xMode val="edge"/>
          <c:yMode val="edge"/>
          <c:x val="0.45297029702970298"/>
          <c:y val="7.8988941548183249E-3"/>
          <c:w val="0.41336633663366334"/>
          <c:h val="4.4233807266982617E-2"/>
        </c:manualLayout>
      </c:layout>
      <c:overlay val="0"/>
      <c:spPr>
        <a:solidFill>
          <a:srgbClr val="FFFFFF"/>
        </a:solidFill>
        <a:ln w="25400">
          <a:noFill/>
        </a:ln>
      </c:spPr>
      <c:txPr>
        <a:bodyPr/>
        <a:lstStyle/>
        <a:p>
          <a:pPr>
            <a:defRPr sz="11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6732673267326734"/>
          <c:y val="0.33333517244423355"/>
          <c:w val="0.68316831683168322"/>
          <c:h val="0.58757386329153038"/>
        </c:manualLayout>
      </c:layout>
      <c:barChart>
        <c:barDir val="bar"/>
        <c:grouping val="clustered"/>
        <c:varyColors val="0"/>
        <c:ser>
          <c:idx val="0"/>
          <c:order val="0"/>
          <c:tx>
            <c:strRef>
              <c:f>Report!$B$8</c:f>
              <c:strCache>
                <c:ptCount val="1"/>
                <c:pt idx="0">
                  <c:v>Budget</c:v>
                </c:pt>
              </c:strCache>
            </c:strRef>
          </c:tx>
          <c:spPr>
            <a:solidFill>
              <a:srgbClr val="BCC5E1"/>
            </a:solidFill>
            <a:ln w="12700">
              <a:solidFill>
                <a:srgbClr val="273359"/>
              </a:solidFill>
              <a:prstDash val="solid"/>
            </a:ln>
          </c:spPr>
          <c:invertIfNegative val="0"/>
          <c:cat>
            <c:strRef>
              <c:f>Report!$A$9:$A$11</c:f>
              <c:strCache>
                <c:ptCount val="3"/>
                <c:pt idx="0">
                  <c:v>Total Income</c:v>
                </c:pt>
                <c:pt idx="1">
                  <c:v>Total Expenses</c:v>
                </c:pt>
                <c:pt idx="2">
                  <c:v>NET</c:v>
                </c:pt>
              </c:strCache>
            </c:strRef>
          </c:cat>
          <c:val>
            <c:numRef>
              <c:f>Report!$B$9:$B$11</c:f>
              <c:numCache>
                <c:formatCode>#,##0.00_);[Red]\(#,##0.00\)</c:formatCode>
                <c:ptCount val="3"/>
                <c:pt idx="0">
                  <c:v>0</c:v>
                </c:pt>
                <c:pt idx="1">
                  <c:v>0</c:v>
                </c:pt>
                <c:pt idx="2">
                  <c:v>0</c:v>
                </c:pt>
              </c:numCache>
            </c:numRef>
          </c:val>
        </c:ser>
        <c:ser>
          <c:idx val="1"/>
          <c:order val="1"/>
          <c:tx>
            <c:strRef>
              <c:f>Report!$C$8</c:f>
              <c:strCache>
                <c:ptCount val="1"/>
                <c:pt idx="0">
                  <c:v>Actual</c:v>
                </c:pt>
              </c:strCache>
            </c:strRef>
          </c:tx>
          <c:spPr>
            <a:solidFill>
              <a:srgbClr val="FAC8D7"/>
            </a:solidFill>
            <a:ln w="12700">
              <a:solidFill>
                <a:srgbClr val="6B0C00"/>
              </a:solidFill>
              <a:prstDash val="solid"/>
            </a:ln>
          </c:spPr>
          <c:invertIfNegative val="0"/>
          <c:cat>
            <c:strRef>
              <c:f>Report!$A$9:$A$11</c:f>
              <c:strCache>
                <c:ptCount val="3"/>
                <c:pt idx="0">
                  <c:v>Total Income</c:v>
                </c:pt>
                <c:pt idx="1">
                  <c:v>Total Expenses</c:v>
                </c:pt>
                <c:pt idx="2">
                  <c:v>NET</c:v>
                </c:pt>
              </c:strCache>
            </c:strRef>
          </c:cat>
          <c:val>
            <c:numRef>
              <c:f>Report!$C$9:$C$11</c:f>
              <c:numCache>
                <c:formatCode>#,##0.00_);[Red]\(#,##0.00\)</c:formatCode>
                <c:ptCount val="3"/>
                <c:pt idx="0">
                  <c:v>1000</c:v>
                </c:pt>
                <c:pt idx="1">
                  <c:v>302.54000000000002</c:v>
                </c:pt>
                <c:pt idx="2">
                  <c:v>697.46</c:v>
                </c:pt>
              </c:numCache>
            </c:numRef>
          </c:val>
        </c:ser>
        <c:dLbls>
          <c:showLegendKey val="0"/>
          <c:showVal val="0"/>
          <c:showCatName val="0"/>
          <c:showSerName val="0"/>
          <c:showPercent val="0"/>
          <c:showBubbleSize val="0"/>
        </c:dLbls>
        <c:gapWidth val="100"/>
        <c:overlap val="30"/>
        <c:axId val="186051200"/>
        <c:axId val="205730176"/>
      </c:barChart>
      <c:catAx>
        <c:axId val="186051200"/>
        <c:scaling>
          <c:orientation val="maxMin"/>
        </c:scaling>
        <c:delete val="0"/>
        <c:axPos val="l"/>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205730176"/>
        <c:crosses val="autoZero"/>
        <c:auto val="1"/>
        <c:lblAlgn val="ctr"/>
        <c:lblOffset val="100"/>
        <c:tickLblSkip val="1"/>
        <c:tickMarkSkip val="1"/>
        <c:noMultiLvlLbl val="0"/>
      </c:catAx>
      <c:valAx>
        <c:axId val="205730176"/>
        <c:scaling>
          <c:orientation val="minMax"/>
        </c:scaling>
        <c:delete val="0"/>
        <c:axPos val="t"/>
        <c:majorGridlines>
          <c:spPr>
            <a:ln w="3175">
              <a:solidFill>
                <a:srgbClr val="B2B2B2"/>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186051200"/>
        <c:crosses val="autoZero"/>
        <c:crossBetween val="between"/>
      </c:valAx>
      <c:spPr>
        <a:noFill/>
        <a:ln w="25400">
          <a:noFill/>
        </a:ln>
      </c:spPr>
    </c:plotArea>
    <c:legend>
      <c:legendPos val="r"/>
      <c:layout>
        <c:manualLayout>
          <c:xMode val="edge"/>
          <c:yMode val="edge"/>
          <c:x val="0.3094059405940594"/>
          <c:y val="2.8248587570621469E-2"/>
          <c:w val="0.41336633663366334"/>
          <c:h val="0.15819268354167595"/>
        </c:manualLayout>
      </c:layout>
      <c:overlay val="0"/>
      <c:spPr>
        <a:solidFill>
          <a:srgbClr val="FFFFFF"/>
        </a:solidFill>
        <a:ln w="25400">
          <a:noFill/>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87</xdr:row>
      <xdr:rowOff>0</xdr:rowOff>
    </xdr:from>
    <xdr:to>
      <xdr:col>5</xdr:col>
      <xdr:colOff>466725</xdr:colOff>
      <xdr:row>101</xdr:row>
      <xdr:rowOff>114300</xdr:rowOff>
    </xdr:to>
    <xdr:pic>
      <xdr:nvPicPr>
        <xdr:cNvPr id="9273" name="Picture 2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2925" y="16897350"/>
          <a:ext cx="8953500" cy="278130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1</xdr:col>
      <xdr:colOff>209550</xdr:colOff>
      <xdr:row>137</xdr:row>
      <xdr:rowOff>123825</xdr:rowOff>
    </xdr:from>
    <xdr:to>
      <xdr:col>1</xdr:col>
      <xdr:colOff>2723836</xdr:colOff>
      <xdr:row>142</xdr:row>
      <xdr:rowOff>76087</xdr:rowOff>
    </xdr:to>
    <xdr:pic>
      <xdr:nvPicPr>
        <xdr:cNvPr id="4" name="Picture 3"/>
        <xdr:cNvPicPr>
          <a:picLocks noChangeAspect="1"/>
        </xdr:cNvPicPr>
      </xdr:nvPicPr>
      <xdr:blipFill>
        <a:blip xmlns:r="http://schemas.openxmlformats.org/officeDocument/2006/relationships" r:embed="rId2"/>
        <a:stretch>
          <a:fillRect/>
        </a:stretch>
      </xdr:blipFill>
      <xdr:spPr>
        <a:xfrm>
          <a:off x="752475" y="26546175"/>
          <a:ext cx="2514286" cy="904762"/>
        </a:xfrm>
        <a:prstGeom prst="rect">
          <a:avLst/>
        </a:prstGeom>
      </xdr:spPr>
    </xdr:pic>
    <xdr:clientData/>
  </xdr:twoCellAnchor>
  <xdr:twoCellAnchor editAs="oneCell">
    <xdr:from>
      <xdr:col>1</xdr:col>
      <xdr:colOff>5162550</xdr:colOff>
      <xdr:row>0</xdr:row>
      <xdr:rowOff>0</xdr:rowOff>
    </xdr:from>
    <xdr:to>
      <xdr:col>3</xdr:col>
      <xdr:colOff>0</xdr:colOff>
      <xdr:row>0</xdr:row>
      <xdr:rowOff>291465</xdr:rowOff>
    </xdr:to>
    <xdr:pic>
      <xdr:nvPicPr>
        <xdr:cNvPr id="12" name="Picture 11"/>
        <xdr:cNvPicPr>
          <a:picLocks noChangeAspect="1"/>
        </xdr:cNvPicPr>
      </xdr:nvPicPr>
      <xdr:blipFill>
        <a:blip xmlns:r="http://schemas.openxmlformats.org/officeDocument/2006/relationships" r:embed="rId3">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5705475" y="0"/>
          <a:ext cx="1295400" cy="29146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333375</xdr:colOff>
      <xdr:row>0</xdr:row>
      <xdr:rowOff>0</xdr:rowOff>
    </xdr:from>
    <xdr:to>
      <xdr:col>15</xdr:col>
      <xdr:colOff>0</xdr:colOff>
      <xdr:row>0</xdr:row>
      <xdr:rowOff>291465</xdr:rowOff>
    </xdr:to>
    <xdr:pic>
      <xdr:nvPicPr>
        <xdr:cNvPr id="4" name="Picture 3"/>
        <xdr:cNvPicPr>
          <a:picLocks noChangeAspect="1"/>
        </xdr:cNvPicPr>
      </xdr:nvPicPr>
      <xdr:blipFill>
        <a:blip xmlns:r="http://schemas.openxmlformats.org/officeDocument/2006/relationships" r:embed="rId1">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7467600" y="0"/>
          <a:ext cx="1295400" cy="29146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152400</xdr:colOff>
      <xdr:row>0</xdr:row>
      <xdr:rowOff>3810</xdr:rowOff>
    </xdr:from>
    <xdr:to>
      <xdr:col>14</xdr:col>
      <xdr:colOff>0</xdr:colOff>
      <xdr:row>1</xdr:row>
      <xdr:rowOff>0</xdr:rowOff>
    </xdr:to>
    <xdr:pic>
      <xdr:nvPicPr>
        <xdr:cNvPr id="3" name="Picture 2"/>
        <xdr:cNvPicPr>
          <a:picLocks noChangeAspect="1"/>
        </xdr:cNvPicPr>
      </xdr:nvPicPr>
      <xdr:blipFill>
        <a:blip xmlns:r="http://schemas.openxmlformats.org/officeDocument/2006/relationships" r:embed="rId1">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7372350" y="3810"/>
          <a:ext cx="1295400" cy="29146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0</xdr:colOff>
      <xdr:row>6</xdr:row>
      <xdr:rowOff>0</xdr:rowOff>
    </xdr:from>
    <xdr:to>
      <xdr:col>9</xdr:col>
      <xdr:colOff>0</xdr:colOff>
      <xdr:row>36</xdr:row>
      <xdr:rowOff>180975</xdr:rowOff>
    </xdr:to>
    <xdr:graphicFrame macro="">
      <xdr:nvGraphicFramePr>
        <xdr:cNvPr id="1066"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11</xdr:row>
      <xdr:rowOff>76200</xdr:rowOff>
    </xdr:from>
    <xdr:to>
      <xdr:col>4</xdr:col>
      <xdr:colOff>0</xdr:colOff>
      <xdr:row>20</xdr:row>
      <xdr:rowOff>47625</xdr:rowOff>
    </xdr:to>
    <xdr:graphicFrame macro="">
      <xdr:nvGraphicFramePr>
        <xdr:cNvPr id="1067"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180975</xdr:colOff>
      <xdr:row>0</xdr:row>
      <xdr:rowOff>0</xdr:rowOff>
    </xdr:from>
    <xdr:to>
      <xdr:col>9</xdr:col>
      <xdr:colOff>0</xdr:colOff>
      <xdr:row>0</xdr:row>
      <xdr:rowOff>291465</xdr:rowOff>
    </xdr:to>
    <xdr:pic>
      <xdr:nvPicPr>
        <xdr:cNvPr id="5" name="Picture 4"/>
        <xdr:cNvPicPr>
          <a:picLocks noChangeAspect="1"/>
        </xdr:cNvPicPr>
      </xdr:nvPicPr>
      <xdr:blipFill>
        <a:blip xmlns:r="http://schemas.openxmlformats.org/officeDocument/2006/relationships" r:embed="rId3">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6581775" y="0"/>
          <a:ext cx="1295400" cy="29146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12</xdr:col>
      <xdr:colOff>333375</xdr:colOff>
      <xdr:row>0</xdr:row>
      <xdr:rowOff>0</xdr:rowOff>
    </xdr:from>
    <xdr:to>
      <xdr:col>15</xdr:col>
      <xdr:colOff>0</xdr:colOff>
      <xdr:row>0</xdr:row>
      <xdr:rowOff>291465</xdr:rowOff>
    </xdr:to>
    <xdr:pic>
      <xdr:nvPicPr>
        <xdr:cNvPr id="2" name="Picture 1"/>
        <xdr:cNvPicPr>
          <a:picLocks noChangeAspect="1"/>
        </xdr:cNvPicPr>
      </xdr:nvPicPr>
      <xdr:blipFill>
        <a:blip xmlns:r="http://schemas.openxmlformats.org/officeDocument/2006/relationships" r:embed="rId1">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7467600" y="0"/>
          <a:ext cx="1295400" cy="29146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3752850</xdr:colOff>
      <xdr:row>0</xdr:row>
      <xdr:rowOff>57150</xdr:rowOff>
    </xdr:from>
    <xdr:to>
      <xdr:col>1</xdr:col>
      <xdr:colOff>5048250</xdr:colOff>
      <xdr:row>0</xdr:row>
      <xdr:rowOff>348615</xdr:rowOff>
    </xdr:to>
    <xdr:pic>
      <xdr:nvPicPr>
        <xdr:cNvPr id="3" name="Picture 2"/>
        <xdr:cNvPicPr>
          <a:picLocks noChangeAspect="1"/>
        </xdr:cNvPicPr>
      </xdr:nvPicPr>
      <xdr:blipFill>
        <a:blip xmlns:r="http://schemas.openxmlformats.org/officeDocument/2006/relationships" r:embed="rId1">
          <a:duotone>
            <a:schemeClr val="accent1">
              <a:shade val="45000"/>
              <a:satMod val="135000"/>
            </a:schemeClr>
            <a:prstClr val="white"/>
          </a:duotone>
          <a:extLst>
            <a:ext uri="{28A0092B-C50C-407E-A947-70E740481C1C}">
              <a14:useLocalDpi xmlns:a14="http://schemas.microsoft.com/office/drawing/2010/main" val="0"/>
            </a:ext>
          </a:extLst>
        </a:blip>
        <a:stretch>
          <a:fillRect/>
        </a:stretch>
      </xdr:blipFill>
      <xdr:spPr>
        <a:xfrm>
          <a:off x="3952875" y="57150"/>
          <a:ext cx="1295400" cy="291465"/>
        </a:xfrm>
        <a:prstGeom prst="rect">
          <a:avLst/>
        </a:prstGeom>
      </xdr:spPr>
    </xdr:pic>
    <xdr:clientData/>
  </xdr:twoCellAnchor>
</xdr:wsDr>
</file>

<file path=xl/theme/theme1.xml><?xml version="1.0" encoding="utf-8"?>
<a:theme xmlns:a="http://schemas.openxmlformats.org/drawingml/2006/main" name="Office Theme">
  <a:themeElements>
    <a:clrScheme name="V42-ClassicBlue">
      <a:dk1>
        <a:sysClr val="windowText" lastClr="000000"/>
      </a:dk1>
      <a:lt1>
        <a:sysClr val="window" lastClr="FFFFFF"/>
      </a:lt1>
      <a:dk2>
        <a:srgbClr val="3A5D9C"/>
      </a:dk2>
      <a:lt2>
        <a:srgbClr val="EEECE2"/>
      </a:lt2>
      <a:accent1>
        <a:srgbClr val="3B4E87"/>
      </a:accent1>
      <a:accent2>
        <a:srgbClr val="C04E4E"/>
      </a:accent2>
      <a:accent3>
        <a:srgbClr val="26AA26"/>
      </a:accent3>
      <a:accent4>
        <a:srgbClr val="7860B4"/>
      </a:accent4>
      <a:accent5>
        <a:srgbClr val="E68422"/>
      </a:accent5>
      <a:accent6>
        <a:srgbClr val="846648"/>
      </a:accent6>
      <a:hlink>
        <a:srgbClr val="4C92AE"/>
      </a:hlink>
      <a:folHlink>
        <a:srgbClr val="969696"/>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www.vertex42.com/ExcelTips/workbook.html?xls=moneymanager" TargetMode="External"/><Relationship Id="rId7" Type="http://schemas.openxmlformats.org/officeDocument/2006/relationships/vmlDrawing" Target="../drawings/vmlDrawing1.vml"/><Relationship Id="rId2" Type="http://schemas.openxmlformats.org/officeDocument/2006/relationships/hyperlink" Target="http://www.vertex42.com/ExcelArticles/how-to-budget.html" TargetMode="External"/><Relationship Id="rId1" Type="http://schemas.openxmlformats.org/officeDocument/2006/relationships/hyperlink" Target="http://www.vertex42blog.com/categories/budgeting"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http://www.vertex42.com/ExcelTemplates/money-management-template.htm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vertex42.com/ExcelTemplates/money-management-template.html"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vertex42.com/ExcelTemplates/money-management-template.html"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vertex42.com/ExcelTemplates/money-management-template.html"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vertex42.com/ExcelTemplates/money-management-template.html"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hyperlink" Target="http://www.vertex42.com/ExcelTemplates/money-management-template.html" TargetMode="External"/><Relationship Id="rId1" Type="http://schemas.openxmlformats.org/officeDocument/2006/relationships/hyperlink" Target="http://www.vertex42.com/licensing/EULA_privateuse.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293"/>
  <sheetViews>
    <sheetView showGridLines="0" tabSelected="1" workbookViewId="0">
      <selection activeCell="A3" sqref="A3"/>
    </sheetView>
  </sheetViews>
  <sheetFormatPr defaultRowHeight="15" x14ac:dyDescent="0.3"/>
  <cols>
    <col min="1" max="1" width="8.140625" customWidth="1"/>
    <col min="2" max="2" width="81.85546875" style="27" customWidth="1"/>
    <col min="3" max="3" width="15" customWidth="1"/>
    <col min="4" max="4" width="4.28515625" customWidth="1"/>
    <col min="5" max="5" width="26.140625" customWidth="1"/>
  </cols>
  <sheetData>
    <row r="1" spans="1:5" ht="23.25" x14ac:dyDescent="0.3">
      <c r="A1" s="168" t="s">
        <v>442</v>
      </c>
      <c r="B1" s="87"/>
      <c r="C1" s="87"/>
    </row>
    <row r="2" spans="1:5" ht="18" x14ac:dyDescent="0.35">
      <c r="A2" s="169" t="s">
        <v>234</v>
      </c>
      <c r="B2" s="84"/>
      <c r="C2" s="85" t="s">
        <v>415</v>
      </c>
    </row>
    <row r="3" spans="1:5" s="46" customFormat="1" x14ac:dyDescent="0.3">
      <c r="B3" s="194" t="s">
        <v>464</v>
      </c>
      <c r="C3" s="76" t="s">
        <v>58</v>
      </c>
      <c r="E3" s="83" t="s">
        <v>397</v>
      </c>
    </row>
    <row r="4" spans="1:5" s="46" customFormat="1" ht="18" x14ac:dyDescent="0.35">
      <c r="A4" s="88" t="s">
        <v>257</v>
      </c>
      <c r="B4" s="55"/>
    </row>
    <row r="5" spans="1:5" s="46" customFormat="1" x14ac:dyDescent="0.3">
      <c r="B5" s="49" t="s">
        <v>298</v>
      </c>
    </row>
    <row r="6" spans="1:5" s="46" customFormat="1" x14ac:dyDescent="0.3">
      <c r="B6" s="49" t="s">
        <v>258</v>
      </c>
    </row>
    <row r="7" spans="1:5" s="46" customFormat="1" x14ac:dyDescent="0.3">
      <c r="B7" s="49" t="s">
        <v>278</v>
      </c>
    </row>
    <row r="8" spans="1:5" s="46" customFormat="1" x14ac:dyDescent="0.3">
      <c r="B8" s="49" t="s">
        <v>259</v>
      </c>
    </row>
    <row r="9" spans="1:5" s="46" customFormat="1" x14ac:dyDescent="0.3">
      <c r="B9" s="49" t="s">
        <v>279</v>
      </c>
    </row>
    <row r="10" spans="1:5" s="46" customFormat="1" x14ac:dyDescent="0.3">
      <c r="B10" s="49" t="s">
        <v>280</v>
      </c>
    </row>
    <row r="11" spans="1:5" s="46" customFormat="1" x14ac:dyDescent="0.3">
      <c r="B11" s="49" t="s">
        <v>300</v>
      </c>
    </row>
    <row r="12" spans="1:5" s="46" customFormat="1" x14ac:dyDescent="0.3">
      <c r="B12" s="49"/>
    </row>
    <row r="13" spans="1:5" s="46" customFormat="1" ht="14.25" customHeight="1" x14ac:dyDescent="0.3">
      <c r="B13" s="57" t="s">
        <v>299</v>
      </c>
    </row>
    <row r="14" spans="1:5" x14ac:dyDescent="0.3">
      <c r="B14" s="46" t="s">
        <v>242</v>
      </c>
      <c r="C14" s="44" t="s">
        <v>236</v>
      </c>
    </row>
    <row r="15" spans="1:5" x14ac:dyDescent="0.3">
      <c r="B15" s="59" t="s">
        <v>276</v>
      </c>
    </row>
    <row r="16" spans="1:5" x14ac:dyDescent="0.3">
      <c r="B16" s="52" t="s">
        <v>277</v>
      </c>
      <c r="C16" s="60" t="s">
        <v>274</v>
      </c>
    </row>
    <row r="17" spans="1:3" x14ac:dyDescent="0.3">
      <c r="B17" s="59" t="s">
        <v>281</v>
      </c>
      <c r="C17" s="58"/>
    </row>
    <row r="18" spans="1:3" x14ac:dyDescent="0.3">
      <c r="B18" s="52" t="s">
        <v>282</v>
      </c>
    </row>
    <row r="19" spans="1:3" x14ac:dyDescent="0.3">
      <c r="B19" s="59" t="s">
        <v>275</v>
      </c>
    </row>
    <row r="20" spans="1:3" s="46" customFormat="1" x14ac:dyDescent="0.3">
      <c r="B20" s="61" t="s">
        <v>283</v>
      </c>
    </row>
    <row r="21" spans="1:3" s="46" customFormat="1" x14ac:dyDescent="0.3">
      <c r="B21" s="52" t="s">
        <v>284</v>
      </c>
    </row>
    <row r="22" spans="1:3" s="46" customFormat="1" x14ac:dyDescent="0.3">
      <c r="B22" s="61" t="s">
        <v>55</v>
      </c>
    </row>
    <row r="23" spans="1:3" s="46" customFormat="1" x14ac:dyDescent="0.3">
      <c r="B23" s="52" t="s">
        <v>56</v>
      </c>
    </row>
    <row r="24" spans="1:3" s="46" customFormat="1" x14ac:dyDescent="0.3">
      <c r="B24" s="52" t="s">
        <v>57</v>
      </c>
    </row>
    <row r="25" spans="1:3" s="46" customFormat="1" x14ac:dyDescent="0.3">
      <c r="B25" s="62" t="s">
        <v>285</v>
      </c>
    </row>
    <row r="26" spans="1:3" s="46" customFormat="1" x14ac:dyDescent="0.3"/>
    <row r="27" spans="1:3" s="46" customFormat="1" ht="18" x14ac:dyDescent="0.35">
      <c r="A27" s="88" t="s">
        <v>245</v>
      </c>
      <c r="B27" s="55" t="s">
        <v>260</v>
      </c>
    </row>
    <row r="28" spans="1:3" s="46" customFormat="1" x14ac:dyDescent="0.3">
      <c r="B28" s="45" t="s">
        <v>246</v>
      </c>
    </row>
    <row r="29" spans="1:3" s="46" customFormat="1" x14ac:dyDescent="0.3">
      <c r="B29" s="45" t="s">
        <v>237</v>
      </c>
    </row>
    <row r="30" spans="1:3" s="46" customFormat="1" x14ac:dyDescent="0.3">
      <c r="B30" s="45" t="s">
        <v>238</v>
      </c>
    </row>
    <row r="31" spans="1:3" s="46" customFormat="1" x14ac:dyDescent="0.3">
      <c r="B31" s="54" t="s">
        <v>255</v>
      </c>
    </row>
    <row r="32" spans="1:3" s="46" customFormat="1" x14ac:dyDescent="0.3">
      <c r="B32" s="53" t="s">
        <v>256</v>
      </c>
    </row>
    <row r="33" spans="1:2" s="46" customFormat="1" x14ac:dyDescent="0.3">
      <c r="B33" s="46" t="s">
        <v>247</v>
      </c>
    </row>
    <row r="34" spans="1:2" s="46" customFormat="1" x14ac:dyDescent="0.3">
      <c r="B34" s="49" t="s">
        <v>239</v>
      </c>
    </row>
    <row r="35" spans="1:2" s="46" customFormat="1" x14ac:dyDescent="0.3">
      <c r="B35" s="49" t="s">
        <v>240</v>
      </c>
    </row>
    <row r="36" spans="1:2" s="46" customFormat="1" x14ac:dyDescent="0.3">
      <c r="B36" s="49" t="s">
        <v>241</v>
      </c>
    </row>
    <row r="37" spans="1:2" s="46" customFormat="1" x14ac:dyDescent="0.3">
      <c r="B37" s="46" t="s">
        <v>249</v>
      </c>
    </row>
    <row r="38" spans="1:2" s="46" customFormat="1" x14ac:dyDescent="0.3">
      <c r="B38" s="49" t="s">
        <v>250</v>
      </c>
    </row>
    <row r="39" spans="1:2" s="46" customFormat="1" x14ac:dyDescent="0.3">
      <c r="B39" s="51" t="s">
        <v>248</v>
      </c>
    </row>
    <row r="40" spans="1:2" s="46" customFormat="1" x14ac:dyDescent="0.3">
      <c r="B40" s="49" t="s">
        <v>243</v>
      </c>
    </row>
    <row r="41" spans="1:2" s="46" customFormat="1" x14ac:dyDescent="0.3">
      <c r="B41" s="52" t="s">
        <v>244</v>
      </c>
    </row>
    <row r="42" spans="1:2" s="46" customFormat="1" x14ac:dyDescent="0.3">
      <c r="B42" s="51" t="s">
        <v>261</v>
      </c>
    </row>
    <row r="43" spans="1:2" s="46" customFormat="1" x14ac:dyDescent="0.3">
      <c r="B43" s="49" t="s">
        <v>251</v>
      </c>
    </row>
    <row r="44" spans="1:2" s="46" customFormat="1" x14ac:dyDescent="0.3">
      <c r="B44" s="49" t="s">
        <v>252</v>
      </c>
    </row>
    <row r="45" spans="1:2" s="46" customFormat="1" x14ac:dyDescent="0.3">
      <c r="B45" s="49" t="s">
        <v>253</v>
      </c>
    </row>
    <row r="46" spans="1:2" s="46" customFormat="1" x14ac:dyDescent="0.3">
      <c r="B46" s="49" t="s">
        <v>254</v>
      </c>
    </row>
    <row r="47" spans="1:2" s="46" customFormat="1" x14ac:dyDescent="0.3">
      <c r="B47" s="49"/>
    </row>
    <row r="48" spans="1:2" s="46" customFormat="1" ht="18" x14ac:dyDescent="0.35">
      <c r="A48" s="88" t="s">
        <v>262</v>
      </c>
      <c r="B48" s="55" t="s">
        <v>263</v>
      </c>
    </row>
    <row r="49" spans="1:3" s="46" customFormat="1" x14ac:dyDescent="0.3">
      <c r="B49" s="45" t="s">
        <v>264</v>
      </c>
    </row>
    <row r="50" spans="1:3" s="46" customFormat="1" x14ac:dyDescent="0.3">
      <c r="B50" s="45" t="s">
        <v>265</v>
      </c>
    </row>
    <row r="51" spans="1:3" s="46" customFormat="1" x14ac:dyDescent="0.3">
      <c r="B51" s="45" t="s">
        <v>371</v>
      </c>
    </row>
    <row r="52" spans="1:3" s="46" customFormat="1" x14ac:dyDescent="0.3">
      <c r="B52" s="54" t="s">
        <v>266</v>
      </c>
    </row>
    <row r="53" spans="1:3" s="46" customFormat="1" x14ac:dyDescent="0.3">
      <c r="B53" s="53" t="s">
        <v>270</v>
      </c>
      <c r="C53" s="89" t="s">
        <v>268</v>
      </c>
    </row>
    <row r="54" spans="1:3" s="46" customFormat="1" x14ac:dyDescent="0.3">
      <c r="B54" s="49"/>
      <c r="C54" s="43" t="s">
        <v>185</v>
      </c>
    </row>
    <row r="55" spans="1:3" s="46" customFormat="1" x14ac:dyDescent="0.3">
      <c r="B55" s="49"/>
      <c r="C55" s="43" t="s">
        <v>186</v>
      </c>
    </row>
    <row r="56" spans="1:3" s="46" customFormat="1" x14ac:dyDescent="0.3">
      <c r="B56" s="49"/>
      <c r="C56" s="43" t="s">
        <v>367</v>
      </c>
    </row>
    <row r="57" spans="1:3" s="46" customFormat="1" x14ac:dyDescent="0.3">
      <c r="B57" s="49"/>
      <c r="C57" s="43" t="s">
        <v>368</v>
      </c>
    </row>
    <row r="58" spans="1:3" s="46" customFormat="1" x14ac:dyDescent="0.3">
      <c r="B58" s="49"/>
      <c r="C58" s="43"/>
    </row>
    <row r="59" spans="1:3" s="46" customFormat="1" x14ac:dyDescent="0.3">
      <c r="B59" s="49"/>
      <c r="C59" s="43"/>
    </row>
    <row r="60" spans="1:3" s="46" customFormat="1" x14ac:dyDescent="0.3">
      <c r="B60" s="56" t="s">
        <v>269</v>
      </c>
      <c r="C60" s="43" t="s">
        <v>267</v>
      </c>
    </row>
    <row r="61" spans="1:3" s="46" customFormat="1" x14ac:dyDescent="0.3">
      <c r="B61" s="49"/>
    </row>
    <row r="62" spans="1:3" s="46" customFormat="1" ht="18" x14ac:dyDescent="0.35">
      <c r="A62" s="88" t="s">
        <v>271</v>
      </c>
      <c r="B62" s="55" t="s">
        <v>272</v>
      </c>
    </row>
    <row r="63" spans="1:3" s="46" customFormat="1" x14ac:dyDescent="0.3">
      <c r="B63" s="48" t="s">
        <v>273</v>
      </c>
      <c r="C63" s="64" t="s">
        <v>288</v>
      </c>
    </row>
    <row r="64" spans="1:3" s="46" customFormat="1" x14ac:dyDescent="0.3">
      <c r="B64" s="63" t="s">
        <v>286</v>
      </c>
      <c r="C64" s="64" t="s">
        <v>287</v>
      </c>
    </row>
    <row r="65" spans="1:2" s="46" customFormat="1" x14ac:dyDescent="0.3">
      <c r="B65" s="48"/>
    </row>
    <row r="66" spans="1:2" s="46" customFormat="1" x14ac:dyDescent="0.3">
      <c r="B66" s="57" t="s">
        <v>394</v>
      </c>
    </row>
    <row r="67" spans="1:2" s="46" customFormat="1" x14ac:dyDescent="0.3">
      <c r="B67" s="45" t="s">
        <v>395</v>
      </c>
    </row>
    <row r="68" spans="1:2" s="46" customFormat="1" x14ac:dyDescent="0.3">
      <c r="B68" s="45" t="s">
        <v>396</v>
      </c>
    </row>
    <row r="69" spans="1:2" s="46" customFormat="1" x14ac:dyDescent="0.3">
      <c r="B69" s="48" t="s">
        <v>289</v>
      </c>
    </row>
    <row r="70" spans="1:2" s="46" customFormat="1" x14ac:dyDescent="0.3">
      <c r="B70" s="45" t="s">
        <v>290</v>
      </c>
    </row>
    <row r="71" spans="1:2" s="46" customFormat="1" x14ac:dyDescent="0.3">
      <c r="B71" s="57" t="s">
        <v>291</v>
      </c>
    </row>
    <row r="72" spans="1:2" s="46" customFormat="1" x14ac:dyDescent="0.3">
      <c r="B72" s="45" t="s">
        <v>292</v>
      </c>
    </row>
    <row r="73" spans="1:2" s="46" customFormat="1" x14ac:dyDescent="0.3">
      <c r="B73" s="45" t="s">
        <v>293</v>
      </c>
    </row>
    <row r="74" spans="1:2" s="46" customFormat="1" x14ac:dyDescent="0.3"/>
    <row r="75" spans="1:2" s="46" customFormat="1" ht="18" x14ac:dyDescent="0.35">
      <c r="A75" s="88" t="s">
        <v>295</v>
      </c>
      <c r="B75" s="55" t="s">
        <v>294</v>
      </c>
    </row>
    <row r="76" spans="1:2" s="46" customFormat="1" x14ac:dyDescent="0.3">
      <c r="B76" s="49" t="s">
        <v>355</v>
      </c>
    </row>
    <row r="77" spans="1:2" s="46" customFormat="1" x14ac:dyDescent="0.3">
      <c r="B77" s="54" t="s">
        <v>354</v>
      </c>
    </row>
    <row r="78" spans="1:2" s="46" customFormat="1" x14ac:dyDescent="0.3">
      <c r="B78" s="49" t="s">
        <v>356</v>
      </c>
    </row>
    <row r="79" spans="1:2" s="46" customFormat="1" x14ac:dyDescent="0.3">
      <c r="B79" s="49"/>
    </row>
    <row r="80" spans="1:2" s="46" customFormat="1" x14ac:dyDescent="0.3">
      <c r="B80" s="65" t="s">
        <v>297</v>
      </c>
    </row>
    <row r="81" spans="2:2" s="46" customFormat="1" x14ac:dyDescent="0.3">
      <c r="B81" s="49" t="s">
        <v>296</v>
      </c>
    </row>
    <row r="82" spans="2:2" x14ac:dyDescent="0.3">
      <c r="B82" s="69" t="s">
        <v>465</v>
      </c>
    </row>
    <row r="83" spans="2:2" s="46" customFormat="1" x14ac:dyDescent="0.3">
      <c r="B83" s="49" t="s">
        <v>54</v>
      </c>
    </row>
    <row r="84" spans="2:2" s="46" customFormat="1" x14ac:dyDescent="0.3">
      <c r="B84" s="49" t="s">
        <v>466</v>
      </c>
    </row>
    <row r="85" spans="2:2" s="46" customFormat="1" x14ac:dyDescent="0.3">
      <c r="B85" s="49" t="s">
        <v>467</v>
      </c>
    </row>
    <row r="86" spans="2:2" s="46" customFormat="1" x14ac:dyDescent="0.3"/>
    <row r="87" spans="2:2" s="46" customFormat="1" x14ac:dyDescent="0.3">
      <c r="B87" s="47" t="s">
        <v>304</v>
      </c>
    </row>
    <row r="88" spans="2:2" s="46" customFormat="1" x14ac:dyDescent="0.3"/>
    <row r="89" spans="2:2" s="46" customFormat="1" x14ac:dyDescent="0.3"/>
    <row r="90" spans="2:2" s="46" customFormat="1" x14ac:dyDescent="0.3"/>
    <row r="91" spans="2:2" s="46" customFormat="1" x14ac:dyDescent="0.3"/>
    <row r="92" spans="2:2" s="46" customFormat="1" x14ac:dyDescent="0.3"/>
    <row r="93" spans="2:2" s="46" customFormat="1" x14ac:dyDescent="0.3"/>
    <row r="94" spans="2:2" s="46" customFormat="1" x14ac:dyDescent="0.3"/>
    <row r="95" spans="2:2" s="46" customFormat="1" x14ac:dyDescent="0.3"/>
    <row r="96" spans="2:2" s="46" customFormat="1" x14ac:dyDescent="0.3"/>
    <row r="97" spans="2:4" s="46" customFormat="1" x14ac:dyDescent="0.3"/>
    <row r="98" spans="2:4" s="46" customFormat="1" x14ac:dyDescent="0.3"/>
    <row r="99" spans="2:4" s="46" customFormat="1" x14ac:dyDescent="0.3"/>
    <row r="100" spans="2:4" s="46" customFormat="1" x14ac:dyDescent="0.3"/>
    <row r="101" spans="2:4" s="46" customFormat="1" x14ac:dyDescent="0.3"/>
    <row r="102" spans="2:4" s="46" customFormat="1" x14ac:dyDescent="0.3"/>
    <row r="103" spans="2:4" s="46" customFormat="1" x14ac:dyDescent="0.3"/>
    <row r="104" spans="2:4" s="46" customFormat="1" x14ac:dyDescent="0.3">
      <c r="B104" s="57" t="s">
        <v>24</v>
      </c>
    </row>
    <row r="105" spans="2:4" s="46" customFormat="1" x14ac:dyDescent="0.3">
      <c r="B105" s="49" t="s">
        <v>25</v>
      </c>
    </row>
    <row r="106" spans="2:4" s="46" customFormat="1" x14ac:dyDescent="0.3">
      <c r="B106" s="49" t="s">
        <v>26</v>
      </c>
    </row>
    <row r="107" spans="2:4" s="46" customFormat="1" x14ac:dyDescent="0.3">
      <c r="B107" s="57" t="s">
        <v>357</v>
      </c>
    </row>
    <row r="108" spans="2:4" s="46" customFormat="1" x14ac:dyDescent="0.3">
      <c r="B108" s="49" t="s">
        <v>27</v>
      </c>
    </row>
    <row r="109" spans="2:4" s="46" customFormat="1" x14ac:dyDescent="0.3">
      <c r="B109" s="49"/>
    </row>
    <row r="110" spans="2:4" s="46" customFormat="1" x14ac:dyDescent="0.3">
      <c r="B110" s="49" t="s">
        <v>39</v>
      </c>
      <c r="C110" s="72" t="s">
        <v>188</v>
      </c>
      <c r="D110" s="46" t="s">
        <v>36</v>
      </c>
    </row>
    <row r="111" spans="2:4" s="46" customFormat="1" x14ac:dyDescent="0.3">
      <c r="B111" s="49" t="s">
        <v>32</v>
      </c>
      <c r="C111" s="72" t="s">
        <v>189</v>
      </c>
      <c r="D111" s="46" t="s">
        <v>37</v>
      </c>
    </row>
    <row r="112" spans="2:4" s="46" customFormat="1" x14ac:dyDescent="0.3">
      <c r="B112" s="49" t="s">
        <v>33</v>
      </c>
      <c r="C112" s="71" t="s">
        <v>34</v>
      </c>
      <c r="D112" s="46" t="s">
        <v>35</v>
      </c>
    </row>
    <row r="113" spans="1:4" s="46" customFormat="1" x14ac:dyDescent="0.3">
      <c r="B113" s="49" t="s">
        <v>40</v>
      </c>
      <c r="C113" s="73" t="s">
        <v>34</v>
      </c>
      <c r="D113" s="46" t="s">
        <v>38</v>
      </c>
    </row>
    <row r="114" spans="1:4" s="46" customFormat="1" x14ac:dyDescent="0.3">
      <c r="B114" s="49" t="s">
        <v>41</v>
      </c>
    </row>
    <row r="115" spans="1:4" s="46" customFormat="1" x14ac:dyDescent="0.3">
      <c r="B115" s="49"/>
    </row>
    <row r="116" spans="1:4" s="46" customFormat="1" x14ac:dyDescent="0.3">
      <c r="B116" s="70" t="s">
        <v>28</v>
      </c>
    </row>
    <row r="117" spans="1:4" s="46" customFormat="1" x14ac:dyDescent="0.3">
      <c r="B117" s="49" t="s">
        <v>29</v>
      </c>
    </row>
    <row r="118" spans="1:4" s="46" customFormat="1" x14ac:dyDescent="0.3">
      <c r="B118" s="49" t="s">
        <v>30</v>
      </c>
    </row>
    <row r="119" spans="1:4" s="46" customFormat="1" x14ac:dyDescent="0.3">
      <c r="B119" s="49" t="s">
        <v>31</v>
      </c>
    </row>
    <row r="120" spans="1:4" s="46" customFormat="1" x14ac:dyDescent="0.3">
      <c r="B120" s="49"/>
    </row>
    <row r="121" spans="1:4" s="46" customFormat="1" x14ac:dyDescent="0.3">
      <c r="A121" s="66"/>
      <c r="B121" s="50" t="s">
        <v>374</v>
      </c>
    </row>
    <row r="122" spans="1:4" s="46" customFormat="1" x14ac:dyDescent="0.3"/>
    <row r="123" spans="1:4" s="46" customFormat="1" x14ac:dyDescent="0.3">
      <c r="A123" s="66"/>
      <c r="B123" s="50" t="s">
        <v>375</v>
      </c>
    </row>
    <row r="124" spans="1:4" s="46" customFormat="1" x14ac:dyDescent="0.3">
      <c r="B124" s="66" t="s">
        <v>301</v>
      </c>
    </row>
    <row r="125" spans="1:4" s="46" customFormat="1" x14ac:dyDescent="0.3">
      <c r="B125" s="49" t="s">
        <v>302</v>
      </c>
    </row>
    <row r="126" spans="1:4" x14ac:dyDescent="0.3">
      <c r="A126" s="46"/>
      <c r="B126" s="49" t="s">
        <v>358</v>
      </c>
    </row>
    <row r="127" spans="1:4" x14ac:dyDescent="0.3">
      <c r="B127" s="49" t="s">
        <v>359</v>
      </c>
    </row>
    <row r="128" spans="1:4" x14ac:dyDescent="0.3">
      <c r="B128" s="49" t="s">
        <v>303</v>
      </c>
    </row>
    <row r="129" spans="1:2" x14ac:dyDescent="0.3">
      <c r="B129" s="49"/>
    </row>
    <row r="130" spans="1:2" s="46" customFormat="1" x14ac:dyDescent="0.3">
      <c r="A130"/>
      <c r="B130" s="50" t="s">
        <v>376</v>
      </c>
    </row>
    <row r="131" spans="1:2" x14ac:dyDescent="0.3">
      <c r="A131" s="46"/>
      <c r="B131" s="66" t="s">
        <v>309</v>
      </c>
    </row>
    <row r="132" spans="1:2" x14ac:dyDescent="0.3">
      <c r="B132" s="49" t="s">
        <v>310</v>
      </c>
    </row>
    <row r="133" spans="1:2" x14ac:dyDescent="0.3">
      <c r="B133" s="49" t="s">
        <v>308</v>
      </c>
    </row>
    <row r="134" spans="1:2" x14ac:dyDescent="0.3">
      <c r="B134" s="49"/>
    </row>
    <row r="135" spans="1:2" x14ac:dyDescent="0.3">
      <c r="B135" s="54" t="s">
        <v>305</v>
      </c>
    </row>
    <row r="136" spans="1:2" x14ac:dyDescent="0.3">
      <c r="B136" s="49" t="s">
        <v>306</v>
      </c>
    </row>
    <row r="137" spans="1:2" x14ac:dyDescent="0.3">
      <c r="B137" s="49" t="s">
        <v>307</v>
      </c>
    </row>
    <row r="138" spans="1:2" x14ac:dyDescent="0.3">
      <c r="B138" s="49"/>
    </row>
    <row r="139" spans="1:2" x14ac:dyDescent="0.3">
      <c r="B139" s="49"/>
    </row>
    <row r="140" spans="1:2" x14ac:dyDescent="0.3">
      <c r="B140" s="49"/>
    </row>
    <row r="141" spans="1:2" x14ac:dyDescent="0.3">
      <c r="B141" s="49"/>
    </row>
    <row r="142" spans="1:2" x14ac:dyDescent="0.3">
      <c r="B142" s="49"/>
    </row>
    <row r="143" spans="1:2" x14ac:dyDescent="0.3">
      <c r="B143" s="49"/>
    </row>
    <row r="144" spans="1:2" x14ac:dyDescent="0.3">
      <c r="B144" s="57" t="s">
        <v>335</v>
      </c>
    </row>
    <row r="145" spans="2:2" x14ac:dyDescent="0.3">
      <c r="B145" s="66" t="s">
        <v>314</v>
      </c>
    </row>
    <row r="146" spans="2:2" x14ac:dyDescent="0.3">
      <c r="B146" s="66" t="s">
        <v>315</v>
      </c>
    </row>
    <row r="147" spans="2:2" x14ac:dyDescent="0.3">
      <c r="B147" s="66" t="s">
        <v>318</v>
      </c>
    </row>
    <row r="148" spans="2:2" x14ac:dyDescent="0.3">
      <c r="B148" s="49"/>
    </row>
    <row r="149" spans="2:2" x14ac:dyDescent="0.3">
      <c r="B149" s="67" t="s">
        <v>360</v>
      </c>
    </row>
    <row r="150" spans="2:2" x14ac:dyDescent="0.3">
      <c r="B150" s="67" t="s">
        <v>311</v>
      </c>
    </row>
    <row r="151" spans="2:2" x14ac:dyDescent="0.3">
      <c r="B151" s="67" t="s">
        <v>312</v>
      </c>
    </row>
    <row r="152" spans="2:2" x14ac:dyDescent="0.3">
      <c r="B152" s="67" t="s">
        <v>313</v>
      </c>
    </row>
    <row r="153" spans="2:2" x14ac:dyDescent="0.3">
      <c r="B153" s="49"/>
    </row>
    <row r="154" spans="2:2" x14ac:dyDescent="0.3">
      <c r="B154" s="54" t="s">
        <v>319</v>
      </c>
    </row>
    <row r="155" spans="2:2" x14ac:dyDescent="0.3">
      <c r="B155" s="49" t="s">
        <v>320</v>
      </c>
    </row>
    <row r="156" spans="2:2" x14ac:dyDescent="0.3">
      <c r="B156" s="49"/>
    </row>
    <row r="157" spans="2:2" x14ac:dyDescent="0.3">
      <c r="B157" s="57" t="s">
        <v>336</v>
      </c>
    </row>
    <row r="158" spans="2:2" x14ac:dyDescent="0.3">
      <c r="B158" s="66" t="s">
        <v>366</v>
      </c>
    </row>
    <row r="159" spans="2:2" x14ac:dyDescent="0.3">
      <c r="B159" s="66" t="s">
        <v>326</v>
      </c>
    </row>
    <row r="160" spans="2:2" x14ac:dyDescent="0.3">
      <c r="B160" s="66" t="s">
        <v>327</v>
      </c>
    </row>
    <row r="161" spans="2:2" s="46" customFormat="1" x14ac:dyDescent="0.3">
      <c r="B161" s="66"/>
    </row>
    <row r="162" spans="2:2" s="46" customFormat="1" x14ac:dyDescent="0.3">
      <c r="B162" s="67" t="s">
        <v>361</v>
      </c>
    </row>
    <row r="163" spans="2:2" s="46" customFormat="1" x14ac:dyDescent="0.3">
      <c r="B163" s="67" t="s">
        <v>0</v>
      </c>
    </row>
    <row r="164" spans="2:2" s="46" customFormat="1" x14ac:dyDescent="0.3">
      <c r="B164" s="67" t="s">
        <v>328</v>
      </c>
    </row>
    <row r="165" spans="2:2" x14ac:dyDescent="0.3">
      <c r="B165" s="49"/>
    </row>
    <row r="166" spans="2:2" x14ac:dyDescent="0.3">
      <c r="B166" s="69" t="s">
        <v>337</v>
      </c>
    </row>
    <row r="167" spans="2:2" x14ac:dyDescent="0.3">
      <c r="B167" s="66" t="s">
        <v>338</v>
      </c>
    </row>
    <row r="168" spans="2:2" x14ac:dyDescent="0.3">
      <c r="B168" s="66" t="s">
        <v>343</v>
      </c>
    </row>
    <row r="169" spans="2:2" x14ac:dyDescent="0.3">
      <c r="B169" s="66" t="s">
        <v>344</v>
      </c>
    </row>
    <row r="170" spans="2:2" x14ac:dyDescent="0.3">
      <c r="B170" s="66" t="s">
        <v>345</v>
      </c>
    </row>
    <row r="171" spans="2:2" x14ac:dyDescent="0.3">
      <c r="B171" s="66" t="s">
        <v>341</v>
      </c>
    </row>
    <row r="172" spans="2:2" x14ac:dyDescent="0.3">
      <c r="B172" s="49"/>
    </row>
    <row r="173" spans="2:2" x14ac:dyDescent="0.3">
      <c r="B173" s="74" t="s">
        <v>346</v>
      </c>
    </row>
    <row r="174" spans="2:2" s="46" customFormat="1" x14ac:dyDescent="0.3">
      <c r="B174" s="67" t="s">
        <v>362</v>
      </c>
    </row>
    <row r="175" spans="2:2" s="46" customFormat="1" x14ac:dyDescent="0.3">
      <c r="B175" s="67" t="s">
        <v>347</v>
      </c>
    </row>
    <row r="176" spans="2:2" x14ac:dyDescent="0.3">
      <c r="B176" s="49"/>
    </row>
    <row r="177" spans="1:2" x14ac:dyDescent="0.3">
      <c r="B177" s="74" t="s">
        <v>381</v>
      </c>
    </row>
    <row r="178" spans="1:2" s="46" customFormat="1" x14ac:dyDescent="0.3">
      <c r="B178" s="67" t="s">
        <v>363</v>
      </c>
    </row>
    <row r="179" spans="1:2" s="46" customFormat="1" x14ac:dyDescent="0.3">
      <c r="B179" s="67" t="s">
        <v>339</v>
      </c>
    </row>
    <row r="180" spans="1:2" s="46" customFormat="1" x14ac:dyDescent="0.3">
      <c r="B180" s="67" t="s">
        <v>340</v>
      </c>
    </row>
    <row r="181" spans="1:2" s="46" customFormat="1" x14ac:dyDescent="0.3">
      <c r="B181" s="67" t="s">
        <v>342</v>
      </c>
    </row>
    <row r="182" spans="1:2" x14ac:dyDescent="0.3">
      <c r="B182" s="49"/>
    </row>
    <row r="183" spans="1:2" x14ac:dyDescent="0.3">
      <c r="B183" s="57" t="s">
        <v>321</v>
      </c>
    </row>
    <row r="184" spans="1:2" x14ac:dyDescent="0.3">
      <c r="B184" s="66" t="s">
        <v>330</v>
      </c>
    </row>
    <row r="185" spans="1:2" x14ac:dyDescent="0.3">
      <c r="B185" s="66" t="s">
        <v>322</v>
      </c>
    </row>
    <row r="186" spans="1:2" x14ac:dyDescent="0.3">
      <c r="B186" s="66" t="s">
        <v>323</v>
      </c>
    </row>
    <row r="187" spans="1:2" s="46" customFormat="1" x14ac:dyDescent="0.3">
      <c r="A187"/>
      <c r="B187" s="66" t="s">
        <v>324</v>
      </c>
    </row>
    <row r="188" spans="1:2" s="46" customFormat="1" x14ac:dyDescent="0.3">
      <c r="B188" s="66" t="s">
        <v>325</v>
      </c>
    </row>
    <row r="189" spans="1:2" s="46" customFormat="1" x14ac:dyDescent="0.3">
      <c r="B189" s="66" t="s">
        <v>334</v>
      </c>
    </row>
    <row r="190" spans="1:2" s="46" customFormat="1" x14ac:dyDescent="0.3">
      <c r="B190" s="66" t="s">
        <v>329</v>
      </c>
    </row>
    <row r="191" spans="1:2" s="46" customFormat="1" x14ac:dyDescent="0.3">
      <c r="B191" s="66"/>
    </row>
    <row r="192" spans="1:2" s="46" customFormat="1" x14ac:dyDescent="0.3">
      <c r="B192" s="67" t="s">
        <v>364</v>
      </c>
    </row>
    <row r="193" spans="2:2" s="46" customFormat="1" x14ac:dyDescent="0.3">
      <c r="B193" s="67" t="s">
        <v>365</v>
      </c>
    </row>
    <row r="194" spans="2:2" s="46" customFormat="1" x14ac:dyDescent="0.3">
      <c r="B194" s="67" t="s">
        <v>331</v>
      </c>
    </row>
    <row r="195" spans="2:2" s="46" customFormat="1" x14ac:dyDescent="0.3">
      <c r="B195" s="67" t="s">
        <v>332</v>
      </c>
    </row>
    <row r="196" spans="2:2" s="46" customFormat="1" x14ac:dyDescent="0.3">
      <c r="B196" s="67" t="s">
        <v>333</v>
      </c>
    </row>
    <row r="197" spans="2:2" x14ac:dyDescent="0.3">
      <c r="B197" s="49"/>
    </row>
    <row r="198" spans="2:2" x14ac:dyDescent="0.3">
      <c r="B198" s="57" t="s">
        <v>382</v>
      </c>
    </row>
    <row r="199" spans="2:2" x14ac:dyDescent="0.3">
      <c r="B199" s="66" t="s">
        <v>386</v>
      </c>
    </row>
    <row r="200" spans="2:2" x14ac:dyDescent="0.3">
      <c r="B200" s="66" t="s">
        <v>387</v>
      </c>
    </row>
    <row r="201" spans="2:2" x14ac:dyDescent="0.3">
      <c r="B201" s="66" t="s">
        <v>388</v>
      </c>
    </row>
    <row r="202" spans="2:2" x14ac:dyDescent="0.3">
      <c r="B202" s="66" t="s">
        <v>389</v>
      </c>
    </row>
    <row r="203" spans="2:2" x14ac:dyDescent="0.3">
      <c r="B203" s="66" t="s">
        <v>390</v>
      </c>
    </row>
    <row r="204" spans="2:2" x14ac:dyDescent="0.3">
      <c r="B204" s="66" t="s">
        <v>391</v>
      </c>
    </row>
    <row r="205" spans="2:2" s="46" customFormat="1" x14ac:dyDescent="0.3">
      <c r="B205" s="66"/>
    </row>
    <row r="206" spans="2:2" s="46" customFormat="1" x14ac:dyDescent="0.3">
      <c r="B206" s="74" t="s">
        <v>384</v>
      </c>
    </row>
    <row r="207" spans="2:2" s="46" customFormat="1" x14ac:dyDescent="0.3">
      <c r="B207" s="67" t="s">
        <v>361</v>
      </c>
    </row>
    <row r="208" spans="2:2" s="46" customFormat="1" x14ac:dyDescent="0.3">
      <c r="B208" s="67" t="s">
        <v>383</v>
      </c>
    </row>
    <row r="209" spans="2:2" s="46" customFormat="1" x14ac:dyDescent="0.3">
      <c r="B209" s="66"/>
    </row>
    <row r="210" spans="2:2" s="46" customFormat="1" x14ac:dyDescent="0.3">
      <c r="B210" s="74" t="s">
        <v>385</v>
      </c>
    </row>
    <row r="211" spans="2:2" s="46" customFormat="1" x14ac:dyDescent="0.3">
      <c r="B211" s="67" t="s">
        <v>361</v>
      </c>
    </row>
    <row r="212" spans="2:2" s="46" customFormat="1" x14ac:dyDescent="0.3">
      <c r="B212" s="67" t="s">
        <v>392</v>
      </c>
    </row>
    <row r="213" spans="2:2" s="46" customFormat="1" x14ac:dyDescent="0.3">
      <c r="B213" s="66"/>
    </row>
    <row r="214" spans="2:2" x14ac:dyDescent="0.3">
      <c r="B214" s="57" t="s">
        <v>398</v>
      </c>
    </row>
    <row r="215" spans="2:2" x14ac:dyDescent="0.3">
      <c r="B215" s="66" t="s">
        <v>399</v>
      </c>
    </row>
    <row r="216" spans="2:2" x14ac:dyDescent="0.3">
      <c r="B216" s="66" t="s">
        <v>400</v>
      </c>
    </row>
    <row r="217" spans="2:2" x14ac:dyDescent="0.3">
      <c r="B217" s="66" t="s">
        <v>401</v>
      </c>
    </row>
    <row r="218" spans="2:2" x14ac:dyDescent="0.3">
      <c r="B218" s="66" t="s">
        <v>402</v>
      </c>
    </row>
    <row r="219" spans="2:2" x14ac:dyDescent="0.3">
      <c r="B219" s="66" t="s">
        <v>403</v>
      </c>
    </row>
    <row r="220" spans="2:2" x14ac:dyDescent="0.3">
      <c r="B220" s="66"/>
    </row>
    <row r="221" spans="2:2" x14ac:dyDescent="0.3">
      <c r="B221" s="66" t="s">
        <v>414</v>
      </c>
    </row>
    <row r="222" spans="2:2" x14ac:dyDescent="0.3">
      <c r="B222" s="66" t="s">
        <v>409</v>
      </c>
    </row>
    <row r="223" spans="2:2" x14ac:dyDescent="0.3">
      <c r="B223" s="66"/>
    </row>
    <row r="224" spans="2:2" s="46" customFormat="1" x14ac:dyDescent="0.3">
      <c r="B224" s="74" t="s">
        <v>404</v>
      </c>
    </row>
    <row r="225" spans="2:2" s="46" customFormat="1" x14ac:dyDescent="0.3">
      <c r="B225" s="67" t="s">
        <v>364</v>
      </c>
    </row>
    <row r="226" spans="2:2" s="46" customFormat="1" x14ac:dyDescent="0.3">
      <c r="B226" s="67" t="s">
        <v>406</v>
      </c>
    </row>
    <row r="227" spans="2:2" s="46" customFormat="1" x14ac:dyDescent="0.3">
      <c r="B227" s="67" t="s">
        <v>407</v>
      </c>
    </row>
    <row r="228" spans="2:2" s="46" customFormat="1" x14ac:dyDescent="0.3">
      <c r="B228" s="66"/>
    </row>
    <row r="229" spans="2:2" s="46" customFormat="1" x14ac:dyDescent="0.3">
      <c r="B229" s="74" t="s">
        <v>405</v>
      </c>
    </row>
    <row r="230" spans="2:2" s="46" customFormat="1" x14ac:dyDescent="0.3">
      <c r="B230" s="67" t="s">
        <v>364</v>
      </c>
    </row>
    <row r="231" spans="2:2" s="46" customFormat="1" x14ac:dyDescent="0.3">
      <c r="B231" s="67" t="s">
        <v>410</v>
      </c>
    </row>
    <row r="232" spans="2:2" s="46" customFormat="1" x14ac:dyDescent="0.3">
      <c r="B232" s="66"/>
    </row>
    <row r="233" spans="2:2" x14ac:dyDescent="0.3">
      <c r="B233" s="66" t="s">
        <v>408</v>
      </c>
    </row>
    <row r="234" spans="2:2" x14ac:dyDescent="0.3">
      <c r="B234" s="66" t="s">
        <v>411</v>
      </c>
    </row>
    <row r="235" spans="2:2" s="46" customFormat="1" x14ac:dyDescent="0.3">
      <c r="B235" s="66" t="s">
        <v>412</v>
      </c>
    </row>
    <row r="236" spans="2:2" s="46" customFormat="1" x14ac:dyDescent="0.3">
      <c r="B236" s="66" t="s">
        <v>413</v>
      </c>
    </row>
    <row r="237" spans="2:2" s="46" customFormat="1" x14ac:dyDescent="0.3">
      <c r="B237" s="66"/>
    </row>
    <row r="238" spans="2:2" s="46" customFormat="1" x14ac:dyDescent="0.3">
      <c r="B238" s="50" t="s">
        <v>377</v>
      </c>
    </row>
    <row r="239" spans="2:2" s="46" customFormat="1" x14ac:dyDescent="0.3">
      <c r="B239" s="66" t="s">
        <v>1</v>
      </c>
    </row>
    <row r="240" spans="2:2" s="46" customFormat="1" x14ac:dyDescent="0.3">
      <c r="B240" s="66" t="s">
        <v>2</v>
      </c>
    </row>
    <row r="241" spans="1:2" s="46" customFormat="1" x14ac:dyDescent="0.3">
      <c r="B241" s="66"/>
    </row>
    <row r="242" spans="1:2" s="46" customFormat="1" x14ac:dyDescent="0.3">
      <c r="B242" s="66" t="s">
        <v>11</v>
      </c>
    </row>
    <row r="243" spans="1:2" s="46" customFormat="1" x14ac:dyDescent="0.3">
      <c r="B243" s="66" t="s">
        <v>3</v>
      </c>
    </row>
    <row r="244" spans="1:2" s="46" customFormat="1" x14ac:dyDescent="0.3">
      <c r="B244" s="66" t="s">
        <v>4</v>
      </c>
    </row>
    <row r="245" spans="1:2" s="46" customFormat="1" x14ac:dyDescent="0.3">
      <c r="B245" s="66"/>
    </row>
    <row r="246" spans="1:2" x14ac:dyDescent="0.3">
      <c r="A246" s="46"/>
      <c r="B246" s="66" t="s">
        <v>5</v>
      </c>
    </row>
    <row r="247" spans="1:2" x14ac:dyDescent="0.3">
      <c r="B247" s="66" t="s">
        <v>6</v>
      </c>
    </row>
    <row r="248" spans="1:2" x14ac:dyDescent="0.3">
      <c r="B248" s="66" t="s">
        <v>7</v>
      </c>
    </row>
    <row r="249" spans="1:2" x14ac:dyDescent="0.3">
      <c r="B249" s="66" t="s">
        <v>8</v>
      </c>
    </row>
    <row r="250" spans="1:2" x14ac:dyDescent="0.3">
      <c r="B250" s="66" t="s">
        <v>9</v>
      </c>
    </row>
    <row r="251" spans="1:2" x14ac:dyDescent="0.3">
      <c r="B251" s="66" t="s">
        <v>10</v>
      </c>
    </row>
    <row r="252" spans="1:2" x14ac:dyDescent="0.3">
      <c r="B252" s="66"/>
    </row>
    <row r="253" spans="1:2" s="46" customFormat="1" x14ac:dyDescent="0.3">
      <c r="A253"/>
      <c r="B253" s="50" t="s">
        <v>378</v>
      </c>
    </row>
    <row r="254" spans="1:2" x14ac:dyDescent="0.3">
      <c r="A254" s="46"/>
      <c r="B254" s="66" t="s">
        <v>12</v>
      </c>
    </row>
    <row r="255" spans="1:2" x14ac:dyDescent="0.3">
      <c r="B255" s="66" t="s">
        <v>13</v>
      </c>
    </row>
    <row r="256" spans="1:2" x14ac:dyDescent="0.3">
      <c r="B256" s="66" t="s">
        <v>14</v>
      </c>
    </row>
    <row r="257" spans="1:2" x14ac:dyDescent="0.3">
      <c r="B257" s="66" t="s">
        <v>15</v>
      </c>
    </row>
    <row r="258" spans="1:2" x14ac:dyDescent="0.3">
      <c r="B258" s="66" t="s">
        <v>16</v>
      </c>
    </row>
    <row r="259" spans="1:2" x14ac:dyDescent="0.3">
      <c r="B259" s="66" t="s">
        <v>17</v>
      </c>
    </row>
    <row r="260" spans="1:2" x14ac:dyDescent="0.3">
      <c r="B260" s="66" t="s">
        <v>18</v>
      </c>
    </row>
    <row r="261" spans="1:2" x14ac:dyDescent="0.3">
      <c r="B261" s="66" t="s">
        <v>19</v>
      </c>
    </row>
    <row r="262" spans="1:2" x14ac:dyDescent="0.3">
      <c r="B262" s="66" t="s">
        <v>20</v>
      </c>
    </row>
    <row r="263" spans="1:2" x14ac:dyDescent="0.3">
      <c r="B263" s="66" t="s">
        <v>21</v>
      </c>
    </row>
    <row r="264" spans="1:2" x14ac:dyDescent="0.3">
      <c r="B264" s="66"/>
    </row>
    <row r="265" spans="1:2" x14ac:dyDescent="0.3">
      <c r="B265" s="69" t="s">
        <v>22</v>
      </c>
    </row>
    <row r="266" spans="1:2" x14ac:dyDescent="0.3">
      <c r="B266" s="66" t="s">
        <v>23</v>
      </c>
    </row>
    <row r="267" spans="1:2" x14ac:dyDescent="0.3">
      <c r="B267" s="66"/>
    </row>
    <row r="268" spans="1:2" x14ac:dyDescent="0.3">
      <c r="B268" s="50" t="s">
        <v>379</v>
      </c>
    </row>
    <row r="269" spans="1:2" x14ac:dyDescent="0.3">
      <c r="B269" s="66" t="s">
        <v>42</v>
      </c>
    </row>
    <row r="270" spans="1:2" x14ac:dyDescent="0.3">
      <c r="B270" s="66" t="s">
        <v>369</v>
      </c>
    </row>
    <row r="272" spans="1:2" s="46" customFormat="1" ht="18" x14ac:dyDescent="0.35">
      <c r="A272" s="88" t="s">
        <v>43</v>
      </c>
      <c r="B272" s="55" t="s">
        <v>49</v>
      </c>
    </row>
    <row r="273" spans="2:2" x14ac:dyDescent="0.3">
      <c r="B273" s="66" t="s">
        <v>45</v>
      </c>
    </row>
    <row r="274" spans="2:2" x14ac:dyDescent="0.3">
      <c r="B274" s="74" t="s">
        <v>46</v>
      </c>
    </row>
    <row r="275" spans="2:2" x14ac:dyDescent="0.3">
      <c r="B275" s="66" t="s">
        <v>44</v>
      </c>
    </row>
    <row r="276" spans="2:2" x14ac:dyDescent="0.3">
      <c r="B276" s="66"/>
    </row>
    <row r="277" spans="2:2" s="17" customFormat="1" x14ac:dyDescent="0.3">
      <c r="B277" s="190" t="s">
        <v>456</v>
      </c>
    </row>
    <row r="278" spans="2:2" x14ac:dyDescent="0.3">
      <c r="B278" s="66" t="s">
        <v>47</v>
      </c>
    </row>
    <row r="279" spans="2:2" x14ac:dyDescent="0.3">
      <c r="B279" s="66" t="s">
        <v>48</v>
      </c>
    </row>
    <row r="280" spans="2:2" x14ac:dyDescent="0.3">
      <c r="B280" s="66"/>
    </row>
    <row r="281" spans="2:2" x14ac:dyDescent="0.3">
      <c r="B281" s="66" t="s">
        <v>50</v>
      </c>
    </row>
    <row r="282" spans="2:2" x14ac:dyDescent="0.3">
      <c r="B282" s="66" t="s">
        <v>51</v>
      </c>
    </row>
    <row r="283" spans="2:2" x14ac:dyDescent="0.3">
      <c r="B283" s="66" t="s">
        <v>52</v>
      </c>
    </row>
    <row r="284" spans="2:2" x14ac:dyDescent="0.3">
      <c r="B284" s="66"/>
    </row>
    <row r="285" spans="2:2" x14ac:dyDescent="0.3">
      <c r="B285" s="69" t="s">
        <v>373</v>
      </c>
    </row>
    <row r="286" spans="2:2" x14ac:dyDescent="0.3">
      <c r="B286" s="66" t="s">
        <v>380</v>
      </c>
    </row>
    <row r="287" spans="2:2" x14ac:dyDescent="0.3">
      <c r="B287" s="66"/>
    </row>
    <row r="288" spans="2:2" s="17" customFormat="1" x14ac:dyDescent="0.3">
      <c r="B288" s="190" t="s">
        <v>457</v>
      </c>
    </row>
    <row r="289" spans="2:2" x14ac:dyDescent="0.3">
      <c r="B289" s="66" t="s">
        <v>458</v>
      </c>
    </row>
    <row r="290" spans="2:2" x14ac:dyDescent="0.3">
      <c r="B290" s="66" t="s">
        <v>459</v>
      </c>
    </row>
    <row r="292" spans="2:2" x14ac:dyDescent="0.3">
      <c r="B292" s="66" t="s">
        <v>460</v>
      </c>
    </row>
    <row r="293" spans="2:2" x14ac:dyDescent="0.3">
      <c r="B293" s="66" t="s">
        <v>461</v>
      </c>
    </row>
  </sheetData>
  <phoneticPr fontId="5" type="noConversion"/>
  <hyperlinks>
    <hyperlink ref="C64" r:id="rId1"/>
    <hyperlink ref="C63" r:id="rId2"/>
    <hyperlink ref="E3" r:id="rId3" display="Learn Excel"/>
    <hyperlink ref="C3" r:id="rId4"/>
  </hyperlinks>
  <pageMargins left="0.75" right="0.75" top="1" bottom="1" header="0.5" footer="0.5"/>
  <pageSetup orientation="portrait" r:id="rId5"/>
  <headerFooter alignWithMargins="0"/>
  <drawing r:id="rId6"/>
  <legacyDrawing r:id="rId7"/>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O161"/>
  <sheetViews>
    <sheetView showGridLines="0" workbookViewId="0">
      <selection activeCell="B4" sqref="B4"/>
    </sheetView>
  </sheetViews>
  <sheetFormatPr defaultColWidth="8" defaultRowHeight="15" x14ac:dyDescent="0.3"/>
  <cols>
    <col min="1" max="1" width="25.28515625" style="16" customWidth="1"/>
    <col min="2" max="13" width="7.5703125" style="16" customWidth="1"/>
    <col min="14" max="15" width="8.42578125" style="16" customWidth="1"/>
    <col min="16" max="16384" width="8" style="16"/>
  </cols>
  <sheetData>
    <row r="1" spans="1:15" ht="23.25" x14ac:dyDescent="0.3">
      <c r="A1" s="170" t="s">
        <v>183</v>
      </c>
      <c r="B1" s="90"/>
      <c r="C1" s="90"/>
      <c r="D1" s="90"/>
      <c r="E1" s="90"/>
      <c r="F1" s="90"/>
      <c r="G1" s="91"/>
      <c r="H1" s="92"/>
      <c r="I1" s="93"/>
      <c r="J1" s="93"/>
      <c r="K1" s="93"/>
      <c r="L1" s="93"/>
      <c r="M1" s="93"/>
      <c r="N1" s="93"/>
      <c r="O1" s="93"/>
    </row>
    <row r="2" spans="1:15" x14ac:dyDescent="0.3">
      <c r="A2" s="94" t="s">
        <v>58</v>
      </c>
      <c r="B2" s="95"/>
      <c r="C2" s="95"/>
      <c r="D2" s="95"/>
      <c r="E2" s="95"/>
      <c r="F2" s="95"/>
      <c r="G2" s="95"/>
      <c r="H2" s="95"/>
      <c r="I2" s="95"/>
      <c r="J2" s="95"/>
      <c r="K2" s="95"/>
      <c r="L2" s="95"/>
      <c r="M2" s="95"/>
      <c r="N2" s="96"/>
      <c r="O2" s="85" t="s">
        <v>415</v>
      </c>
    </row>
    <row r="3" spans="1:15" x14ac:dyDescent="0.3">
      <c r="A3" s="17"/>
    </row>
    <row r="4" spans="1:15" x14ac:dyDescent="0.3">
      <c r="A4" s="18" t="s">
        <v>175</v>
      </c>
      <c r="B4" s="100">
        <v>0</v>
      </c>
      <c r="M4" s="19" t="s">
        <v>138</v>
      </c>
      <c r="N4" s="20" t="s">
        <v>176</v>
      </c>
      <c r="O4" s="20" t="s">
        <v>177</v>
      </c>
    </row>
    <row r="5" spans="1:15" x14ac:dyDescent="0.3">
      <c r="A5" s="181" t="s">
        <v>63</v>
      </c>
      <c r="B5" s="177">
        <f>B21</f>
        <v>0</v>
      </c>
      <c r="C5" s="177">
        <f t="shared" ref="C5:M5" si="0">C21</f>
        <v>0</v>
      </c>
      <c r="D5" s="177">
        <f t="shared" si="0"/>
        <v>0</v>
      </c>
      <c r="E5" s="177">
        <f t="shared" si="0"/>
        <v>0</v>
      </c>
      <c r="F5" s="177">
        <f t="shared" si="0"/>
        <v>0</v>
      </c>
      <c r="G5" s="177">
        <f t="shared" si="0"/>
        <v>0</v>
      </c>
      <c r="H5" s="177">
        <f t="shared" si="0"/>
        <v>0</v>
      </c>
      <c r="I5" s="177">
        <f t="shared" si="0"/>
        <v>0</v>
      </c>
      <c r="J5" s="177">
        <f t="shared" si="0"/>
        <v>0</v>
      </c>
      <c r="K5" s="177">
        <f t="shared" si="0"/>
        <v>0</v>
      </c>
      <c r="L5" s="177">
        <f t="shared" si="0"/>
        <v>0</v>
      </c>
      <c r="M5" s="177">
        <f t="shared" si="0"/>
        <v>0</v>
      </c>
      <c r="N5" s="21">
        <f>SUM(B5:M5)</f>
        <v>0</v>
      </c>
      <c r="O5" s="21">
        <f>N5/COLUMNS(B5:M5)</f>
        <v>0</v>
      </c>
    </row>
    <row r="6" spans="1:15" x14ac:dyDescent="0.3">
      <c r="A6" s="182" t="s">
        <v>64</v>
      </c>
      <c r="B6" s="178">
        <f t="shared" ref="B6:M6" si="1">B51+B99+B111+B78+B89+B68+B40+B61+B31+B124+B130+B147+B154+B160</f>
        <v>0</v>
      </c>
      <c r="C6" s="178">
        <f t="shared" si="1"/>
        <v>0</v>
      </c>
      <c r="D6" s="178">
        <f t="shared" si="1"/>
        <v>0</v>
      </c>
      <c r="E6" s="178">
        <f t="shared" si="1"/>
        <v>0</v>
      </c>
      <c r="F6" s="178">
        <f t="shared" si="1"/>
        <v>0</v>
      </c>
      <c r="G6" s="178">
        <f t="shared" si="1"/>
        <v>0</v>
      </c>
      <c r="H6" s="178">
        <f t="shared" si="1"/>
        <v>0</v>
      </c>
      <c r="I6" s="178">
        <f t="shared" si="1"/>
        <v>0</v>
      </c>
      <c r="J6" s="178">
        <f t="shared" si="1"/>
        <v>0</v>
      </c>
      <c r="K6" s="178">
        <f t="shared" si="1"/>
        <v>0</v>
      </c>
      <c r="L6" s="178">
        <f t="shared" si="1"/>
        <v>0</v>
      </c>
      <c r="M6" s="178">
        <f t="shared" si="1"/>
        <v>0</v>
      </c>
      <c r="N6" s="21">
        <f>SUM(B6:M6)</f>
        <v>0</v>
      </c>
      <c r="O6" s="21">
        <f>N6/COLUMNS(B6:M6)</f>
        <v>0</v>
      </c>
    </row>
    <row r="7" spans="1:15" x14ac:dyDescent="0.3">
      <c r="A7" s="185" t="s">
        <v>178</v>
      </c>
      <c r="B7" s="186">
        <f>B5-B6</f>
        <v>0</v>
      </c>
      <c r="C7" s="186">
        <f t="shared" ref="C7:M7" si="2">C5-C6</f>
        <v>0</v>
      </c>
      <c r="D7" s="186">
        <f t="shared" si="2"/>
        <v>0</v>
      </c>
      <c r="E7" s="186">
        <f t="shared" si="2"/>
        <v>0</v>
      </c>
      <c r="F7" s="186">
        <f t="shared" si="2"/>
        <v>0</v>
      </c>
      <c r="G7" s="186">
        <f t="shared" si="2"/>
        <v>0</v>
      </c>
      <c r="H7" s="186">
        <f t="shared" si="2"/>
        <v>0</v>
      </c>
      <c r="I7" s="186">
        <f t="shared" si="2"/>
        <v>0</v>
      </c>
      <c r="J7" s="186">
        <f t="shared" si="2"/>
        <v>0</v>
      </c>
      <c r="K7" s="186">
        <f t="shared" si="2"/>
        <v>0</v>
      </c>
      <c r="L7" s="186">
        <f t="shared" si="2"/>
        <v>0</v>
      </c>
      <c r="M7" s="186">
        <f t="shared" si="2"/>
        <v>0</v>
      </c>
      <c r="N7" s="21">
        <f>SUM(B7:M7)</f>
        <v>0</v>
      </c>
      <c r="O7" s="21">
        <f>N7/COLUMNS(B7:M7)</f>
        <v>0</v>
      </c>
    </row>
    <row r="8" spans="1:15" x14ac:dyDescent="0.3">
      <c r="A8" s="184" t="s">
        <v>179</v>
      </c>
      <c r="B8" s="99">
        <f>B5-B6+B4</f>
        <v>0</v>
      </c>
      <c r="C8" s="99">
        <f>B8+C5-C6</f>
        <v>0</v>
      </c>
      <c r="D8" s="99">
        <f>C8+D5-D6</f>
        <v>0</v>
      </c>
      <c r="E8" s="99">
        <f>D8+E5-E6</f>
        <v>0</v>
      </c>
      <c r="F8" s="99">
        <f>E8+F5-F6</f>
        <v>0</v>
      </c>
      <c r="G8" s="99">
        <f t="shared" ref="G8:M8" si="3">F8+G5-G6</f>
        <v>0</v>
      </c>
      <c r="H8" s="99">
        <f t="shared" si="3"/>
        <v>0</v>
      </c>
      <c r="I8" s="99">
        <f t="shared" si="3"/>
        <v>0</v>
      </c>
      <c r="J8" s="99">
        <f t="shared" si="3"/>
        <v>0</v>
      </c>
      <c r="K8" s="99">
        <f t="shared" si="3"/>
        <v>0</v>
      </c>
      <c r="L8" s="99">
        <f t="shared" si="3"/>
        <v>0</v>
      </c>
      <c r="M8" s="99">
        <f t="shared" si="3"/>
        <v>0</v>
      </c>
    </row>
    <row r="9" spans="1:15" x14ac:dyDescent="0.3">
      <c r="A9" s="17"/>
      <c r="O9" s="22" t="s">
        <v>180</v>
      </c>
    </row>
    <row r="10" spans="1:15" ht="17.25" thickBot="1" x14ac:dyDescent="0.35">
      <c r="A10" s="23"/>
      <c r="B10" s="81">
        <f>Report!B4</f>
        <v>41640</v>
      </c>
      <c r="C10" s="81">
        <f>DATE(YEAR(B10),MONTH(B10)+1,1)</f>
        <v>41671</v>
      </c>
      <c r="D10" s="81">
        <f t="shared" ref="D10:M10" si="4">DATE(YEAR(C10),MONTH(C10)+1,1)</f>
        <v>41699</v>
      </c>
      <c r="E10" s="81">
        <f t="shared" si="4"/>
        <v>41730</v>
      </c>
      <c r="F10" s="81">
        <f t="shared" si="4"/>
        <v>41760</v>
      </c>
      <c r="G10" s="81">
        <f t="shared" si="4"/>
        <v>41791</v>
      </c>
      <c r="H10" s="81">
        <f t="shared" si="4"/>
        <v>41821</v>
      </c>
      <c r="I10" s="81">
        <f t="shared" si="4"/>
        <v>41852</v>
      </c>
      <c r="J10" s="81">
        <f t="shared" si="4"/>
        <v>41883</v>
      </c>
      <c r="K10" s="81">
        <f t="shared" si="4"/>
        <v>41913</v>
      </c>
      <c r="L10" s="81">
        <f t="shared" si="4"/>
        <v>41944</v>
      </c>
      <c r="M10" s="81">
        <f t="shared" si="4"/>
        <v>41974</v>
      </c>
      <c r="N10" s="24" t="s">
        <v>176</v>
      </c>
      <c r="O10" s="24" t="s">
        <v>181</v>
      </c>
    </row>
    <row r="11" spans="1:15" ht="9" customHeight="1" x14ac:dyDescent="0.3"/>
    <row r="12" spans="1:15" s="25" customFormat="1" x14ac:dyDescent="0.3">
      <c r="A12" s="101" t="s">
        <v>62</v>
      </c>
      <c r="B12" s="102"/>
      <c r="C12" s="102"/>
      <c r="D12" s="102"/>
      <c r="E12" s="102"/>
      <c r="F12" s="102"/>
      <c r="G12" s="102"/>
      <c r="H12" s="102"/>
      <c r="I12" s="102"/>
      <c r="J12" s="102"/>
      <c r="K12" s="102"/>
      <c r="L12" s="102"/>
      <c r="M12" s="102"/>
      <c r="N12" s="102"/>
      <c r="O12" s="102"/>
    </row>
    <row r="13" spans="1:15" s="25" customFormat="1" ht="13.5" x14ac:dyDescent="0.3">
      <c r="A13" s="25" t="s">
        <v>71</v>
      </c>
      <c r="B13" s="105"/>
      <c r="C13" s="105"/>
      <c r="D13" s="105"/>
      <c r="E13" s="105"/>
      <c r="F13" s="105"/>
      <c r="G13" s="105"/>
      <c r="H13" s="105"/>
      <c r="I13" s="105"/>
      <c r="J13" s="105"/>
      <c r="K13" s="105"/>
      <c r="L13" s="105"/>
      <c r="M13" s="105"/>
      <c r="N13" s="21">
        <f t="shared" ref="N13:N20" si="5">SUM(B13:M13)</f>
        <v>0</v>
      </c>
      <c r="O13" s="21">
        <f t="shared" ref="O13:O20" si="6">N13/COLUMNS(B13:M13)</f>
        <v>0</v>
      </c>
    </row>
    <row r="14" spans="1:15" s="25" customFormat="1" ht="13.5" x14ac:dyDescent="0.3">
      <c r="A14" s="25" t="s">
        <v>66</v>
      </c>
      <c r="B14" s="103"/>
      <c r="C14" s="103"/>
      <c r="D14" s="103"/>
      <c r="E14" s="103"/>
      <c r="F14" s="103"/>
      <c r="G14" s="103"/>
      <c r="H14" s="103"/>
      <c r="I14" s="103"/>
      <c r="J14" s="103"/>
      <c r="K14" s="103"/>
      <c r="L14" s="103"/>
      <c r="M14" s="103"/>
      <c r="N14" s="21">
        <f t="shared" si="5"/>
        <v>0</v>
      </c>
      <c r="O14" s="21">
        <f t="shared" si="6"/>
        <v>0</v>
      </c>
    </row>
    <row r="15" spans="1:15" s="25" customFormat="1" ht="13.5" x14ac:dyDescent="0.3">
      <c r="A15" s="25" t="s">
        <v>67</v>
      </c>
      <c r="B15" s="103"/>
      <c r="C15" s="103"/>
      <c r="D15" s="103"/>
      <c r="E15" s="103"/>
      <c r="F15" s="103"/>
      <c r="G15" s="103"/>
      <c r="H15" s="103"/>
      <c r="I15" s="103"/>
      <c r="J15" s="103"/>
      <c r="K15" s="103"/>
      <c r="L15" s="103"/>
      <c r="M15" s="103"/>
      <c r="N15" s="21">
        <f t="shared" si="5"/>
        <v>0</v>
      </c>
      <c r="O15" s="21">
        <f t="shared" si="6"/>
        <v>0</v>
      </c>
    </row>
    <row r="16" spans="1:15" s="25" customFormat="1" ht="13.5" x14ac:dyDescent="0.3">
      <c r="A16" s="25" t="s">
        <v>70</v>
      </c>
      <c r="B16" s="103"/>
      <c r="C16" s="103"/>
      <c r="D16" s="103"/>
      <c r="E16" s="103"/>
      <c r="F16" s="103"/>
      <c r="G16" s="103"/>
      <c r="H16" s="103"/>
      <c r="I16" s="103"/>
      <c r="J16" s="103"/>
      <c r="K16" s="103"/>
      <c r="L16" s="103"/>
      <c r="M16" s="103"/>
      <c r="N16" s="21">
        <f t="shared" si="5"/>
        <v>0</v>
      </c>
      <c r="O16" s="21">
        <f t="shared" si="6"/>
        <v>0</v>
      </c>
    </row>
    <row r="17" spans="1:15" s="25" customFormat="1" ht="13.5" x14ac:dyDescent="0.3">
      <c r="A17" s="25" t="s">
        <v>140</v>
      </c>
      <c r="B17" s="103"/>
      <c r="C17" s="103"/>
      <c r="D17" s="103"/>
      <c r="E17" s="103"/>
      <c r="F17" s="103"/>
      <c r="G17" s="103"/>
      <c r="H17" s="103"/>
      <c r="I17" s="103"/>
      <c r="J17" s="103"/>
      <c r="K17" s="103"/>
      <c r="L17" s="103"/>
      <c r="M17" s="103"/>
      <c r="N17" s="21">
        <f t="shared" si="5"/>
        <v>0</v>
      </c>
      <c r="O17" s="21">
        <f t="shared" si="6"/>
        <v>0</v>
      </c>
    </row>
    <row r="18" spans="1:15" s="25" customFormat="1" ht="13.5" x14ac:dyDescent="0.3">
      <c r="A18" s="25" t="s">
        <v>200</v>
      </c>
      <c r="B18" s="103"/>
      <c r="C18" s="103"/>
      <c r="D18" s="103"/>
      <c r="E18" s="103"/>
      <c r="F18" s="103"/>
      <c r="G18" s="103"/>
      <c r="H18" s="103"/>
      <c r="I18" s="103"/>
      <c r="J18" s="103"/>
      <c r="K18" s="103"/>
      <c r="L18" s="103"/>
      <c r="M18" s="103"/>
      <c r="N18" s="21">
        <f>SUM(B18:M18)</f>
        <v>0</v>
      </c>
      <c r="O18" s="21">
        <f>N18/COLUMNS(B18:M18)</f>
        <v>0</v>
      </c>
    </row>
    <row r="19" spans="1:15" s="25" customFormat="1" ht="13.5" x14ac:dyDescent="0.3">
      <c r="A19" s="25" t="s">
        <v>201</v>
      </c>
      <c r="B19" s="103"/>
      <c r="C19" s="103"/>
      <c r="D19" s="103"/>
      <c r="E19" s="103"/>
      <c r="F19" s="103"/>
      <c r="G19" s="103"/>
      <c r="H19" s="103"/>
      <c r="I19" s="103"/>
      <c r="J19" s="103"/>
      <c r="K19" s="103"/>
      <c r="L19" s="103"/>
      <c r="M19" s="103"/>
      <c r="N19" s="21">
        <f>SUM(B19:M19)</f>
        <v>0</v>
      </c>
      <c r="O19" s="21">
        <f>N19/COLUMNS(B19:M19)</f>
        <v>0</v>
      </c>
    </row>
    <row r="20" spans="1:15" s="25" customFormat="1" ht="13.5" x14ac:dyDescent="0.3">
      <c r="A20" s="25" t="s">
        <v>151</v>
      </c>
      <c r="B20" s="104"/>
      <c r="C20" s="104"/>
      <c r="D20" s="104"/>
      <c r="E20" s="104"/>
      <c r="F20" s="104"/>
      <c r="G20" s="104"/>
      <c r="H20" s="104"/>
      <c r="I20" s="104"/>
      <c r="J20" s="104"/>
      <c r="K20" s="104"/>
      <c r="L20" s="104"/>
      <c r="M20" s="104"/>
      <c r="N20" s="21">
        <f t="shared" si="5"/>
        <v>0</v>
      </c>
      <c r="O20" s="21">
        <f t="shared" si="6"/>
        <v>0</v>
      </c>
    </row>
    <row r="21" spans="1:15" s="25" customFormat="1" ht="13.5" x14ac:dyDescent="0.3">
      <c r="A21" s="97" t="str">
        <f>"Total "&amp;A12</f>
        <v>Total INCOME</v>
      </c>
      <c r="B21" s="98">
        <f>SUM(B12:B20)</f>
        <v>0</v>
      </c>
      <c r="C21" s="98">
        <f t="shared" ref="C21:M21" si="7">SUM(C12:C20)</f>
        <v>0</v>
      </c>
      <c r="D21" s="98">
        <f t="shared" si="7"/>
        <v>0</v>
      </c>
      <c r="E21" s="98">
        <f t="shared" si="7"/>
        <v>0</v>
      </c>
      <c r="F21" s="98">
        <f t="shared" si="7"/>
        <v>0</v>
      </c>
      <c r="G21" s="98">
        <f t="shared" si="7"/>
        <v>0</v>
      </c>
      <c r="H21" s="98">
        <f t="shared" si="7"/>
        <v>0</v>
      </c>
      <c r="I21" s="98">
        <f t="shared" si="7"/>
        <v>0</v>
      </c>
      <c r="J21" s="98">
        <f t="shared" si="7"/>
        <v>0</v>
      </c>
      <c r="K21" s="98">
        <f t="shared" si="7"/>
        <v>0</v>
      </c>
      <c r="L21" s="98">
        <f t="shared" si="7"/>
        <v>0</v>
      </c>
      <c r="M21" s="98">
        <f t="shared" si="7"/>
        <v>0</v>
      </c>
      <c r="N21" s="98">
        <f>SUM(B21:M21)</f>
        <v>0</v>
      </c>
      <c r="O21" s="98">
        <f>N21/12</f>
        <v>0</v>
      </c>
    </row>
    <row r="22" spans="1:15" s="25" customFormat="1" ht="13.5" x14ac:dyDescent="0.3"/>
    <row r="23" spans="1:15" s="25" customFormat="1" x14ac:dyDescent="0.3">
      <c r="A23" s="108" t="s">
        <v>199</v>
      </c>
      <c r="B23" s="109"/>
      <c r="C23" s="109"/>
      <c r="D23" s="109"/>
      <c r="E23" s="109"/>
      <c r="F23" s="109"/>
      <c r="G23" s="109"/>
      <c r="H23" s="109"/>
      <c r="I23" s="109"/>
      <c r="J23" s="109"/>
      <c r="K23" s="109"/>
      <c r="L23" s="109"/>
      <c r="M23" s="109"/>
      <c r="N23" s="109"/>
      <c r="O23" s="109"/>
    </row>
    <row r="24" spans="1:15" s="25" customFormat="1" ht="13.5" x14ac:dyDescent="0.3">
      <c r="A24" s="25" t="s">
        <v>99</v>
      </c>
      <c r="B24" s="105"/>
      <c r="C24" s="105"/>
      <c r="D24" s="105"/>
      <c r="E24" s="105"/>
      <c r="F24" s="105"/>
      <c r="G24" s="105"/>
      <c r="H24" s="105"/>
      <c r="I24" s="105"/>
      <c r="J24" s="105"/>
      <c r="K24" s="105"/>
      <c r="L24" s="105"/>
      <c r="M24" s="105"/>
      <c r="N24" s="21">
        <f t="shared" ref="N24:N31" si="8">SUM(B24:M24)</f>
        <v>0</v>
      </c>
      <c r="O24" s="21">
        <f t="shared" ref="O24:O31" si="9">N24/COLUMNS(B24:M24)</f>
        <v>0</v>
      </c>
    </row>
    <row r="25" spans="1:15" s="25" customFormat="1" ht="13.5" x14ac:dyDescent="0.3">
      <c r="A25" s="25" t="s">
        <v>202</v>
      </c>
      <c r="B25" s="103"/>
      <c r="C25" s="103"/>
      <c r="D25" s="103"/>
      <c r="E25" s="103"/>
      <c r="F25" s="103"/>
      <c r="G25" s="103"/>
      <c r="H25" s="103"/>
      <c r="I25" s="103"/>
      <c r="J25" s="103"/>
      <c r="K25" s="103"/>
      <c r="L25" s="103"/>
      <c r="M25" s="103"/>
      <c r="N25" s="21">
        <f t="shared" si="8"/>
        <v>0</v>
      </c>
      <c r="O25" s="21">
        <f t="shared" si="9"/>
        <v>0</v>
      </c>
    </row>
    <row r="26" spans="1:15" s="25" customFormat="1" ht="13.5" x14ac:dyDescent="0.3">
      <c r="A26" s="25" t="s">
        <v>203</v>
      </c>
      <c r="B26" s="103"/>
      <c r="C26" s="103"/>
      <c r="D26" s="103"/>
      <c r="E26" s="103"/>
      <c r="F26" s="103"/>
      <c r="G26" s="103"/>
      <c r="H26" s="103"/>
      <c r="I26" s="103"/>
      <c r="J26" s="103"/>
      <c r="K26" s="103"/>
      <c r="L26" s="103"/>
      <c r="M26" s="103"/>
      <c r="N26" s="21">
        <f>SUM(B26:M26)</f>
        <v>0</v>
      </c>
      <c r="O26" s="21">
        <f>N26/COLUMNS(B26:M26)</f>
        <v>0</v>
      </c>
    </row>
    <row r="27" spans="1:15" s="25" customFormat="1" ht="13.5" x14ac:dyDescent="0.3">
      <c r="A27" s="25" t="s">
        <v>100</v>
      </c>
      <c r="B27" s="103"/>
      <c r="C27" s="103"/>
      <c r="D27" s="103"/>
      <c r="E27" s="103"/>
      <c r="F27" s="103"/>
      <c r="G27" s="103"/>
      <c r="H27" s="103"/>
      <c r="I27" s="103"/>
      <c r="J27" s="103"/>
      <c r="K27" s="103"/>
      <c r="L27" s="103"/>
      <c r="M27" s="103"/>
      <c r="N27" s="21">
        <f t="shared" si="8"/>
        <v>0</v>
      </c>
      <c r="O27" s="21">
        <f t="shared" si="9"/>
        <v>0</v>
      </c>
    </row>
    <row r="28" spans="1:15" s="25" customFormat="1" ht="13.5" x14ac:dyDescent="0.3">
      <c r="A28" s="25" t="s">
        <v>204</v>
      </c>
      <c r="B28" s="103"/>
      <c r="C28" s="103"/>
      <c r="D28" s="103"/>
      <c r="E28" s="103"/>
      <c r="F28" s="103"/>
      <c r="G28" s="103"/>
      <c r="H28" s="103"/>
      <c r="I28" s="103"/>
      <c r="J28" s="103"/>
      <c r="K28" s="103"/>
      <c r="L28" s="103"/>
      <c r="M28" s="103"/>
      <c r="N28" s="21">
        <f>SUM(B28:M28)</f>
        <v>0</v>
      </c>
      <c r="O28" s="21">
        <f>N28/COLUMNS(B28:M28)</f>
        <v>0</v>
      </c>
    </row>
    <row r="29" spans="1:15" s="25" customFormat="1" ht="13.5" x14ac:dyDescent="0.3">
      <c r="A29" s="25" t="s">
        <v>226</v>
      </c>
      <c r="B29" s="103"/>
      <c r="C29" s="103"/>
      <c r="D29" s="103"/>
      <c r="E29" s="103"/>
      <c r="F29" s="103"/>
      <c r="G29" s="103"/>
      <c r="H29" s="103"/>
      <c r="I29" s="103"/>
      <c r="J29" s="103"/>
      <c r="K29" s="103"/>
      <c r="L29" s="103"/>
      <c r="M29" s="103"/>
      <c r="N29" s="21">
        <f>SUM(B29:M29)</f>
        <v>0</v>
      </c>
      <c r="O29" s="21">
        <f>N29/COLUMNS(B29:M29)</f>
        <v>0</v>
      </c>
    </row>
    <row r="30" spans="1:15" s="25" customFormat="1" ht="13.5" x14ac:dyDescent="0.3">
      <c r="A30" s="25" t="s">
        <v>160</v>
      </c>
      <c r="B30" s="104"/>
      <c r="C30" s="104"/>
      <c r="D30" s="104"/>
      <c r="E30" s="104"/>
      <c r="F30" s="104"/>
      <c r="G30" s="104"/>
      <c r="H30" s="104"/>
      <c r="I30" s="104"/>
      <c r="J30" s="104"/>
      <c r="K30" s="104"/>
      <c r="L30" s="104"/>
      <c r="M30" s="104"/>
      <c r="N30" s="21">
        <f t="shared" si="8"/>
        <v>0</v>
      </c>
      <c r="O30" s="21">
        <f t="shared" si="9"/>
        <v>0</v>
      </c>
    </row>
    <row r="31" spans="1:15" s="25" customFormat="1" ht="13.5" x14ac:dyDescent="0.3">
      <c r="A31" s="106" t="str">
        <f>"Total "&amp;A23</f>
        <v>Total TO SAVINGS</v>
      </c>
      <c r="B31" s="107">
        <f>SUM(B23:B30)</f>
        <v>0</v>
      </c>
      <c r="C31" s="107">
        <f t="shared" ref="C31:M31" si="10">SUM(C23:C30)</f>
        <v>0</v>
      </c>
      <c r="D31" s="107">
        <f t="shared" si="10"/>
        <v>0</v>
      </c>
      <c r="E31" s="107">
        <f t="shared" si="10"/>
        <v>0</v>
      </c>
      <c r="F31" s="107">
        <f t="shared" si="10"/>
        <v>0</v>
      </c>
      <c r="G31" s="107">
        <f t="shared" si="10"/>
        <v>0</v>
      </c>
      <c r="H31" s="107">
        <f t="shared" si="10"/>
        <v>0</v>
      </c>
      <c r="I31" s="107">
        <f t="shared" si="10"/>
        <v>0</v>
      </c>
      <c r="J31" s="107">
        <f t="shared" si="10"/>
        <v>0</v>
      </c>
      <c r="K31" s="107">
        <f t="shared" si="10"/>
        <v>0</v>
      </c>
      <c r="L31" s="107">
        <f t="shared" si="10"/>
        <v>0</v>
      </c>
      <c r="M31" s="107">
        <f t="shared" si="10"/>
        <v>0</v>
      </c>
      <c r="N31" s="107">
        <f t="shared" si="8"/>
        <v>0</v>
      </c>
      <c r="O31" s="107">
        <f t="shared" si="9"/>
        <v>0</v>
      </c>
    </row>
    <row r="32" spans="1:15" s="25" customFormat="1" ht="13.5" x14ac:dyDescent="0.3">
      <c r="A32" s="38" t="s">
        <v>233</v>
      </c>
      <c r="B32" s="39" t="str">
        <f>IF(B$5&gt;0,B31/B$5," - ")</f>
        <v xml:space="preserve"> - </v>
      </c>
      <c r="C32" s="39" t="str">
        <f t="shared" ref="C32:M32" si="11">IF(C$5&gt;0,C31/C$5," - ")</f>
        <v xml:space="preserve"> - </v>
      </c>
      <c r="D32" s="39" t="str">
        <f t="shared" si="11"/>
        <v xml:space="preserve"> - </v>
      </c>
      <c r="E32" s="39" t="str">
        <f t="shared" si="11"/>
        <v xml:space="preserve"> - </v>
      </c>
      <c r="F32" s="39" t="str">
        <f t="shared" si="11"/>
        <v xml:space="preserve"> - </v>
      </c>
      <c r="G32" s="39" t="str">
        <f t="shared" si="11"/>
        <v xml:space="preserve"> - </v>
      </c>
      <c r="H32" s="39" t="str">
        <f t="shared" si="11"/>
        <v xml:space="preserve"> - </v>
      </c>
      <c r="I32" s="39" t="str">
        <f t="shared" si="11"/>
        <v xml:space="preserve"> - </v>
      </c>
      <c r="J32" s="39" t="str">
        <f t="shared" si="11"/>
        <v xml:space="preserve"> - </v>
      </c>
      <c r="K32" s="39" t="str">
        <f t="shared" si="11"/>
        <v xml:space="preserve"> - </v>
      </c>
      <c r="L32" s="39" t="str">
        <f t="shared" si="11"/>
        <v xml:space="preserve"> - </v>
      </c>
      <c r="M32" s="39" t="str">
        <f t="shared" si="11"/>
        <v xml:space="preserve"> - </v>
      </c>
      <c r="N32" s="39" t="str">
        <f>IF(N$5&gt;0,N31/N$5," - ")</f>
        <v xml:space="preserve"> - </v>
      </c>
      <c r="O32" s="39" t="str">
        <f>IF(O$5&gt;0,O31/O$5," - ")</f>
        <v xml:space="preserve"> - </v>
      </c>
    </row>
    <row r="33" spans="1:15" s="25" customFormat="1" x14ac:dyDescent="0.3">
      <c r="A33" s="108" t="s">
        <v>126</v>
      </c>
      <c r="B33" s="109"/>
      <c r="C33" s="109"/>
      <c r="D33" s="109"/>
      <c r="E33" s="109"/>
      <c r="F33" s="109"/>
      <c r="G33" s="109"/>
      <c r="H33" s="109"/>
      <c r="I33" s="109"/>
      <c r="J33" s="109"/>
      <c r="K33" s="109"/>
      <c r="L33" s="109"/>
      <c r="M33" s="109"/>
      <c r="N33" s="109"/>
      <c r="O33" s="109"/>
    </row>
    <row r="34" spans="1:15" s="25" customFormat="1" ht="13.5" x14ac:dyDescent="0.3">
      <c r="A34" s="25" t="s">
        <v>187</v>
      </c>
      <c r="B34" s="105"/>
      <c r="C34" s="105"/>
      <c r="D34" s="105"/>
      <c r="E34" s="105"/>
      <c r="F34" s="105"/>
      <c r="G34" s="105"/>
      <c r="H34" s="105"/>
      <c r="I34" s="105"/>
      <c r="J34" s="105"/>
      <c r="K34" s="105"/>
      <c r="L34" s="105"/>
      <c r="M34" s="105"/>
      <c r="N34" s="21">
        <f t="shared" ref="N34:N40" si="12">SUM(B34:M34)</f>
        <v>0</v>
      </c>
      <c r="O34" s="21">
        <f t="shared" ref="O34:O40" si="13">N34/COLUMNS(B34:M34)</f>
        <v>0</v>
      </c>
    </row>
    <row r="35" spans="1:15" s="25" customFormat="1" ht="13.5" x14ac:dyDescent="0.3">
      <c r="A35" s="25" t="s">
        <v>96</v>
      </c>
      <c r="B35" s="103"/>
      <c r="C35" s="103"/>
      <c r="D35" s="103"/>
      <c r="E35" s="103"/>
      <c r="F35" s="103"/>
      <c r="G35" s="103"/>
      <c r="H35" s="103"/>
      <c r="I35" s="103"/>
      <c r="J35" s="103"/>
      <c r="K35" s="103"/>
      <c r="L35" s="103"/>
      <c r="M35" s="103"/>
      <c r="N35" s="21">
        <f t="shared" si="12"/>
        <v>0</v>
      </c>
      <c r="O35" s="21">
        <f t="shared" si="13"/>
        <v>0</v>
      </c>
    </row>
    <row r="36" spans="1:15" s="25" customFormat="1" ht="13.5" x14ac:dyDescent="0.3">
      <c r="A36" s="25" t="s">
        <v>97</v>
      </c>
      <c r="B36" s="103"/>
      <c r="C36" s="103"/>
      <c r="D36" s="103"/>
      <c r="E36" s="103"/>
      <c r="F36" s="103"/>
      <c r="G36" s="103"/>
      <c r="H36" s="103"/>
      <c r="I36" s="103"/>
      <c r="J36" s="103"/>
      <c r="K36" s="103"/>
      <c r="L36" s="103"/>
      <c r="M36" s="103"/>
      <c r="N36" s="21">
        <f t="shared" si="12"/>
        <v>0</v>
      </c>
      <c r="O36" s="21">
        <f t="shared" si="13"/>
        <v>0</v>
      </c>
    </row>
    <row r="37" spans="1:15" s="25" customFormat="1" ht="13.5" x14ac:dyDescent="0.3">
      <c r="A37" s="25" t="s">
        <v>229</v>
      </c>
      <c r="B37" s="103"/>
      <c r="C37" s="103"/>
      <c r="D37" s="103"/>
      <c r="E37" s="103"/>
      <c r="F37" s="103"/>
      <c r="G37" s="103"/>
      <c r="H37" s="103"/>
      <c r="I37" s="103"/>
      <c r="J37" s="103"/>
      <c r="K37" s="103"/>
      <c r="L37" s="103"/>
      <c r="M37" s="103"/>
      <c r="N37" s="21">
        <f t="shared" si="12"/>
        <v>0</v>
      </c>
      <c r="O37" s="21">
        <f t="shared" si="13"/>
        <v>0</v>
      </c>
    </row>
    <row r="38" spans="1:15" s="25" customFormat="1" ht="13.5" x14ac:dyDescent="0.3">
      <c r="A38" s="25" t="s">
        <v>205</v>
      </c>
      <c r="B38" s="103"/>
      <c r="C38" s="103"/>
      <c r="D38" s="103"/>
      <c r="E38" s="103"/>
      <c r="F38" s="103"/>
      <c r="G38" s="103"/>
      <c r="H38" s="103"/>
      <c r="I38" s="103"/>
      <c r="J38" s="103"/>
      <c r="K38" s="103"/>
      <c r="L38" s="103"/>
      <c r="M38" s="103"/>
      <c r="N38" s="21">
        <f t="shared" si="12"/>
        <v>0</v>
      </c>
      <c r="O38" s="21">
        <f t="shared" si="13"/>
        <v>0</v>
      </c>
    </row>
    <row r="39" spans="1:15" s="25" customFormat="1" ht="13.5" x14ac:dyDescent="0.3">
      <c r="A39" s="25" t="s">
        <v>159</v>
      </c>
      <c r="B39" s="104"/>
      <c r="C39" s="104"/>
      <c r="D39" s="104"/>
      <c r="E39" s="104"/>
      <c r="F39" s="104"/>
      <c r="G39" s="104"/>
      <c r="H39" s="104"/>
      <c r="I39" s="104"/>
      <c r="J39" s="104"/>
      <c r="K39" s="104"/>
      <c r="L39" s="104"/>
      <c r="M39" s="104"/>
      <c r="N39" s="21">
        <f t="shared" si="12"/>
        <v>0</v>
      </c>
      <c r="O39" s="21">
        <f t="shared" si="13"/>
        <v>0</v>
      </c>
    </row>
    <row r="40" spans="1:15" s="25" customFormat="1" ht="13.5" x14ac:dyDescent="0.3">
      <c r="A40" s="106" t="str">
        <f>"Total "&amp;A33</f>
        <v>Total CHARITY/GIFTS</v>
      </c>
      <c r="B40" s="107">
        <f t="shared" ref="B40:M40" si="14">SUM(B33:B39)</f>
        <v>0</v>
      </c>
      <c r="C40" s="107">
        <f t="shared" si="14"/>
        <v>0</v>
      </c>
      <c r="D40" s="107">
        <f t="shared" si="14"/>
        <v>0</v>
      </c>
      <c r="E40" s="107">
        <f t="shared" si="14"/>
        <v>0</v>
      </c>
      <c r="F40" s="107">
        <f t="shared" si="14"/>
        <v>0</v>
      </c>
      <c r="G40" s="107">
        <f t="shared" si="14"/>
        <v>0</v>
      </c>
      <c r="H40" s="107">
        <f t="shared" si="14"/>
        <v>0</v>
      </c>
      <c r="I40" s="107">
        <f t="shared" si="14"/>
        <v>0</v>
      </c>
      <c r="J40" s="107">
        <f t="shared" si="14"/>
        <v>0</v>
      </c>
      <c r="K40" s="107">
        <f t="shared" si="14"/>
        <v>0</v>
      </c>
      <c r="L40" s="107">
        <f t="shared" si="14"/>
        <v>0</v>
      </c>
      <c r="M40" s="107">
        <f t="shared" si="14"/>
        <v>0</v>
      </c>
      <c r="N40" s="107">
        <f t="shared" si="12"/>
        <v>0</v>
      </c>
      <c r="O40" s="107">
        <f t="shared" si="13"/>
        <v>0</v>
      </c>
    </row>
    <row r="41" spans="1:15" s="25" customFormat="1" ht="13.5" x14ac:dyDescent="0.3">
      <c r="A41" s="38" t="s">
        <v>233</v>
      </c>
      <c r="B41" s="39" t="str">
        <f t="shared" ref="B41:O41" si="15">IF(B$5&gt;0,B40/B$5," - ")</f>
        <v xml:space="preserve"> - </v>
      </c>
      <c r="C41" s="39" t="str">
        <f t="shared" si="15"/>
        <v xml:space="preserve"> - </v>
      </c>
      <c r="D41" s="39" t="str">
        <f t="shared" si="15"/>
        <v xml:space="preserve"> - </v>
      </c>
      <c r="E41" s="39" t="str">
        <f t="shared" si="15"/>
        <v xml:space="preserve"> - </v>
      </c>
      <c r="F41" s="39" t="str">
        <f t="shared" si="15"/>
        <v xml:space="preserve"> - </v>
      </c>
      <c r="G41" s="39" t="str">
        <f t="shared" si="15"/>
        <v xml:space="preserve"> - </v>
      </c>
      <c r="H41" s="39" t="str">
        <f t="shared" si="15"/>
        <v xml:space="preserve"> - </v>
      </c>
      <c r="I41" s="39" t="str">
        <f t="shared" si="15"/>
        <v xml:space="preserve"> - </v>
      </c>
      <c r="J41" s="39" t="str">
        <f t="shared" si="15"/>
        <v xml:space="preserve"> - </v>
      </c>
      <c r="K41" s="39" t="str">
        <f t="shared" si="15"/>
        <v xml:space="preserve"> - </v>
      </c>
      <c r="L41" s="39" t="str">
        <f t="shared" si="15"/>
        <v xml:space="preserve"> - </v>
      </c>
      <c r="M41" s="39" t="str">
        <f t="shared" si="15"/>
        <v xml:space="preserve"> - </v>
      </c>
      <c r="N41" s="39" t="str">
        <f t="shared" si="15"/>
        <v xml:space="preserve"> - </v>
      </c>
      <c r="O41" s="39" t="str">
        <f t="shared" si="15"/>
        <v xml:space="preserve"> - </v>
      </c>
    </row>
    <row r="42" spans="1:15" s="25" customFormat="1" x14ac:dyDescent="0.3">
      <c r="A42" s="108" t="s">
        <v>206</v>
      </c>
      <c r="B42" s="109"/>
      <c r="C42" s="109"/>
      <c r="D42" s="109"/>
      <c r="E42" s="109"/>
      <c r="F42" s="109"/>
      <c r="G42" s="109"/>
      <c r="H42" s="109"/>
      <c r="I42" s="109"/>
      <c r="J42" s="109"/>
      <c r="K42" s="109"/>
      <c r="L42" s="109"/>
      <c r="M42" s="109"/>
      <c r="N42" s="109"/>
      <c r="O42" s="109"/>
    </row>
    <row r="43" spans="1:15" s="25" customFormat="1" ht="13.5" x14ac:dyDescent="0.3">
      <c r="A43" s="25" t="s">
        <v>117</v>
      </c>
      <c r="B43" s="105"/>
      <c r="C43" s="105"/>
      <c r="D43" s="105"/>
      <c r="E43" s="105"/>
      <c r="F43" s="105"/>
      <c r="G43" s="105"/>
      <c r="H43" s="105"/>
      <c r="I43" s="105"/>
      <c r="J43" s="105"/>
      <c r="K43" s="105"/>
      <c r="L43" s="105"/>
      <c r="M43" s="105"/>
      <c r="N43" s="21">
        <f t="shared" ref="N43:N51" si="16">SUM(B43:M43)</f>
        <v>0</v>
      </c>
      <c r="O43" s="21">
        <f t="shared" ref="O43:O51" si="17">N43/COLUMNS(B43:M43)</f>
        <v>0</v>
      </c>
    </row>
    <row r="44" spans="1:15" s="25" customFormat="1" ht="13.5" x14ac:dyDescent="0.3">
      <c r="A44" s="25" t="s">
        <v>209</v>
      </c>
      <c r="B44" s="103"/>
      <c r="C44" s="103"/>
      <c r="D44" s="103"/>
      <c r="E44" s="103"/>
      <c r="F44" s="103"/>
      <c r="G44" s="103"/>
      <c r="H44" s="103"/>
      <c r="I44" s="103"/>
      <c r="J44" s="103"/>
      <c r="K44" s="103"/>
      <c r="L44" s="103"/>
      <c r="M44" s="103"/>
      <c r="N44" s="21">
        <f>SUM(B44:M44)</f>
        <v>0</v>
      </c>
      <c r="O44" s="21">
        <f>N44/COLUMNS(B44:M44)</f>
        <v>0</v>
      </c>
    </row>
    <row r="45" spans="1:15" s="25" customFormat="1" ht="13.5" x14ac:dyDescent="0.3">
      <c r="A45" s="25" t="s">
        <v>210</v>
      </c>
      <c r="B45" s="103"/>
      <c r="C45" s="103"/>
      <c r="D45" s="103"/>
      <c r="E45" s="103"/>
      <c r="F45" s="103"/>
      <c r="G45" s="103"/>
      <c r="H45" s="103"/>
      <c r="I45" s="103"/>
      <c r="J45" s="103"/>
      <c r="K45" s="103"/>
      <c r="L45" s="103"/>
      <c r="M45" s="103"/>
      <c r="N45" s="21">
        <f>SUM(B45:M45)</f>
        <v>0</v>
      </c>
      <c r="O45" s="21">
        <f>N45/COLUMNS(B45:M45)</f>
        <v>0</v>
      </c>
    </row>
    <row r="46" spans="1:15" s="25" customFormat="1" ht="13.5" x14ac:dyDescent="0.3">
      <c r="A46" s="25" t="s">
        <v>113</v>
      </c>
      <c r="B46" s="103"/>
      <c r="C46" s="103"/>
      <c r="D46" s="103"/>
      <c r="E46" s="103"/>
      <c r="F46" s="103"/>
      <c r="G46" s="103"/>
      <c r="H46" s="103"/>
      <c r="I46" s="103"/>
      <c r="J46" s="103"/>
      <c r="K46" s="103"/>
      <c r="L46" s="103"/>
      <c r="M46" s="103"/>
      <c r="N46" s="21">
        <f t="shared" si="16"/>
        <v>0</v>
      </c>
      <c r="O46" s="21">
        <f t="shared" si="17"/>
        <v>0</v>
      </c>
    </row>
    <row r="47" spans="1:15" s="25" customFormat="1" ht="13.5" x14ac:dyDescent="0.3">
      <c r="A47" s="25" t="s">
        <v>112</v>
      </c>
      <c r="B47" s="103"/>
      <c r="C47" s="103"/>
      <c r="D47" s="103"/>
      <c r="E47" s="103"/>
      <c r="F47" s="103"/>
      <c r="G47" s="103"/>
      <c r="H47" s="103"/>
      <c r="I47" s="103"/>
      <c r="J47" s="103"/>
      <c r="K47" s="103"/>
      <c r="L47" s="103"/>
      <c r="M47" s="103"/>
      <c r="N47" s="21">
        <f t="shared" si="16"/>
        <v>0</v>
      </c>
      <c r="O47" s="21">
        <f t="shared" si="17"/>
        <v>0</v>
      </c>
    </row>
    <row r="48" spans="1:15" s="25" customFormat="1" ht="13.5" x14ac:dyDescent="0.3">
      <c r="A48" s="25" t="s">
        <v>211</v>
      </c>
      <c r="B48" s="103"/>
      <c r="C48" s="103"/>
      <c r="D48" s="103"/>
      <c r="E48" s="103"/>
      <c r="F48" s="103"/>
      <c r="G48" s="103"/>
      <c r="H48" s="103"/>
      <c r="I48" s="103"/>
      <c r="J48" s="103"/>
      <c r="K48" s="103"/>
      <c r="L48" s="103"/>
      <c r="M48" s="103"/>
      <c r="N48" s="21">
        <f t="shared" si="16"/>
        <v>0</v>
      </c>
      <c r="O48" s="21">
        <f t="shared" si="17"/>
        <v>0</v>
      </c>
    </row>
    <row r="49" spans="1:15" s="25" customFormat="1" ht="13.5" x14ac:dyDescent="0.3">
      <c r="A49" s="25" t="s">
        <v>76</v>
      </c>
      <c r="B49" s="103"/>
      <c r="C49" s="103"/>
      <c r="D49" s="103"/>
      <c r="E49" s="103"/>
      <c r="F49" s="103"/>
      <c r="G49" s="103"/>
      <c r="H49" s="103"/>
      <c r="I49" s="103"/>
      <c r="J49" s="103"/>
      <c r="K49" s="103"/>
      <c r="L49" s="103"/>
      <c r="M49" s="103"/>
      <c r="N49" s="21">
        <f t="shared" si="16"/>
        <v>0</v>
      </c>
      <c r="O49" s="21">
        <f t="shared" si="17"/>
        <v>0</v>
      </c>
    </row>
    <row r="50" spans="1:15" s="25" customFormat="1" ht="13.5" x14ac:dyDescent="0.3">
      <c r="A50" s="25" t="s">
        <v>212</v>
      </c>
      <c r="B50" s="104"/>
      <c r="C50" s="104"/>
      <c r="D50" s="104"/>
      <c r="E50" s="104"/>
      <c r="F50" s="104"/>
      <c r="G50" s="104"/>
      <c r="H50" s="104"/>
      <c r="I50" s="104"/>
      <c r="J50" s="104"/>
      <c r="K50" s="104"/>
      <c r="L50" s="104"/>
      <c r="M50" s="104"/>
      <c r="N50" s="21">
        <f t="shared" si="16"/>
        <v>0</v>
      </c>
      <c r="O50" s="21">
        <f t="shared" si="17"/>
        <v>0</v>
      </c>
    </row>
    <row r="51" spans="1:15" s="25" customFormat="1" ht="13.5" x14ac:dyDescent="0.3">
      <c r="A51" s="106" t="str">
        <f>"Total "&amp;A42</f>
        <v>Total HOUSING</v>
      </c>
      <c r="B51" s="107">
        <f>SUM(B42:B50)</f>
        <v>0</v>
      </c>
      <c r="C51" s="107">
        <f t="shared" ref="C51:M51" si="18">SUM(C42:C50)</f>
        <v>0</v>
      </c>
      <c r="D51" s="107">
        <f t="shared" si="18"/>
        <v>0</v>
      </c>
      <c r="E51" s="107">
        <f t="shared" si="18"/>
        <v>0</v>
      </c>
      <c r="F51" s="107">
        <f t="shared" si="18"/>
        <v>0</v>
      </c>
      <c r="G51" s="107">
        <f t="shared" si="18"/>
        <v>0</v>
      </c>
      <c r="H51" s="107">
        <f t="shared" si="18"/>
        <v>0</v>
      </c>
      <c r="I51" s="107">
        <f t="shared" si="18"/>
        <v>0</v>
      </c>
      <c r="J51" s="107">
        <f t="shared" si="18"/>
        <v>0</v>
      </c>
      <c r="K51" s="107">
        <f t="shared" si="18"/>
        <v>0</v>
      </c>
      <c r="L51" s="107">
        <f t="shared" si="18"/>
        <v>0</v>
      </c>
      <c r="M51" s="107">
        <f t="shared" si="18"/>
        <v>0</v>
      </c>
      <c r="N51" s="107">
        <f t="shared" si="16"/>
        <v>0</v>
      </c>
      <c r="O51" s="107">
        <f t="shared" si="17"/>
        <v>0</v>
      </c>
    </row>
    <row r="52" spans="1:15" s="25" customFormat="1" ht="13.5" x14ac:dyDescent="0.3">
      <c r="A52" s="38" t="s">
        <v>233</v>
      </c>
      <c r="B52" s="39" t="str">
        <f t="shared" ref="B52:O52" si="19">IF(B$5&gt;0,B51/B$5," - ")</f>
        <v xml:space="preserve"> - </v>
      </c>
      <c r="C52" s="39" t="str">
        <f t="shared" si="19"/>
        <v xml:space="preserve"> - </v>
      </c>
      <c r="D52" s="39" t="str">
        <f t="shared" si="19"/>
        <v xml:space="preserve"> - </v>
      </c>
      <c r="E52" s="39" t="str">
        <f t="shared" si="19"/>
        <v xml:space="preserve"> - </v>
      </c>
      <c r="F52" s="39" t="str">
        <f t="shared" si="19"/>
        <v xml:space="preserve"> - </v>
      </c>
      <c r="G52" s="39" t="str">
        <f t="shared" si="19"/>
        <v xml:space="preserve"> - </v>
      </c>
      <c r="H52" s="39" t="str">
        <f t="shared" si="19"/>
        <v xml:space="preserve"> - </v>
      </c>
      <c r="I52" s="39" t="str">
        <f t="shared" si="19"/>
        <v xml:space="preserve"> - </v>
      </c>
      <c r="J52" s="39" t="str">
        <f t="shared" si="19"/>
        <v xml:space="preserve"> - </v>
      </c>
      <c r="K52" s="39" t="str">
        <f t="shared" si="19"/>
        <v xml:space="preserve"> - </v>
      </c>
      <c r="L52" s="39" t="str">
        <f t="shared" si="19"/>
        <v xml:space="preserve"> - </v>
      </c>
      <c r="M52" s="39" t="str">
        <f t="shared" si="19"/>
        <v xml:space="preserve"> - </v>
      </c>
      <c r="N52" s="39" t="str">
        <f t="shared" si="19"/>
        <v xml:space="preserve"> - </v>
      </c>
      <c r="O52" s="39" t="str">
        <f t="shared" si="19"/>
        <v xml:space="preserve"> - </v>
      </c>
    </row>
    <row r="53" spans="1:15" s="25" customFormat="1" x14ac:dyDescent="0.3">
      <c r="A53" s="108" t="s">
        <v>207</v>
      </c>
      <c r="B53" s="109"/>
      <c r="C53" s="109"/>
      <c r="D53" s="109"/>
      <c r="E53" s="109"/>
      <c r="F53" s="109"/>
      <c r="G53" s="109"/>
      <c r="H53" s="109"/>
      <c r="I53" s="109"/>
      <c r="J53" s="109"/>
      <c r="K53" s="109"/>
      <c r="L53" s="109"/>
      <c r="M53" s="109"/>
      <c r="N53" s="109"/>
      <c r="O53" s="109"/>
    </row>
    <row r="54" spans="1:15" s="25" customFormat="1" ht="13.5" x14ac:dyDescent="0.3">
      <c r="A54" s="25" t="s">
        <v>73</v>
      </c>
      <c r="B54" s="105"/>
      <c r="C54" s="105"/>
      <c r="D54" s="105"/>
      <c r="E54" s="105"/>
      <c r="F54" s="105"/>
      <c r="G54" s="105"/>
      <c r="H54" s="105"/>
      <c r="I54" s="105"/>
      <c r="J54" s="105"/>
      <c r="K54" s="105"/>
      <c r="L54" s="105"/>
      <c r="M54" s="105"/>
      <c r="N54" s="21">
        <f t="shared" ref="N54:N61" si="20">SUM(B54:M54)</f>
        <v>0</v>
      </c>
      <c r="O54" s="21">
        <f t="shared" ref="O54:O61" si="21">N54/COLUMNS(B54:M54)</f>
        <v>0</v>
      </c>
    </row>
    <row r="55" spans="1:15" s="25" customFormat="1" ht="13.5" x14ac:dyDescent="0.3">
      <c r="A55" s="25" t="s">
        <v>116</v>
      </c>
      <c r="B55" s="103"/>
      <c r="C55" s="103"/>
      <c r="D55" s="103"/>
      <c r="E55" s="103"/>
      <c r="F55" s="103"/>
      <c r="G55" s="103"/>
      <c r="H55" s="103"/>
      <c r="I55" s="103"/>
      <c r="J55" s="103"/>
      <c r="K55" s="103"/>
      <c r="L55" s="103"/>
      <c r="M55" s="103"/>
      <c r="N55" s="21">
        <f t="shared" si="20"/>
        <v>0</v>
      </c>
      <c r="O55" s="21">
        <f t="shared" si="21"/>
        <v>0</v>
      </c>
    </row>
    <row r="56" spans="1:15" s="25" customFormat="1" ht="13.5" x14ac:dyDescent="0.3">
      <c r="A56" s="25" t="s">
        <v>115</v>
      </c>
      <c r="B56" s="103"/>
      <c r="C56" s="103"/>
      <c r="D56" s="103"/>
      <c r="E56" s="103"/>
      <c r="F56" s="103"/>
      <c r="G56" s="103"/>
      <c r="H56" s="103"/>
      <c r="I56" s="103"/>
      <c r="J56" s="103"/>
      <c r="K56" s="103"/>
      <c r="L56" s="103"/>
      <c r="M56" s="103"/>
      <c r="N56" s="21">
        <f t="shared" si="20"/>
        <v>0</v>
      </c>
      <c r="O56" s="21">
        <f t="shared" si="21"/>
        <v>0</v>
      </c>
    </row>
    <row r="57" spans="1:15" s="25" customFormat="1" ht="13.5" x14ac:dyDescent="0.3">
      <c r="A57" s="25" t="s">
        <v>77</v>
      </c>
      <c r="B57" s="103"/>
      <c r="C57" s="103"/>
      <c r="D57" s="103"/>
      <c r="E57" s="103"/>
      <c r="F57" s="103"/>
      <c r="G57" s="103"/>
      <c r="H57" s="103"/>
      <c r="I57" s="103"/>
      <c r="J57" s="103"/>
      <c r="K57" s="103"/>
      <c r="L57" s="103"/>
      <c r="M57" s="103"/>
      <c r="N57" s="21">
        <f t="shared" si="20"/>
        <v>0</v>
      </c>
      <c r="O57" s="21">
        <f t="shared" si="21"/>
        <v>0</v>
      </c>
    </row>
    <row r="58" spans="1:15" s="25" customFormat="1" ht="13.5" x14ac:dyDescent="0.3">
      <c r="A58" s="25" t="s">
        <v>114</v>
      </c>
      <c r="B58" s="103"/>
      <c r="C58" s="103"/>
      <c r="D58" s="103"/>
      <c r="E58" s="103"/>
      <c r="F58" s="103"/>
      <c r="G58" s="103"/>
      <c r="H58" s="103"/>
      <c r="I58" s="103"/>
      <c r="J58" s="103"/>
      <c r="K58" s="103"/>
      <c r="L58" s="103"/>
      <c r="M58" s="103"/>
      <c r="N58" s="21">
        <f t="shared" si="20"/>
        <v>0</v>
      </c>
      <c r="O58" s="21">
        <f t="shared" si="21"/>
        <v>0</v>
      </c>
    </row>
    <row r="59" spans="1:15" s="25" customFormat="1" ht="13.5" x14ac:dyDescent="0.3">
      <c r="A59" s="25" t="s">
        <v>74</v>
      </c>
      <c r="B59" s="103"/>
      <c r="C59" s="103"/>
      <c r="D59" s="103"/>
      <c r="E59" s="103"/>
      <c r="F59" s="103"/>
      <c r="G59" s="103"/>
      <c r="H59" s="103"/>
      <c r="I59" s="103"/>
      <c r="J59" s="103"/>
      <c r="K59" s="103"/>
      <c r="L59" s="103"/>
      <c r="M59" s="103"/>
      <c r="N59" s="21">
        <f t="shared" si="20"/>
        <v>0</v>
      </c>
      <c r="O59" s="21">
        <f t="shared" si="21"/>
        <v>0</v>
      </c>
    </row>
    <row r="60" spans="1:15" s="25" customFormat="1" ht="13.5" x14ac:dyDescent="0.3">
      <c r="A60" s="25" t="s">
        <v>208</v>
      </c>
      <c r="B60" s="104"/>
      <c r="C60" s="104"/>
      <c r="D60" s="104"/>
      <c r="E60" s="104"/>
      <c r="F60" s="104"/>
      <c r="G60" s="104"/>
      <c r="H60" s="104"/>
      <c r="I60" s="104"/>
      <c r="J60" s="104"/>
      <c r="K60" s="104"/>
      <c r="L60" s="104"/>
      <c r="M60" s="104"/>
      <c r="N60" s="21">
        <f t="shared" si="20"/>
        <v>0</v>
      </c>
      <c r="O60" s="21">
        <f t="shared" si="21"/>
        <v>0</v>
      </c>
    </row>
    <row r="61" spans="1:15" s="25" customFormat="1" ht="13.5" x14ac:dyDescent="0.3">
      <c r="A61" s="106" t="str">
        <f>"Total "&amp;A53</f>
        <v>Total UTILITIES</v>
      </c>
      <c r="B61" s="107">
        <f t="shared" ref="B61:M61" si="22">SUM(B53:B60)</f>
        <v>0</v>
      </c>
      <c r="C61" s="107">
        <f t="shared" si="22"/>
        <v>0</v>
      </c>
      <c r="D61" s="107">
        <f t="shared" si="22"/>
        <v>0</v>
      </c>
      <c r="E61" s="107">
        <f t="shared" si="22"/>
        <v>0</v>
      </c>
      <c r="F61" s="107">
        <f t="shared" si="22"/>
        <v>0</v>
      </c>
      <c r="G61" s="107">
        <f t="shared" si="22"/>
        <v>0</v>
      </c>
      <c r="H61" s="107">
        <f t="shared" si="22"/>
        <v>0</v>
      </c>
      <c r="I61" s="107">
        <f t="shared" si="22"/>
        <v>0</v>
      </c>
      <c r="J61" s="107">
        <f t="shared" si="22"/>
        <v>0</v>
      </c>
      <c r="K61" s="107">
        <f t="shared" si="22"/>
        <v>0</v>
      </c>
      <c r="L61" s="107">
        <f t="shared" si="22"/>
        <v>0</v>
      </c>
      <c r="M61" s="107">
        <f t="shared" si="22"/>
        <v>0</v>
      </c>
      <c r="N61" s="107">
        <f t="shared" si="20"/>
        <v>0</v>
      </c>
      <c r="O61" s="107">
        <f t="shared" si="21"/>
        <v>0</v>
      </c>
    </row>
    <row r="62" spans="1:15" s="25" customFormat="1" ht="13.5" x14ac:dyDescent="0.3">
      <c r="A62" s="38" t="s">
        <v>233</v>
      </c>
      <c r="B62" s="39" t="str">
        <f t="shared" ref="B62:O62" si="23">IF(B$5&gt;0,B61/B$5," - ")</f>
        <v xml:space="preserve"> - </v>
      </c>
      <c r="C62" s="39" t="str">
        <f t="shared" si="23"/>
        <v xml:space="preserve"> - </v>
      </c>
      <c r="D62" s="39" t="str">
        <f t="shared" si="23"/>
        <v xml:space="preserve"> - </v>
      </c>
      <c r="E62" s="39" t="str">
        <f t="shared" si="23"/>
        <v xml:space="preserve"> - </v>
      </c>
      <c r="F62" s="39" t="str">
        <f t="shared" si="23"/>
        <v xml:space="preserve"> - </v>
      </c>
      <c r="G62" s="39" t="str">
        <f t="shared" si="23"/>
        <v xml:space="preserve"> - </v>
      </c>
      <c r="H62" s="39" t="str">
        <f t="shared" si="23"/>
        <v xml:space="preserve"> - </v>
      </c>
      <c r="I62" s="39" t="str">
        <f t="shared" si="23"/>
        <v xml:space="preserve"> - </v>
      </c>
      <c r="J62" s="39" t="str">
        <f t="shared" si="23"/>
        <v xml:space="preserve"> - </v>
      </c>
      <c r="K62" s="39" t="str">
        <f t="shared" si="23"/>
        <v xml:space="preserve"> - </v>
      </c>
      <c r="L62" s="39" t="str">
        <f t="shared" si="23"/>
        <v xml:space="preserve"> - </v>
      </c>
      <c r="M62" s="39" t="str">
        <f t="shared" si="23"/>
        <v xml:space="preserve"> - </v>
      </c>
      <c r="N62" s="39" t="str">
        <f t="shared" si="23"/>
        <v xml:space="preserve"> - </v>
      </c>
      <c r="O62" s="39" t="str">
        <f t="shared" si="23"/>
        <v xml:space="preserve"> - </v>
      </c>
    </row>
    <row r="63" spans="1:15" s="25" customFormat="1" x14ac:dyDescent="0.3">
      <c r="A63" s="108" t="s">
        <v>213</v>
      </c>
      <c r="B63" s="109"/>
      <c r="C63" s="109"/>
      <c r="D63" s="109"/>
      <c r="E63" s="109"/>
      <c r="F63" s="109"/>
      <c r="G63" s="109"/>
      <c r="H63" s="109"/>
      <c r="I63" s="109"/>
      <c r="J63" s="109"/>
      <c r="K63" s="109"/>
      <c r="L63" s="109"/>
      <c r="M63" s="109"/>
      <c r="N63" s="109"/>
      <c r="O63" s="109"/>
    </row>
    <row r="64" spans="1:15" s="25" customFormat="1" ht="13.5" x14ac:dyDescent="0.3">
      <c r="A64" s="25" t="s">
        <v>69</v>
      </c>
      <c r="B64" s="105"/>
      <c r="C64" s="105"/>
      <c r="D64" s="105"/>
      <c r="E64" s="105"/>
      <c r="F64" s="105"/>
      <c r="G64" s="105"/>
      <c r="H64" s="105"/>
      <c r="I64" s="105"/>
      <c r="J64" s="105"/>
      <c r="K64" s="105"/>
      <c r="L64" s="105"/>
      <c r="M64" s="105"/>
      <c r="N64" s="21">
        <f>SUM(B64:M64)</f>
        <v>0</v>
      </c>
      <c r="O64" s="21">
        <f>N64/COLUMNS(B64:M64)</f>
        <v>0</v>
      </c>
    </row>
    <row r="65" spans="1:15" s="25" customFormat="1" ht="13.5" x14ac:dyDescent="0.3">
      <c r="A65" s="25" t="s">
        <v>118</v>
      </c>
      <c r="B65" s="103"/>
      <c r="C65" s="103"/>
      <c r="D65" s="103"/>
      <c r="E65" s="103"/>
      <c r="F65" s="103"/>
      <c r="G65" s="103"/>
      <c r="H65" s="103"/>
      <c r="I65" s="103"/>
      <c r="J65" s="103"/>
      <c r="K65" s="103"/>
      <c r="L65" s="103"/>
      <c r="M65" s="103"/>
      <c r="N65" s="21">
        <f>SUM(B65:M65)</f>
        <v>0</v>
      </c>
      <c r="O65" s="21">
        <f>N65/COLUMNS(B65:M65)</f>
        <v>0</v>
      </c>
    </row>
    <row r="66" spans="1:15" s="25" customFormat="1" ht="13.5" x14ac:dyDescent="0.3">
      <c r="A66" s="25" t="s">
        <v>214</v>
      </c>
      <c r="B66" s="103"/>
      <c r="C66" s="103"/>
      <c r="D66" s="103"/>
      <c r="E66" s="103"/>
      <c r="F66" s="103"/>
      <c r="G66" s="103"/>
      <c r="H66" s="103"/>
      <c r="I66" s="103"/>
      <c r="J66" s="103"/>
      <c r="K66" s="103"/>
      <c r="L66" s="103"/>
      <c r="M66" s="103"/>
      <c r="N66" s="21">
        <f>SUM(B66:M66)</f>
        <v>0</v>
      </c>
      <c r="O66" s="21">
        <f>N66/COLUMNS(B66:M66)</f>
        <v>0</v>
      </c>
    </row>
    <row r="67" spans="1:15" s="25" customFormat="1" ht="13.5" x14ac:dyDescent="0.3">
      <c r="A67" s="25" t="s">
        <v>215</v>
      </c>
      <c r="B67" s="104"/>
      <c r="C67" s="104"/>
      <c r="D67" s="104"/>
      <c r="E67" s="104"/>
      <c r="F67" s="104"/>
      <c r="G67" s="104"/>
      <c r="H67" s="104"/>
      <c r="I67" s="104"/>
      <c r="J67" s="104"/>
      <c r="K67" s="104"/>
      <c r="L67" s="104"/>
      <c r="M67" s="104"/>
      <c r="N67" s="21">
        <f>SUM(B67:M67)</f>
        <v>0</v>
      </c>
      <c r="O67" s="21">
        <f>N67/COLUMNS(B67:M67)</f>
        <v>0</v>
      </c>
    </row>
    <row r="68" spans="1:15" s="25" customFormat="1" ht="13.5" x14ac:dyDescent="0.3">
      <c r="A68" s="106" t="str">
        <f>"Total "&amp;A63</f>
        <v>Total FOOD</v>
      </c>
      <c r="B68" s="107">
        <f>SUM(B63:B67)</f>
        <v>0</v>
      </c>
      <c r="C68" s="107">
        <f t="shared" ref="C68:M68" si="24">SUM(C63:C67)</f>
        <v>0</v>
      </c>
      <c r="D68" s="107">
        <f t="shared" si="24"/>
        <v>0</v>
      </c>
      <c r="E68" s="107">
        <f t="shared" si="24"/>
        <v>0</v>
      </c>
      <c r="F68" s="107">
        <f t="shared" si="24"/>
        <v>0</v>
      </c>
      <c r="G68" s="107">
        <f t="shared" si="24"/>
        <v>0</v>
      </c>
      <c r="H68" s="107">
        <f t="shared" si="24"/>
        <v>0</v>
      </c>
      <c r="I68" s="107">
        <f t="shared" si="24"/>
        <v>0</v>
      </c>
      <c r="J68" s="107">
        <f t="shared" si="24"/>
        <v>0</v>
      </c>
      <c r="K68" s="107">
        <f t="shared" si="24"/>
        <v>0</v>
      </c>
      <c r="L68" s="107">
        <f t="shared" si="24"/>
        <v>0</v>
      </c>
      <c r="M68" s="107">
        <f t="shared" si="24"/>
        <v>0</v>
      </c>
      <c r="N68" s="107">
        <f>SUM(B68:M68)</f>
        <v>0</v>
      </c>
      <c r="O68" s="107">
        <f>N68/COLUMNS(B68:M68)</f>
        <v>0</v>
      </c>
    </row>
    <row r="69" spans="1:15" s="25" customFormat="1" ht="13.5" x14ac:dyDescent="0.3">
      <c r="A69" s="38" t="s">
        <v>233</v>
      </c>
      <c r="B69" s="39" t="str">
        <f t="shared" ref="B69:O69" si="25">IF(B$5&gt;0,B68/B$5," - ")</f>
        <v xml:space="preserve"> - </v>
      </c>
      <c r="C69" s="39" t="str">
        <f t="shared" si="25"/>
        <v xml:space="preserve"> - </v>
      </c>
      <c r="D69" s="39" t="str">
        <f t="shared" si="25"/>
        <v xml:space="preserve"> - </v>
      </c>
      <c r="E69" s="39" t="str">
        <f t="shared" si="25"/>
        <v xml:space="preserve"> - </v>
      </c>
      <c r="F69" s="39" t="str">
        <f t="shared" si="25"/>
        <v xml:space="preserve"> - </v>
      </c>
      <c r="G69" s="39" t="str">
        <f t="shared" si="25"/>
        <v xml:space="preserve"> - </v>
      </c>
      <c r="H69" s="39" t="str">
        <f t="shared" si="25"/>
        <v xml:space="preserve"> - </v>
      </c>
      <c r="I69" s="39" t="str">
        <f t="shared" si="25"/>
        <v xml:space="preserve"> - </v>
      </c>
      <c r="J69" s="39" t="str">
        <f t="shared" si="25"/>
        <v xml:space="preserve"> - </v>
      </c>
      <c r="K69" s="39" t="str">
        <f t="shared" si="25"/>
        <v xml:space="preserve"> - </v>
      </c>
      <c r="L69" s="39" t="str">
        <f t="shared" si="25"/>
        <v xml:space="preserve"> - </v>
      </c>
      <c r="M69" s="39" t="str">
        <f t="shared" si="25"/>
        <v xml:space="preserve"> - </v>
      </c>
      <c r="N69" s="39" t="str">
        <f t="shared" si="25"/>
        <v xml:space="preserve"> - </v>
      </c>
      <c r="O69" s="39" t="str">
        <f t="shared" si="25"/>
        <v xml:space="preserve"> - </v>
      </c>
    </row>
    <row r="70" spans="1:15" s="25" customFormat="1" x14ac:dyDescent="0.3">
      <c r="A70" s="108" t="s">
        <v>78</v>
      </c>
      <c r="B70" s="109"/>
      <c r="C70" s="109"/>
      <c r="D70" s="109"/>
      <c r="E70" s="109"/>
      <c r="F70" s="109"/>
      <c r="G70" s="109"/>
      <c r="H70" s="109"/>
      <c r="I70" s="109"/>
      <c r="J70" s="109"/>
      <c r="K70" s="109"/>
      <c r="L70" s="109"/>
      <c r="M70" s="109"/>
      <c r="N70" s="109"/>
      <c r="O70" s="109"/>
    </row>
    <row r="71" spans="1:15" s="25" customFormat="1" ht="13.5" x14ac:dyDescent="0.3">
      <c r="A71" s="25" t="s">
        <v>79</v>
      </c>
      <c r="B71" s="105"/>
      <c r="C71" s="105"/>
      <c r="D71" s="105"/>
      <c r="E71" s="105"/>
      <c r="F71" s="105"/>
      <c r="G71" s="105"/>
      <c r="H71" s="105"/>
      <c r="I71" s="105"/>
      <c r="J71" s="105"/>
      <c r="K71" s="105"/>
      <c r="L71" s="105"/>
      <c r="M71" s="105"/>
      <c r="N71" s="21">
        <f t="shared" ref="N71:N78" si="26">SUM(B71:M71)</f>
        <v>0</v>
      </c>
      <c r="O71" s="21">
        <f t="shared" ref="O71:O78" si="27">N71/COLUMNS(B71:M71)</f>
        <v>0</v>
      </c>
    </row>
    <row r="72" spans="1:15" s="25" customFormat="1" ht="13.5" x14ac:dyDescent="0.3">
      <c r="A72" s="25" t="s">
        <v>216</v>
      </c>
      <c r="B72" s="103"/>
      <c r="C72" s="103"/>
      <c r="D72" s="103"/>
      <c r="E72" s="103"/>
      <c r="F72" s="103"/>
      <c r="G72" s="103"/>
      <c r="H72" s="103"/>
      <c r="I72" s="103"/>
      <c r="J72" s="103"/>
      <c r="K72" s="103"/>
      <c r="L72" s="103"/>
      <c r="M72" s="103"/>
      <c r="N72" s="21">
        <f>SUM(B72:M72)</f>
        <v>0</v>
      </c>
      <c r="O72" s="21">
        <f>N72/COLUMNS(B72:M72)</f>
        <v>0</v>
      </c>
    </row>
    <row r="73" spans="1:15" s="25" customFormat="1" ht="13.5" x14ac:dyDescent="0.3">
      <c r="A73" s="25" t="s">
        <v>80</v>
      </c>
      <c r="B73" s="103"/>
      <c r="C73" s="103"/>
      <c r="D73" s="103"/>
      <c r="E73" s="103"/>
      <c r="F73" s="103"/>
      <c r="G73" s="103"/>
      <c r="H73" s="103"/>
      <c r="I73" s="103"/>
      <c r="J73" s="103"/>
      <c r="K73" s="103"/>
      <c r="L73" s="103"/>
      <c r="M73" s="103"/>
      <c r="N73" s="21">
        <f t="shared" si="26"/>
        <v>0</v>
      </c>
      <c r="O73" s="21">
        <f t="shared" si="27"/>
        <v>0</v>
      </c>
    </row>
    <row r="74" spans="1:15" s="25" customFormat="1" ht="13.5" x14ac:dyDescent="0.3">
      <c r="A74" s="25" t="s">
        <v>110</v>
      </c>
      <c r="B74" s="103"/>
      <c r="C74" s="103"/>
      <c r="D74" s="103"/>
      <c r="E74" s="103"/>
      <c r="F74" s="103"/>
      <c r="G74" s="103"/>
      <c r="H74" s="103"/>
      <c r="I74" s="103"/>
      <c r="J74" s="103"/>
      <c r="K74" s="103"/>
      <c r="L74" s="103"/>
      <c r="M74" s="103"/>
      <c r="N74" s="21">
        <f t="shared" si="26"/>
        <v>0</v>
      </c>
      <c r="O74" s="21">
        <f t="shared" si="27"/>
        <v>0</v>
      </c>
    </row>
    <row r="75" spans="1:15" s="25" customFormat="1" ht="13.5" x14ac:dyDescent="0.3">
      <c r="A75" s="25" t="s">
        <v>217</v>
      </c>
      <c r="B75" s="103"/>
      <c r="C75" s="103"/>
      <c r="D75" s="103"/>
      <c r="E75" s="103"/>
      <c r="F75" s="103"/>
      <c r="G75" s="103"/>
      <c r="H75" s="103"/>
      <c r="I75" s="103"/>
      <c r="J75" s="103"/>
      <c r="K75" s="103"/>
      <c r="L75" s="103"/>
      <c r="M75" s="103"/>
      <c r="N75" s="21">
        <f t="shared" si="26"/>
        <v>0</v>
      </c>
      <c r="O75" s="21">
        <f t="shared" si="27"/>
        <v>0</v>
      </c>
    </row>
    <row r="76" spans="1:15" s="25" customFormat="1" ht="13.5" x14ac:dyDescent="0.3">
      <c r="A76" s="25" t="s">
        <v>111</v>
      </c>
      <c r="B76" s="103"/>
      <c r="C76" s="103"/>
      <c r="D76" s="103"/>
      <c r="E76" s="103"/>
      <c r="F76" s="103"/>
      <c r="G76" s="103"/>
      <c r="H76" s="103"/>
      <c r="I76" s="103"/>
      <c r="J76" s="103"/>
      <c r="K76" s="103"/>
      <c r="L76" s="103"/>
      <c r="M76" s="103"/>
      <c r="N76" s="21">
        <f t="shared" si="26"/>
        <v>0</v>
      </c>
      <c r="O76" s="21">
        <f t="shared" si="27"/>
        <v>0</v>
      </c>
    </row>
    <row r="77" spans="1:15" s="25" customFormat="1" ht="13.5" x14ac:dyDescent="0.3">
      <c r="A77" s="25" t="s">
        <v>157</v>
      </c>
      <c r="B77" s="104"/>
      <c r="C77" s="104"/>
      <c r="D77" s="104"/>
      <c r="E77" s="104"/>
      <c r="F77" s="104"/>
      <c r="G77" s="104"/>
      <c r="H77" s="104"/>
      <c r="I77" s="104"/>
      <c r="J77" s="104"/>
      <c r="K77" s="104"/>
      <c r="L77" s="104"/>
      <c r="M77" s="104"/>
      <c r="N77" s="21">
        <f t="shared" si="26"/>
        <v>0</v>
      </c>
      <c r="O77" s="21">
        <f t="shared" si="27"/>
        <v>0</v>
      </c>
    </row>
    <row r="78" spans="1:15" s="25" customFormat="1" ht="13.5" x14ac:dyDescent="0.3">
      <c r="A78" s="106" t="str">
        <f>"Total "&amp;A70</f>
        <v>Total TRANSPORTATION</v>
      </c>
      <c r="B78" s="107">
        <f t="shared" ref="B78:M78" si="28">SUM(B71:B77)</f>
        <v>0</v>
      </c>
      <c r="C78" s="107">
        <f t="shared" si="28"/>
        <v>0</v>
      </c>
      <c r="D78" s="107">
        <f t="shared" si="28"/>
        <v>0</v>
      </c>
      <c r="E78" s="107">
        <f t="shared" si="28"/>
        <v>0</v>
      </c>
      <c r="F78" s="107">
        <f t="shared" si="28"/>
        <v>0</v>
      </c>
      <c r="G78" s="107">
        <f t="shared" si="28"/>
        <v>0</v>
      </c>
      <c r="H78" s="107">
        <f t="shared" si="28"/>
        <v>0</v>
      </c>
      <c r="I78" s="107">
        <f t="shared" si="28"/>
        <v>0</v>
      </c>
      <c r="J78" s="107">
        <f t="shared" si="28"/>
        <v>0</v>
      </c>
      <c r="K78" s="107">
        <f t="shared" si="28"/>
        <v>0</v>
      </c>
      <c r="L78" s="107">
        <f t="shared" si="28"/>
        <v>0</v>
      </c>
      <c r="M78" s="107">
        <f t="shared" si="28"/>
        <v>0</v>
      </c>
      <c r="N78" s="107">
        <f t="shared" si="26"/>
        <v>0</v>
      </c>
      <c r="O78" s="107">
        <f t="shared" si="27"/>
        <v>0</v>
      </c>
    </row>
    <row r="79" spans="1:15" s="25" customFormat="1" ht="13.5" x14ac:dyDescent="0.3">
      <c r="A79" s="38" t="s">
        <v>233</v>
      </c>
      <c r="B79" s="39" t="str">
        <f t="shared" ref="B79:O79" si="29">IF(B$5&gt;0,B78/B$5," - ")</f>
        <v xml:space="preserve"> - </v>
      </c>
      <c r="C79" s="39" t="str">
        <f t="shared" si="29"/>
        <v xml:space="preserve"> - </v>
      </c>
      <c r="D79" s="39" t="str">
        <f t="shared" si="29"/>
        <v xml:space="preserve"> - </v>
      </c>
      <c r="E79" s="39" t="str">
        <f t="shared" si="29"/>
        <v xml:space="preserve"> - </v>
      </c>
      <c r="F79" s="39" t="str">
        <f t="shared" si="29"/>
        <v xml:space="preserve"> - </v>
      </c>
      <c r="G79" s="39" t="str">
        <f t="shared" si="29"/>
        <v xml:space="preserve"> - </v>
      </c>
      <c r="H79" s="39" t="str">
        <f t="shared" si="29"/>
        <v xml:space="preserve"> - </v>
      </c>
      <c r="I79" s="39" t="str">
        <f t="shared" si="29"/>
        <v xml:space="preserve"> - </v>
      </c>
      <c r="J79" s="39" t="str">
        <f t="shared" si="29"/>
        <v xml:space="preserve"> - </v>
      </c>
      <c r="K79" s="39" t="str">
        <f t="shared" si="29"/>
        <v xml:space="preserve"> - </v>
      </c>
      <c r="L79" s="39" t="str">
        <f t="shared" si="29"/>
        <v xml:space="preserve"> - </v>
      </c>
      <c r="M79" s="39" t="str">
        <f t="shared" si="29"/>
        <v xml:space="preserve"> - </v>
      </c>
      <c r="N79" s="39" t="str">
        <f t="shared" si="29"/>
        <v xml:space="preserve"> - </v>
      </c>
      <c r="O79" s="39" t="str">
        <f t="shared" si="29"/>
        <v xml:space="preserve"> - </v>
      </c>
    </row>
    <row r="80" spans="1:15" s="25" customFormat="1" x14ac:dyDescent="0.3">
      <c r="A80" s="108" t="s">
        <v>81</v>
      </c>
      <c r="B80" s="109"/>
      <c r="C80" s="109"/>
      <c r="D80" s="109"/>
      <c r="E80" s="109"/>
      <c r="F80" s="109"/>
      <c r="G80" s="109"/>
      <c r="H80" s="109"/>
      <c r="I80" s="109"/>
      <c r="J80" s="109"/>
      <c r="K80" s="109"/>
      <c r="L80" s="109"/>
      <c r="M80" s="109"/>
      <c r="N80" s="109"/>
      <c r="O80" s="109"/>
    </row>
    <row r="81" spans="1:15" s="25" customFormat="1" ht="13.5" x14ac:dyDescent="0.3">
      <c r="A81" s="25" t="s">
        <v>218</v>
      </c>
      <c r="B81" s="105"/>
      <c r="C81" s="105"/>
      <c r="D81" s="105"/>
      <c r="E81" s="105"/>
      <c r="F81" s="105"/>
      <c r="G81" s="105"/>
      <c r="H81" s="105"/>
      <c r="I81" s="105"/>
      <c r="J81" s="105"/>
      <c r="K81" s="105"/>
      <c r="L81" s="105"/>
      <c r="M81" s="105"/>
      <c r="N81" s="21">
        <f>SUM(B81:M81)</f>
        <v>0</v>
      </c>
      <c r="O81" s="21">
        <f>N81/COLUMNS(B81:M81)</f>
        <v>0</v>
      </c>
    </row>
    <row r="82" spans="1:15" s="25" customFormat="1" ht="13.5" x14ac:dyDescent="0.3">
      <c r="A82" s="25" t="s">
        <v>219</v>
      </c>
      <c r="B82" s="103"/>
      <c r="C82" s="103"/>
      <c r="D82" s="103"/>
      <c r="E82" s="103"/>
      <c r="F82" s="103"/>
      <c r="G82" s="103"/>
      <c r="H82" s="103"/>
      <c r="I82" s="103"/>
      <c r="J82" s="103"/>
      <c r="K82" s="103"/>
      <c r="L82" s="103"/>
      <c r="M82" s="103"/>
      <c r="N82" s="21">
        <f>SUM(B82:M82)</f>
        <v>0</v>
      </c>
      <c r="O82" s="21">
        <f>N82/COLUMNS(B82:M82)</f>
        <v>0</v>
      </c>
    </row>
    <row r="83" spans="1:15" s="25" customFormat="1" ht="13.5" x14ac:dyDescent="0.3">
      <c r="A83" s="25" t="s">
        <v>220</v>
      </c>
      <c r="B83" s="103"/>
      <c r="C83" s="103"/>
      <c r="D83" s="103"/>
      <c r="E83" s="103"/>
      <c r="F83" s="103"/>
      <c r="G83" s="103"/>
      <c r="H83" s="103"/>
      <c r="I83" s="103"/>
      <c r="J83" s="103"/>
      <c r="K83" s="103"/>
      <c r="L83" s="103"/>
      <c r="M83" s="103"/>
      <c r="N83" s="21">
        <f t="shared" ref="N83:N89" si="30">SUM(B83:M83)</f>
        <v>0</v>
      </c>
      <c r="O83" s="21">
        <f t="shared" ref="O83:O89" si="31">N83/COLUMNS(B83:M83)</f>
        <v>0</v>
      </c>
    </row>
    <row r="84" spans="1:15" s="25" customFormat="1" ht="13.5" x14ac:dyDescent="0.3">
      <c r="A84" s="25" t="s">
        <v>82</v>
      </c>
      <c r="B84" s="103"/>
      <c r="C84" s="103"/>
      <c r="D84" s="103"/>
      <c r="E84" s="103"/>
      <c r="F84" s="103"/>
      <c r="G84" s="103"/>
      <c r="H84" s="103"/>
      <c r="I84" s="103"/>
      <c r="J84" s="103"/>
      <c r="K84" s="103"/>
      <c r="L84" s="103"/>
      <c r="M84" s="103"/>
      <c r="N84" s="21">
        <f t="shared" si="30"/>
        <v>0</v>
      </c>
      <c r="O84" s="21">
        <f t="shared" si="31"/>
        <v>0</v>
      </c>
    </row>
    <row r="85" spans="1:15" s="25" customFormat="1" ht="13.5" x14ac:dyDescent="0.3">
      <c r="A85" s="25" t="s">
        <v>83</v>
      </c>
      <c r="B85" s="103"/>
      <c r="C85" s="103"/>
      <c r="D85" s="103"/>
      <c r="E85" s="103"/>
      <c r="F85" s="103"/>
      <c r="G85" s="103"/>
      <c r="H85" s="103"/>
      <c r="I85" s="103"/>
      <c r="J85" s="103"/>
      <c r="K85" s="103"/>
      <c r="L85" s="103"/>
      <c r="M85" s="103"/>
      <c r="N85" s="21">
        <f t="shared" si="30"/>
        <v>0</v>
      </c>
      <c r="O85" s="21">
        <f t="shared" si="31"/>
        <v>0</v>
      </c>
    </row>
    <row r="86" spans="1:15" s="25" customFormat="1" ht="13.5" x14ac:dyDescent="0.3">
      <c r="A86" s="25" t="s">
        <v>221</v>
      </c>
      <c r="B86" s="103"/>
      <c r="C86" s="103"/>
      <c r="D86" s="103"/>
      <c r="E86" s="103"/>
      <c r="F86" s="103"/>
      <c r="G86" s="103"/>
      <c r="H86" s="103"/>
      <c r="I86" s="103"/>
      <c r="J86" s="103"/>
      <c r="K86" s="103"/>
      <c r="L86" s="103"/>
      <c r="M86" s="103"/>
      <c r="N86" s="21">
        <f>SUM(B86:M86)</f>
        <v>0</v>
      </c>
      <c r="O86" s="21">
        <f>N86/COLUMNS(B86:M86)</f>
        <v>0</v>
      </c>
    </row>
    <row r="87" spans="1:15" s="25" customFormat="1" ht="13.5" x14ac:dyDescent="0.3">
      <c r="A87" s="25" t="s">
        <v>222</v>
      </c>
      <c r="B87" s="103"/>
      <c r="C87" s="103"/>
      <c r="D87" s="103"/>
      <c r="E87" s="103"/>
      <c r="F87" s="103"/>
      <c r="G87" s="103"/>
      <c r="H87" s="103"/>
      <c r="I87" s="103"/>
      <c r="J87" s="103"/>
      <c r="K87" s="103"/>
      <c r="L87" s="103"/>
      <c r="M87" s="103"/>
      <c r="N87" s="21">
        <f t="shared" si="30"/>
        <v>0</v>
      </c>
      <c r="O87" s="21">
        <f t="shared" si="31"/>
        <v>0</v>
      </c>
    </row>
    <row r="88" spans="1:15" s="25" customFormat="1" ht="13.5" x14ac:dyDescent="0.3">
      <c r="A88" s="25" t="s">
        <v>158</v>
      </c>
      <c r="B88" s="104"/>
      <c r="C88" s="104"/>
      <c r="D88" s="104"/>
      <c r="E88" s="104"/>
      <c r="F88" s="104"/>
      <c r="G88" s="104"/>
      <c r="H88" s="104"/>
      <c r="I88" s="104"/>
      <c r="J88" s="104"/>
      <c r="K88" s="104"/>
      <c r="L88" s="104"/>
      <c r="M88" s="104"/>
      <c r="N88" s="21">
        <f t="shared" si="30"/>
        <v>0</v>
      </c>
      <c r="O88" s="21">
        <f t="shared" si="31"/>
        <v>0</v>
      </c>
    </row>
    <row r="89" spans="1:15" s="25" customFormat="1" ht="13.5" x14ac:dyDescent="0.3">
      <c r="A89" s="106" t="str">
        <f>"Total "&amp;A80</f>
        <v>Total HEALTH</v>
      </c>
      <c r="B89" s="107">
        <f>SUM(B80:B88)</f>
        <v>0</v>
      </c>
      <c r="C89" s="107">
        <f t="shared" ref="C89:M89" si="32">SUM(C80:C88)</f>
        <v>0</v>
      </c>
      <c r="D89" s="107">
        <f t="shared" si="32"/>
        <v>0</v>
      </c>
      <c r="E89" s="107">
        <f t="shared" si="32"/>
        <v>0</v>
      </c>
      <c r="F89" s="107">
        <f t="shared" si="32"/>
        <v>0</v>
      </c>
      <c r="G89" s="107">
        <f t="shared" si="32"/>
        <v>0</v>
      </c>
      <c r="H89" s="107">
        <f t="shared" si="32"/>
        <v>0</v>
      </c>
      <c r="I89" s="107">
        <f t="shared" si="32"/>
        <v>0</v>
      </c>
      <c r="J89" s="107">
        <f t="shared" si="32"/>
        <v>0</v>
      </c>
      <c r="K89" s="107">
        <f t="shared" si="32"/>
        <v>0</v>
      </c>
      <c r="L89" s="107">
        <f t="shared" si="32"/>
        <v>0</v>
      </c>
      <c r="M89" s="107">
        <f t="shared" si="32"/>
        <v>0</v>
      </c>
      <c r="N89" s="107">
        <f t="shared" si="30"/>
        <v>0</v>
      </c>
      <c r="O89" s="107">
        <f t="shared" si="31"/>
        <v>0</v>
      </c>
    </row>
    <row r="90" spans="1:15" s="25" customFormat="1" ht="13.5" x14ac:dyDescent="0.3">
      <c r="A90" s="38" t="s">
        <v>233</v>
      </c>
      <c r="B90" s="39" t="str">
        <f t="shared" ref="B90:O90" si="33">IF(B$5&gt;0,B89/B$5," - ")</f>
        <v xml:space="preserve"> - </v>
      </c>
      <c r="C90" s="39" t="str">
        <f t="shared" si="33"/>
        <v xml:space="preserve"> - </v>
      </c>
      <c r="D90" s="39" t="str">
        <f t="shared" si="33"/>
        <v xml:space="preserve"> - </v>
      </c>
      <c r="E90" s="39" t="str">
        <f t="shared" si="33"/>
        <v xml:space="preserve"> - </v>
      </c>
      <c r="F90" s="39" t="str">
        <f t="shared" si="33"/>
        <v xml:space="preserve"> - </v>
      </c>
      <c r="G90" s="39" t="str">
        <f t="shared" si="33"/>
        <v xml:space="preserve"> - </v>
      </c>
      <c r="H90" s="39" t="str">
        <f t="shared" si="33"/>
        <v xml:space="preserve"> - </v>
      </c>
      <c r="I90" s="39" t="str">
        <f t="shared" si="33"/>
        <v xml:space="preserve"> - </v>
      </c>
      <c r="J90" s="39" t="str">
        <f t="shared" si="33"/>
        <v xml:space="preserve"> - </v>
      </c>
      <c r="K90" s="39" t="str">
        <f t="shared" si="33"/>
        <v xml:space="preserve"> - </v>
      </c>
      <c r="L90" s="39" t="str">
        <f t="shared" si="33"/>
        <v xml:space="preserve"> - </v>
      </c>
      <c r="M90" s="39" t="str">
        <f t="shared" si="33"/>
        <v xml:space="preserve"> - </v>
      </c>
      <c r="N90" s="39" t="str">
        <f t="shared" si="33"/>
        <v xml:space="preserve"> - </v>
      </c>
      <c r="O90" s="39" t="str">
        <f t="shared" si="33"/>
        <v xml:space="preserve"> - </v>
      </c>
    </row>
    <row r="91" spans="1:15" s="25" customFormat="1" x14ac:dyDescent="0.3">
      <c r="A91" s="108" t="s">
        <v>93</v>
      </c>
      <c r="B91" s="109"/>
      <c r="C91" s="109"/>
      <c r="D91" s="109"/>
      <c r="E91" s="109"/>
      <c r="F91" s="109"/>
      <c r="G91" s="109"/>
      <c r="H91" s="109"/>
      <c r="I91" s="109"/>
      <c r="J91" s="109"/>
      <c r="K91" s="109"/>
      <c r="L91" s="109"/>
      <c r="M91" s="109"/>
      <c r="N91" s="109"/>
      <c r="O91" s="109"/>
    </row>
    <row r="92" spans="1:15" s="25" customFormat="1" ht="13.5" x14ac:dyDescent="0.3">
      <c r="A92" s="25" t="s">
        <v>223</v>
      </c>
      <c r="B92" s="105"/>
      <c r="C92" s="105"/>
      <c r="D92" s="105"/>
      <c r="E92" s="105"/>
      <c r="F92" s="105"/>
      <c r="G92" s="105"/>
      <c r="H92" s="105"/>
      <c r="I92" s="105"/>
      <c r="J92" s="105"/>
      <c r="K92" s="105"/>
      <c r="L92" s="105"/>
      <c r="M92" s="105"/>
      <c r="N92" s="21">
        <f>SUM(B92:M92)</f>
        <v>0</v>
      </c>
      <c r="O92" s="21">
        <f>N92/COLUMNS(B92:M92)</f>
        <v>0</v>
      </c>
    </row>
    <row r="93" spans="1:15" s="25" customFormat="1" ht="13.5" x14ac:dyDescent="0.3">
      <c r="A93" s="25" t="s">
        <v>68</v>
      </c>
      <c r="B93" s="103"/>
      <c r="C93" s="103"/>
      <c r="D93" s="103"/>
      <c r="E93" s="103"/>
      <c r="F93" s="103"/>
      <c r="G93" s="103"/>
      <c r="H93" s="103"/>
      <c r="I93" s="103"/>
      <c r="J93" s="103"/>
      <c r="K93" s="103"/>
      <c r="L93" s="103"/>
      <c r="M93" s="103"/>
      <c r="N93" s="21">
        <f>SUM(B93:M93)</f>
        <v>0</v>
      </c>
      <c r="O93" s="21">
        <f>N93/COLUMNS(B93:M93)</f>
        <v>0</v>
      </c>
    </row>
    <row r="94" spans="1:15" s="25" customFormat="1" ht="13.5" x14ac:dyDescent="0.3">
      <c r="A94" s="25" t="s">
        <v>94</v>
      </c>
      <c r="B94" s="103"/>
      <c r="C94" s="103"/>
      <c r="D94" s="103"/>
      <c r="E94" s="103"/>
      <c r="F94" s="103"/>
      <c r="G94" s="103"/>
      <c r="H94" s="103"/>
      <c r="I94" s="103"/>
      <c r="J94" s="103"/>
      <c r="K94" s="103"/>
      <c r="L94" s="103"/>
      <c r="M94" s="103"/>
      <c r="N94" s="21">
        <f t="shared" ref="N94:N99" si="34">SUM(B94:M94)</f>
        <v>0</v>
      </c>
      <c r="O94" s="21">
        <f t="shared" ref="O94:O99" si="35">N94/COLUMNS(B94:M94)</f>
        <v>0</v>
      </c>
    </row>
    <row r="95" spans="1:15" s="25" customFormat="1" ht="13.5" x14ac:dyDescent="0.3">
      <c r="A95" s="25" t="s">
        <v>95</v>
      </c>
      <c r="B95" s="103"/>
      <c r="C95" s="103"/>
      <c r="D95" s="103"/>
      <c r="E95" s="103"/>
      <c r="F95" s="103"/>
      <c r="G95" s="103"/>
      <c r="H95" s="103"/>
      <c r="I95" s="103"/>
      <c r="J95" s="103"/>
      <c r="K95" s="103"/>
      <c r="L95" s="103"/>
      <c r="M95" s="103"/>
      <c r="N95" s="21">
        <f t="shared" si="34"/>
        <v>0</v>
      </c>
      <c r="O95" s="21">
        <f t="shared" si="35"/>
        <v>0</v>
      </c>
    </row>
    <row r="96" spans="1:15" s="25" customFormat="1" ht="13.5" x14ac:dyDescent="0.3">
      <c r="A96" s="25" t="s">
        <v>224</v>
      </c>
      <c r="B96" s="103"/>
      <c r="C96" s="103"/>
      <c r="D96" s="103"/>
      <c r="E96" s="103"/>
      <c r="F96" s="103"/>
      <c r="G96" s="103"/>
      <c r="H96" s="103"/>
      <c r="I96" s="103"/>
      <c r="J96" s="103"/>
      <c r="K96" s="103"/>
      <c r="L96" s="103"/>
      <c r="M96" s="103"/>
      <c r="N96" s="21">
        <f>SUM(B96:M96)</f>
        <v>0</v>
      </c>
      <c r="O96" s="21">
        <f>N96/COLUMNS(B96:M96)</f>
        <v>0</v>
      </c>
    </row>
    <row r="97" spans="1:15" s="25" customFormat="1" ht="13.5" x14ac:dyDescent="0.3">
      <c r="A97" s="25" t="s">
        <v>119</v>
      </c>
      <c r="B97" s="103"/>
      <c r="C97" s="103"/>
      <c r="D97" s="103"/>
      <c r="E97" s="103"/>
      <c r="F97" s="103"/>
      <c r="G97" s="103"/>
      <c r="H97" s="103"/>
      <c r="I97" s="103"/>
      <c r="J97" s="103"/>
      <c r="K97" s="103"/>
      <c r="L97" s="103"/>
      <c r="M97" s="103"/>
      <c r="N97" s="21">
        <f t="shared" si="34"/>
        <v>0</v>
      </c>
      <c r="O97" s="21">
        <f t="shared" si="35"/>
        <v>0</v>
      </c>
    </row>
    <row r="98" spans="1:15" s="25" customFormat="1" ht="13.5" x14ac:dyDescent="0.3">
      <c r="A98" s="25" t="s">
        <v>155</v>
      </c>
      <c r="B98" s="104"/>
      <c r="C98" s="104"/>
      <c r="D98" s="104"/>
      <c r="E98" s="104"/>
      <c r="F98" s="104"/>
      <c r="G98" s="104"/>
      <c r="H98" s="104"/>
      <c r="I98" s="104"/>
      <c r="J98" s="104"/>
      <c r="K98" s="104"/>
      <c r="L98" s="104"/>
      <c r="M98" s="104"/>
      <c r="N98" s="21">
        <f t="shared" si="34"/>
        <v>0</v>
      </c>
      <c r="O98" s="21">
        <f t="shared" si="35"/>
        <v>0</v>
      </c>
    </row>
    <row r="99" spans="1:15" s="25" customFormat="1" ht="13.5" x14ac:dyDescent="0.3">
      <c r="A99" s="106" t="str">
        <f>"Total "&amp;A91</f>
        <v>Total DAILY LIVING</v>
      </c>
      <c r="B99" s="107">
        <f t="shared" ref="B99:M99" si="36">SUM(B91:B98)</f>
        <v>0</v>
      </c>
      <c r="C99" s="107">
        <f t="shared" si="36"/>
        <v>0</v>
      </c>
      <c r="D99" s="107">
        <f t="shared" si="36"/>
        <v>0</v>
      </c>
      <c r="E99" s="107">
        <f t="shared" si="36"/>
        <v>0</v>
      </c>
      <c r="F99" s="107">
        <f t="shared" si="36"/>
        <v>0</v>
      </c>
      <c r="G99" s="107">
        <f t="shared" si="36"/>
        <v>0</v>
      </c>
      <c r="H99" s="107">
        <f t="shared" si="36"/>
        <v>0</v>
      </c>
      <c r="I99" s="107">
        <f t="shared" si="36"/>
        <v>0</v>
      </c>
      <c r="J99" s="107">
        <f t="shared" si="36"/>
        <v>0</v>
      </c>
      <c r="K99" s="107">
        <f t="shared" si="36"/>
        <v>0</v>
      </c>
      <c r="L99" s="107">
        <f t="shared" si="36"/>
        <v>0</v>
      </c>
      <c r="M99" s="107">
        <f t="shared" si="36"/>
        <v>0</v>
      </c>
      <c r="N99" s="107">
        <f t="shared" si="34"/>
        <v>0</v>
      </c>
      <c r="O99" s="107">
        <f t="shared" si="35"/>
        <v>0</v>
      </c>
    </row>
    <row r="100" spans="1:15" s="25" customFormat="1" ht="13.5" x14ac:dyDescent="0.3">
      <c r="A100" s="38" t="s">
        <v>233</v>
      </c>
      <c r="B100" s="39" t="str">
        <f t="shared" ref="B100:O100" si="37">IF(B$5&gt;0,B99/B$5," - ")</f>
        <v xml:space="preserve"> - </v>
      </c>
      <c r="C100" s="39" t="str">
        <f t="shared" si="37"/>
        <v xml:space="preserve"> - </v>
      </c>
      <c r="D100" s="39" t="str">
        <f t="shared" si="37"/>
        <v xml:space="preserve"> - </v>
      </c>
      <c r="E100" s="39" t="str">
        <f t="shared" si="37"/>
        <v xml:space="preserve"> - </v>
      </c>
      <c r="F100" s="39" t="str">
        <f t="shared" si="37"/>
        <v xml:space="preserve"> - </v>
      </c>
      <c r="G100" s="39" t="str">
        <f t="shared" si="37"/>
        <v xml:space="preserve"> - </v>
      </c>
      <c r="H100" s="39" t="str">
        <f t="shared" si="37"/>
        <v xml:space="preserve"> - </v>
      </c>
      <c r="I100" s="39" t="str">
        <f t="shared" si="37"/>
        <v xml:space="preserve"> - </v>
      </c>
      <c r="J100" s="39" t="str">
        <f t="shared" si="37"/>
        <v xml:space="preserve"> - </v>
      </c>
      <c r="K100" s="39" t="str">
        <f t="shared" si="37"/>
        <v xml:space="preserve"> - </v>
      </c>
      <c r="L100" s="39" t="str">
        <f t="shared" si="37"/>
        <v xml:space="preserve"> - </v>
      </c>
      <c r="M100" s="39" t="str">
        <f t="shared" si="37"/>
        <v xml:space="preserve"> - </v>
      </c>
      <c r="N100" s="39" t="str">
        <f t="shared" si="37"/>
        <v xml:space="preserve"> - </v>
      </c>
      <c r="O100" s="39" t="str">
        <f t="shared" si="37"/>
        <v xml:space="preserve"> - </v>
      </c>
    </row>
    <row r="101" spans="1:15" s="25" customFormat="1" x14ac:dyDescent="0.3">
      <c r="A101" s="108" t="s">
        <v>128</v>
      </c>
      <c r="B101" s="109"/>
      <c r="C101" s="109"/>
      <c r="D101" s="109"/>
      <c r="E101" s="109"/>
      <c r="F101" s="109"/>
      <c r="G101" s="109"/>
      <c r="H101" s="109"/>
      <c r="I101" s="109"/>
      <c r="J101" s="109"/>
      <c r="K101" s="109"/>
      <c r="L101" s="109"/>
      <c r="M101" s="109"/>
      <c r="N101" s="109"/>
      <c r="O101" s="109"/>
    </row>
    <row r="102" spans="1:15" s="25" customFormat="1" ht="13.5" x14ac:dyDescent="0.3">
      <c r="A102" s="25" t="s">
        <v>372</v>
      </c>
      <c r="B102" s="105"/>
      <c r="C102" s="105"/>
      <c r="D102" s="105"/>
      <c r="E102" s="105"/>
      <c r="F102" s="105"/>
      <c r="G102" s="105"/>
      <c r="H102" s="105"/>
      <c r="I102" s="105"/>
      <c r="J102" s="105"/>
      <c r="K102" s="105"/>
      <c r="L102" s="105"/>
      <c r="M102" s="105"/>
      <c r="N102" s="21">
        <f>SUM(B102:M102)</f>
        <v>0</v>
      </c>
      <c r="O102" s="21">
        <f>N102/COLUMNS(B102:M102)</f>
        <v>0</v>
      </c>
    </row>
    <row r="103" spans="1:15" s="25" customFormat="1" ht="13.5" x14ac:dyDescent="0.3">
      <c r="A103" s="25" t="s">
        <v>75</v>
      </c>
      <c r="B103" s="103"/>
      <c r="C103" s="103"/>
      <c r="D103" s="103"/>
      <c r="E103" s="103"/>
      <c r="F103" s="103"/>
      <c r="G103" s="103"/>
      <c r="H103" s="103"/>
      <c r="I103" s="103"/>
      <c r="J103" s="103"/>
      <c r="K103" s="103"/>
      <c r="L103" s="103"/>
      <c r="M103" s="103"/>
      <c r="N103" s="21">
        <f t="shared" ref="N103:N111" si="38">SUM(B103:M103)</f>
        <v>0</v>
      </c>
      <c r="O103" s="21">
        <f t="shared" ref="O103:O111" si="39">N103/COLUMNS(B103:M103)</f>
        <v>0</v>
      </c>
    </row>
    <row r="104" spans="1:15" s="25" customFormat="1" ht="13.5" x14ac:dyDescent="0.3">
      <c r="A104" s="25" t="s">
        <v>109</v>
      </c>
      <c r="B104" s="103"/>
      <c r="C104" s="103"/>
      <c r="D104" s="103"/>
      <c r="E104" s="103"/>
      <c r="F104" s="103"/>
      <c r="G104" s="103"/>
      <c r="H104" s="103"/>
      <c r="I104" s="103"/>
      <c r="J104" s="103"/>
      <c r="K104" s="103"/>
      <c r="L104" s="103"/>
      <c r="M104" s="103"/>
      <c r="N104" s="21">
        <f>SUM(B104:M104)</f>
        <v>0</v>
      </c>
      <c r="O104" s="21">
        <f>N104/COLUMNS(B104:M104)</f>
        <v>0</v>
      </c>
    </row>
    <row r="105" spans="1:15" s="25" customFormat="1" ht="13.5" x14ac:dyDescent="0.3">
      <c r="A105" s="25" t="s">
        <v>129</v>
      </c>
      <c r="B105" s="103"/>
      <c r="C105" s="103"/>
      <c r="D105" s="103"/>
      <c r="E105" s="103"/>
      <c r="F105" s="103"/>
      <c r="G105" s="103"/>
      <c r="H105" s="103"/>
      <c r="I105" s="103"/>
      <c r="J105" s="103"/>
      <c r="K105" s="103"/>
      <c r="L105" s="103"/>
      <c r="M105" s="103"/>
      <c r="N105" s="21">
        <f t="shared" si="38"/>
        <v>0</v>
      </c>
      <c r="O105" s="21">
        <f t="shared" si="39"/>
        <v>0</v>
      </c>
    </row>
    <row r="106" spans="1:15" s="25" customFormat="1" ht="13.5" x14ac:dyDescent="0.3">
      <c r="A106" s="25" t="s">
        <v>130</v>
      </c>
      <c r="B106" s="103"/>
      <c r="C106" s="103"/>
      <c r="D106" s="103"/>
      <c r="E106" s="103"/>
      <c r="F106" s="103"/>
      <c r="G106" s="103"/>
      <c r="H106" s="103"/>
      <c r="I106" s="103"/>
      <c r="J106" s="103"/>
      <c r="K106" s="103"/>
      <c r="L106" s="103"/>
      <c r="M106" s="103"/>
      <c r="N106" s="21">
        <f t="shared" si="38"/>
        <v>0</v>
      </c>
      <c r="O106" s="21">
        <f t="shared" si="39"/>
        <v>0</v>
      </c>
    </row>
    <row r="107" spans="1:15" s="25" customFormat="1" ht="13.5" x14ac:dyDescent="0.3">
      <c r="A107" s="25" t="s">
        <v>131</v>
      </c>
      <c r="B107" s="103"/>
      <c r="C107" s="103"/>
      <c r="D107" s="103"/>
      <c r="E107" s="103"/>
      <c r="F107" s="103"/>
      <c r="G107" s="103"/>
      <c r="H107" s="103"/>
      <c r="I107" s="103"/>
      <c r="J107" s="103"/>
      <c r="K107" s="103"/>
      <c r="L107" s="103"/>
      <c r="M107" s="103"/>
      <c r="N107" s="21">
        <f t="shared" si="38"/>
        <v>0</v>
      </c>
      <c r="O107" s="21">
        <f t="shared" si="39"/>
        <v>0</v>
      </c>
    </row>
    <row r="108" spans="1:15" s="25" customFormat="1" ht="13.5" x14ac:dyDescent="0.3">
      <c r="A108" s="25" t="s">
        <v>225</v>
      </c>
      <c r="B108" s="103"/>
      <c r="C108" s="103"/>
      <c r="D108" s="103"/>
      <c r="E108" s="103"/>
      <c r="F108" s="103"/>
      <c r="G108" s="103"/>
      <c r="H108" s="103"/>
      <c r="I108" s="103"/>
      <c r="J108" s="103"/>
      <c r="K108" s="103"/>
      <c r="L108" s="103"/>
      <c r="M108" s="103"/>
      <c r="N108" s="21">
        <f t="shared" si="38"/>
        <v>0</v>
      </c>
      <c r="O108" s="21">
        <f t="shared" si="39"/>
        <v>0</v>
      </c>
    </row>
    <row r="109" spans="1:15" s="25" customFormat="1" ht="13.5" x14ac:dyDescent="0.3">
      <c r="A109" s="25" t="s">
        <v>132</v>
      </c>
      <c r="B109" s="103"/>
      <c r="C109" s="103"/>
      <c r="D109" s="103"/>
      <c r="E109" s="103"/>
      <c r="F109" s="103"/>
      <c r="G109" s="103"/>
      <c r="H109" s="103"/>
      <c r="I109" s="103"/>
      <c r="J109" s="103"/>
      <c r="K109" s="103"/>
      <c r="L109" s="103"/>
      <c r="M109" s="103"/>
      <c r="N109" s="21">
        <f t="shared" si="38"/>
        <v>0</v>
      </c>
      <c r="O109" s="21">
        <f t="shared" si="39"/>
        <v>0</v>
      </c>
    </row>
    <row r="110" spans="1:15" s="25" customFormat="1" ht="13.5" x14ac:dyDescent="0.3">
      <c r="A110" s="25" t="s">
        <v>156</v>
      </c>
      <c r="B110" s="104"/>
      <c r="C110" s="104"/>
      <c r="D110" s="104"/>
      <c r="E110" s="104"/>
      <c r="F110" s="104"/>
      <c r="G110" s="104"/>
      <c r="H110" s="104"/>
      <c r="I110" s="104"/>
      <c r="J110" s="104"/>
      <c r="K110" s="104"/>
      <c r="L110" s="104"/>
      <c r="M110" s="104"/>
      <c r="N110" s="21">
        <f t="shared" si="38"/>
        <v>0</v>
      </c>
      <c r="O110" s="21">
        <f t="shared" si="39"/>
        <v>0</v>
      </c>
    </row>
    <row r="111" spans="1:15" s="25" customFormat="1" ht="13.5" x14ac:dyDescent="0.3">
      <c r="A111" s="106" t="str">
        <f>"Total "&amp;A101</f>
        <v>Total CHILDREN</v>
      </c>
      <c r="B111" s="107">
        <f>SUM(B101:B110)</f>
        <v>0</v>
      </c>
      <c r="C111" s="107">
        <f t="shared" ref="C111:M111" si="40">SUM(C101:C110)</f>
        <v>0</v>
      </c>
      <c r="D111" s="107">
        <f t="shared" si="40"/>
        <v>0</v>
      </c>
      <c r="E111" s="107">
        <f t="shared" si="40"/>
        <v>0</v>
      </c>
      <c r="F111" s="107">
        <f t="shared" si="40"/>
        <v>0</v>
      </c>
      <c r="G111" s="107">
        <f t="shared" si="40"/>
        <v>0</v>
      </c>
      <c r="H111" s="107">
        <f t="shared" si="40"/>
        <v>0</v>
      </c>
      <c r="I111" s="107">
        <f t="shared" si="40"/>
        <v>0</v>
      </c>
      <c r="J111" s="107">
        <f t="shared" si="40"/>
        <v>0</v>
      </c>
      <c r="K111" s="107">
        <f t="shared" si="40"/>
        <v>0</v>
      </c>
      <c r="L111" s="107">
        <f t="shared" si="40"/>
        <v>0</v>
      </c>
      <c r="M111" s="107">
        <f t="shared" si="40"/>
        <v>0</v>
      </c>
      <c r="N111" s="107">
        <f t="shared" si="38"/>
        <v>0</v>
      </c>
      <c r="O111" s="107">
        <f t="shared" si="39"/>
        <v>0</v>
      </c>
    </row>
    <row r="112" spans="1:15" s="25" customFormat="1" ht="13.5" x14ac:dyDescent="0.3">
      <c r="A112" s="38" t="s">
        <v>233</v>
      </c>
      <c r="B112" s="39" t="str">
        <f t="shared" ref="B112:O112" si="41">IF(B$5&gt;0,B111/B$5," - ")</f>
        <v xml:space="preserve"> - </v>
      </c>
      <c r="C112" s="39" t="str">
        <f t="shared" si="41"/>
        <v xml:space="preserve"> - </v>
      </c>
      <c r="D112" s="39" t="str">
        <f t="shared" si="41"/>
        <v xml:space="preserve"> - </v>
      </c>
      <c r="E112" s="39" t="str">
        <f t="shared" si="41"/>
        <v xml:space="preserve"> - </v>
      </c>
      <c r="F112" s="39" t="str">
        <f t="shared" si="41"/>
        <v xml:space="preserve"> - </v>
      </c>
      <c r="G112" s="39" t="str">
        <f t="shared" si="41"/>
        <v xml:space="preserve"> - </v>
      </c>
      <c r="H112" s="39" t="str">
        <f t="shared" si="41"/>
        <v xml:space="preserve"> - </v>
      </c>
      <c r="I112" s="39" t="str">
        <f t="shared" si="41"/>
        <v xml:space="preserve"> - </v>
      </c>
      <c r="J112" s="39" t="str">
        <f t="shared" si="41"/>
        <v xml:space="preserve"> - </v>
      </c>
      <c r="K112" s="39" t="str">
        <f t="shared" si="41"/>
        <v xml:space="preserve"> - </v>
      </c>
      <c r="L112" s="39" t="str">
        <f t="shared" si="41"/>
        <v xml:space="preserve"> - </v>
      </c>
      <c r="M112" s="39" t="str">
        <f t="shared" si="41"/>
        <v xml:space="preserve"> - </v>
      </c>
      <c r="N112" s="39" t="str">
        <f t="shared" si="41"/>
        <v xml:space="preserve"> - </v>
      </c>
      <c r="O112" s="39" t="str">
        <f t="shared" si="41"/>
        <v xml:space="preserve"> - </v>
      </c>
    </row>
    <row r="113" spans="1:15" s="25" customFormat="1" x14ac:dyDescent="0.3">
      <c r="A113" s="108" t="s">
        <v>101</v>
      </c>
      <c r="B113" s="109"/>
      <c r="C113" s="109"/>
      <c r="D113" s="109"/>
      <c r="E113" s="109"/>
      <c r="F113" s="109"/>
      <c r="G113" s="109"/>
      <c r="H113" s="109"/>
      <c r="I113" s="109"/>
      <c r="J113" s="109"/>
      <c r="K113" s="109"/>
      <c r="L113" s="109"/>
      <c r="M113" s="109"/>
      <c r="N113" s="109"/>
      <c r="O113" s="109"/>
    </row>
    <row r="114" spans="1:15" s="25" customFormat="1" ht="13.5" x14ac:dyDescent="0.3">
      <c r="A114" s="25" t="s">
        <v>105</v>
      </c>
      <c r="B114" s="105"/>
      <c r="C114" s="105"/>
      <c r="D114" s="105"/>
      <c r="E114" s="105"/>
      <c r="F114" s="105"/>
      <c r="G114" s="105"/>
      <c r="H114" s="105"/>
      <c r="I114" s="105"/>
      <c r="J114" s="105"/>
      <c r="K114" s="105"/>
      <c r="L114" s="105"/>
      <c r="M114" s="105"/>
      <c r="N114" s="21">
        <f t="shared" ref="N114:N124" si="42">SUM(B114:M114)</f>
        <v>0</v>
      </c>
      <c r="O114" s="21">
        <f t="shared" ref="O114:O124" si="43">N114/COLUMNS(B114:M114)</f>
        <v>0</v>
      </c>
    </row>
    <row r="115" spans="1:15" s="25" customFormat="1" ht="13.5" x14ac:dyDescent="0.3">
      <c r="A115" s="25" t="s">
        <v>106</v>
      </c>
      <c r="B115" s="103"/>
      <c r="C115" s="103"/>
      <c r="D115" s="103"/>
      <c r="E115" s="103"/>
      <c r="F115" s="103"/>
      <c r="G115" s="103"/>
      <c r="H115" s="103"/>
      <c r="I115" s="103"/>
      <c r="J115" s="103"/>
      <c r="K115" s="103"/>
      <c r="L115" s="103"/>
      <c r="M115" s="103"/>
      <c r="N115" s="21">
        <f t="shared" si="42"/>
        <v>0</v>
      </c>
      <c r="O115" s="21">
        <f t="shared" si="43"/>
        <v>0</v>
      </c>
    </row>
    <row r="116" spans="1:15" s="25" customFormat="1" ht="13.5" x14ac:dyDescent="0.3">
      <c r="A116" s="25" t="s">
        <v>102</v>
      </c>
      <c r="B116" s="103"/>
      <c r="C116" s="103"/>
      <c r="D116" s="103"/>
      <c r="E116" s="103"/>
      <c r="F116" s="103"/>
      <c r="G116" s="103"/>
      <c r="H116" s="103"/>
      <c r="I116" s="103"/>
      <c r="J116" s="103"/>
      <c r="K116" s="103"/>
      <c r="L116" s="103"/>
      <c r="M116" s="103"/>
      <c r="N116" s="21">
        <f t="shared" si="42"/>
        <v>0</v>
      </c>
      <c r="O116" s="21">
        <f t="shared" si="43"/>
        <v>0</v>
      </c>
    </row>
    <row r="117" spans="1:15" s="25" customFormat="1" ht="13.5" x14ac:dyDescent="0.3">
      <c r="A117" s="25" t="s">
        <v>103</v>
      </c>
      <c r="B117" s="103"/>
      <c r="C117" s="103"/>
      <c r="D117" s="103"/>
      <c r="E117" s="103"/>
      <c r="F117" s="103"/>
      <c r="G117" s="103"/>
      <c r="H117" s="103"/>
      <c r="I117" s="103"/>
      <c r="J117" s="103"/>
      <c r="K117" s="103"/>
      <c r="L117" s="103"/>
      <c r="M117" s="103"/>
      <c r="N117" s="21">
        <f t="shared" si="42"/>
        <v>0</v>
      </c>
      <c r="O117" s="21">
        <f t="shared" si="43"/>
        <v>0</v>
      </c>
    </row>
    <row r="118" spans="1:15" s="25" customFormat="1" ht="13.5" x14ac:dyDescent="0.3">
      <c r="A118" s="25" t="s">
        <v>104</v>
      </c>
      <c r="B118" s="103"/>
      <c r="C118" s="103"/>
      <c r="D118" s="103"/>
      <c r="E118" s="103"/>
      <c r="F118" s="103"/>
      <c r="G118" s="103"/>
      <c r="H118" s="103"/>
      <c r="I118" s="103"/>
      <c r="J118" s="103"/>
      <c r="K118" s="103"/>
      <c r="L118" s="103"/>
      <c r="M118" s="103"/>
      <c r="N118" s="21">
        <f t="shared" si="42"/>
        <v>0</v>
      </c>
      <c r="O118" s="21">
        <f t="shared" si="43"/>
        <v>0</v>
      </c>
    </row>
    <row r="119" spans="1:15" s="25" customFormat="1" ht="13.5" x14ac:dyDescent="0.3">
      <c r="A119" s="25" t="s">
        <v>137</v>
      </c>
      <c r="B119" s="103"/>
      <c r="C119" s="103"/>
      <c r="D119" s="103"/>
      <c r="E119" s="103"/>
      <c r="F119" s="103"/>
      <c r="G119" s="103"/>
      <c r="H119" s="103"/>
      <c r="I119" s="103"/>
      <c r="J119" s="103"/>
      <c r="K119" s="103"/>
      <c r="L119" s="103"/>
      <c r="M119" s="103"/>
      <c r="N119" s="21">
        <f t="shared" si="42"/>
        <v>0</v>
      </c>
      <c r="O119" s="21">
        <f t="shared" si="43"/>
        <v>0</v>
      </c>
    </row>
    <row r="120" spans="1:15" s="25" customFormat="1" ht="13.5" x14ac:dyDescent="0.3">
      <c r="A120" s="25" t="s">
        <v>107</v>
      </c>
      <c r="B120" s="103"/>
      <c r="C120" s="103"/>
      <c r="D120" s="103"/>
      <c r="E120" s="103"/>
      <c r="F120" s="103"/>
      <c r="G120" s="103"/>
      <c r="H120" s="103"/>
      <c r="I120" s="103"/>
      <c r="J120" s="103"/>
      <c r="K120" s="103"/>
      <c r="L120" s="103"/>
      <c r="M120" s="103"/>
      <c r="N120" s="21">
        <f t="shared" si="42"/>
        <v>0</v>
      </c>
      <c r="O120" s="21">
        <f t="shared" si="43"/>
        <v>0</v>
      </c>
    </row>
    <row r="121" spans="1:15" s="25" customFormat="1" ht="13.5" x14ac:dyDescent="0.3">
      <c r="A121" s="25" t="s">
        <v>108</v>
      </c>
      <c r="B121" s="103"/>
      <c r="C121" s="103"/>
      <c r="D121" s="103"/>
      <c r="E121" s="103"/>
      <c r="F121" s="103"/>
      <c r="G121" s="103"/>
      <c r="H121" s="103"/>
      <c r="I121" s="103"/>
      <c r="J121" s="103"/>
      <c r="K121" s="103"/>
      <c r="L121" s="103"/>
      <c r="M121" s="103"/>
      <c r="N121" s="21">
        <f t="shared" si="42"/>
        <v>0</v>
      </c>
      <c r="O121" s="21">
        <f t="shared" si="43"/>
        <v>0</v>
      </c>
    </row>
    <row r="122" spans="1:15" s="25" customFormat="1" ht="13.5" x14ac:dyDescent="0.3">
      <c r="A122" s="25" t="s">
        <v>136</v>
      </c>
      <c r="B122" s="103"/>
      <c r="C122" s="103"/>
      <c r="D122" s="103"/>
      <c r="E122" s="103"/>
      <c r="F122" s="103"/>
      <c r="G122" s="103"/>
      <c r="H122" s="103"/>
      <c r="I122" s="103"/>
      <c r="J122" s="103"/>
      <c r="K122" s="103"/>
      <c r="L122" s="103"/>
      <c r="M122" s="103"/>
      <c r="N122" s="21">
        <f t="shared" si="42"/>
        <v>0</v>
      </c>
      <c r="O122" s="21">
        <f t="shared" si="43"/>
        <v>0</v>
      </c>
    </row>
    <row r="123" spans="1:15" s="25" customFormat="1" ht="13.5" x14ac:dyDescent="0.3">
      <c r="A123" s="25" t="s">
        <v>161</v>
      </c>
      <c r="B123" s="104"/>
      <c r="C123" s="104"/>
      <c r="D123" s="104"/>
      <c r="E123" s="104"/>
      <c r="F123" s="104"/>
      <c r="G123" s="104"/>
      <c r="H123" s="104"/>
      <c r="I123" s="104"/>
      <c r="J123" s="104"/>
      <c r="K123" s="104"/>
      <c r="L123" s="104"/>
      <c r="M123" s="104"/>
      <c r="N123" s="21">
        <f t="shared" si="42"/>
        <v>0</v>
      </c>
      <c r="O123" s="21">
        <f t="shared" si="43"/>
        <v>0</v>
      </c>
    </row>
    <row r="124" spans="1:15" s="25" customFormat="1" ht="13.5" x14ac:dyDescent="0.3">
      <c r="A124" s="106" t="str">
        <f>"Total "&amp;A113</f>
        <v>Total OBLIGATIONS</v>
      </c>
      <c r="B124" s="107">
        <f>SUM(B113:B123)</f>
        <v>0</v>
      </c>
      <c r="C124" s="107">
        <f t="shared" ref="C124:M124" si="44">SUM(C113:C123)</f>
        <v>0</v>
      </c>
      <c r="D124" s="107">
        <f t="shared" si="44"/>
        <v>0</v>
      </c>
      <c r="E124" s="107">
        <f t="shared" si="44"/>
        <v>0</v>
      </c>
      <c r="F124" s="107">
        <f t="shared" si="44"/>
        <v>0</v>
      </c>
      <c r="G124" s="107">
        <f t="shared" si="44"/>
        <v>0</v>
      </c>
      <c r="H124" s="107">
        <f t="shared" si="44"/>
        <v>0</v>
      </c>
      <c r="I124" s="107">
        <f t="shared" si="44"/>
        <v>0</v>
      </c>
      <c r="J124" s="107">
        <f t="shared" si="44"/>
        <v>0</v>
      </c>
      <c r="K124" s="107">
        <f t="shared" si="44"/>
        <v>0</v>
      </c>
      <c r="L124" s="107">
        <f t="shared" si="44"/>
        <v>0</v>
      </c>
      <c r="M124" s="107">
        <f t="shared" si="44"/>
        <v>0</v>
      </c>
      <c r="N124" s="107">
        <f t="shared" si="42"/>
        <v>0</v>
      </c>
      <c r="O124" s="107">
        <f t="shared" si="43"/>
        <v>0</v>
      </c>
    </row>
    <row r="125" spans="1:15" s="25" customFormat="1" ht="13.5" x14ac:dyDescent="0.3">
      <c r="A125" s="38" t="s">
        <v>233</v>
      </c>
      <c r="B125" s="39" t="str">
        <f t="shared" ref="B125:O125" si="45">IF(B$5&gt;0,B124/B$5," - ")</f>
        <v xml:space="preserve"> - </v>
      </c>
      <c r="C125" s="39" t="str">
        <f t="shared" si="45"/>
        <v xml:space="preserve"> - </v>
      </c>
      <c r="D125" s="39" t="str">
        <f t="shared" si="45"/>
        <v xml:space="preserve"> - </v>
      </c>
      <c r="E125" s="39" t="str">
        <f t="shared" si="45"/>
        <v xml:space="preserve"> - </v>
      </c>
      <c r="F125" s="39" t="str">
        <f t="shared" si="45"/>
        <v xml:space="preserve"> - </v>
      </c>
      <c r="G125" s="39" t="str">
        <f t="shared" si="45"/>
        <v xml:space="preserve"> - </v>
      </c>
      <c r="H125" s="39" t="str">
        <f t="shared" si="45"/>
        <v xml:space="preserve"> - </v>
      </c>
      <c r="I125" s="39" t="str">
        <f t="shared" si="45"/>
        <v xml:space="preserve"> - </v>
      </c>
      <c r="J125" s="39" t="str">
        <f t="shared" si="45"/>
        <v xml:space="preserve"> - </v>
      </c>
      <c r="K125" s="39" t="str">
        <f t="shared" si="45"/>
        <v xml:space="preserve"> - </v>
      </c>
      <c r="L125" s="39" t="str">
        <f t="shared" si="45"/>
        <v xml:space="preserve"> - </v>
      </c>
      <c r="M125" s="39" t="str">
        <f t="shared" si="45"/>
        <v xml:space="preserve"> - </v>
      </c>
      <c r="N125" s="39" t="str">
        <f t="shared" si="45"/>
        <v xml:space="preserve"> - </v>
      </c>
      <c r="O125" s="39" t="str">
        <f t="shared" si="45"/>
        <v xml:space="preserve"> - </v>
      </c>
    </row>
    <row r="126" spans="1:15" s="25" customFormat="1" x14ac:dyDescent="0.3">
      <c r="A126" s="108" t="s">
        <v>133</v>
      </c>
      <c r="B126" s="109"/>
      <c r="C126" s="109"/>
      <c r="D126" s="109"/>
      <c r="E126" s="109"/>
      <c r="F126" s="109"/>
      <c r="G126" s="109"/>
      <c r="H126" s="109"/>
      <c r="I126" s="109"/>
      <c r="J126" s="109"/>
      <c r="K126" s="109"/>
      <c r="L126" s="109"/>
      <c r="M126" s="109"/>
      <c r="N126" s="109"/>
      <c r="O126" s="109"/>
    </row>
    <row r="127" spans="1:15" s="25" customFormat="1" ht="13.5" x14ac:dyDescent="0.3">
      <c r="A127" s="25" t="s">
        <v>134</v>
      </c>
      <c r="B127" s="105"/>
      <c r="C127" s="105"/>
      <c r="D127" s="105"/>
      <c r="E127" s="105"/>
      <c r="F127" s="105"/>
      <c r="G127" s="105"/>
      <c r="H127" s="105"/>
      <c r="I127" s="105"/>
      <c r="J127" s="105"/>
      <c r="K127" s="105"/>
      <c r="L127" s="105"/>
      <c r="M127" s="105"/>
      <c r="N127" s="21">
        <f>SUM(B127:M127)</f>
        <v>0</v>
      </c>
      <c r="O127" s="21">
        <f>N127/COLUMNS(B127:M127)</f>
        <v>0</v>
      </c>
    </row>
    <row r="128" spans="1:15" s="25" customFormat="1" ht="13.5" x14ac:dyDescent="0.3">
      <c r="A128" s="25" t="s">
        <v>135</v>
      </c>
      <c r="B128" s="103"/>
      <c r="C128" s="103"/>
      <c r="D128" s="103"/>
      <c r="E128" s="103"/>
      <c r="F128" s="103"/>
      <c r="G128" s="103"/>
      <c r="H128" s="103"/>
      <c r="I128" s="103"/>
      <c r="J128" s="103"/>
      <c r="K128" s="103"/>
      <c r="L128" s="103"/>
      <c r="M128" s="103"/>
      <c r="N128" s="21">
        <f>SUM(B128:M128)</f>
        <v>0</v>
      </c>
      <c r="O128" s="21">
        <f>N128/COLUMNS(B128:M128)</f>
        <v>0</v>
      </c>
    </row>
    <row r="129" spans="1:15" s="25" customFormat="1" ht="13.5" x14ac:dyDescent="0.3">
      <c r="A129" s="25" t="s">
        <v>162</v>
      </c>
      <c r="B129" s="104"/>
      <c r="C129" s="104"/>
      <c r="D129" s="104"/>
      <c r="E129" s="104"/>
      <c r="F129" s="104"/>
      <c r="G129" s="104"/>
      <c r="H129" s="104"/>
      <c r="I129" s="104"/>
      <c r="J129" s="104"/>
      <c r="K129" s="104"/>
      <c r="L129" s="104"/>
      <c r="M129" s="104"/>
      <c r="N129" s="21">
        <f>SUM(B129:M129)</f>
        <v>0</v>
      </c>
      <c r="O129" s="21">
        <f>N129/COLUMNS(B129:M129)</f>
        <v>0</v>
      </c>
    </row>
    <row r="130" spans="1:15" s="25" customFormat="1" ht="13.5" x14ac:dyDescent="0.3">
      <c r="A130" s="106" t="str">
        <f>"Total "&amp;A126</f>
        <v>Total BUSINESS EXPENSE</v>
      </c>
      <c r="B130" s="107">
        <f>SUM(B126:B129)</f>
        <v>0</v>
      </c>
      <c r="C130" s="107">
        <f t="shared" ref="C130:M130" si="46">SUM(C126:C129)</f>
        <v>0</v>
      </c>
      <c r="D130" s="107">
        <f t="shared" si="46"/>
        <v>0</v>
      </c>
      <c r="E130" s="107">
        <f t="shared" si="46"/>
        <v>0</v>
      </c>
      <c r="F130" s="107">
        <f t="shared" si="46"/>
        <v>0</v>
      </c>
      <c r="G130" s="107">
        <f t="shared" si="46"/>
        <v>0</v>
      </c>
      <c r="H130" s="107">
        <f t="shared" si="46"/>
        <v>0</v>
      </c>
      <c r="I130" s="107">
        <f t="shared" si="46"/>
        <v>0</v>
      </c>
      <c r="J130" s="107">
        <f t="shared" si="46"/>
        <v>0</v>
      </c>
      <c r="K130" s="107">
        <f t="shared" si="46"/>
        <v>0</v>
      </c>
      <c r="L130" s="107">
        <f t="shared" si="46"/>
        <v>0</v>
      </c>
      <c r="M130" s="107">
        <f t="shared" si="46"/>
        <v>0</v>
      </c>
      <c r="N130" s="107">
        <f>SUM(B130:M130)</f>
        <v>0</v>
      </c>
      <c r="O130" s="107">
        <f>N130/COLUMNS(B130:M130)</f>
        <v>0</v>
      </c>
    </row>
    <row r="131" spans="1:15" s="25" customFormat="1" ht="13.5" x14ac:dyDescent="0.3">
      <c r="A131" s="38" t="s">
        <v>233</v>
      </c>
      <c r="B131" s="39" t="str">
        <f t="shared" ref="B131:O131" si="47">IF(B$5&gt;0,B130/B$5," - ")</f>
        <v xml:space="preserve"> - </v>
      </c>
      <c r="C131" s="39" t="str">
        <f t="shared" si="47"/>
        <v xml:space="preserve"> - </v>
      </c>
      <c r="D131" s="39" t="str">
        <f t="shared" si="47"/>
        <v xml:space="preserve"> - </v>
      </c>
      <c r="E131" s="39" t="str">
        <f t="shared" si="47"/>
        <v xml:space="preserve"> - </v>
      </c>
      <c r="F131" s="39" t="str">
        <f t="shared" si="47"/>
        <v xml:space="preserve"> - </v>
      </c>
      <c r="G131" s="39" t="str">
        <f t="shared" si="47"/>
        <v xml:space="preserve"> - </v>
      </c>
      <c r="H131" s="39" t="str">
        <f t="shared" si="47"/>
        <v xml:space="preserve"> - </v>
      </c>
      <c r="I131" s="39" t="str">
        <f t="shared" si="47"/>
        <v xml:space="preserve"> - </v>
      </c>
      <c r="J131" s="39" t="str">
        <f t="shared" si="47"/>
        <v xml:space="preserve"> - </v>
      </c>
      <c r="K131" s="39" t="str">
        <f t="shared" si="47"/>
        <v xml:space="preserve"> - </v>
      </c>
      <c r="L131" s="39" t="str">
        <f t="shared" si="47"/>
        <v xml:space="preserve"> - </v>
      </c>
      <c r="M131" s="39" t="str">
        <f t="shared" si="47"/>
        <v xml:space="preserve"> - </v>
      </c>
      <c r="N131" s="39" t="str">
        <f t="shared" si="47"/>
        <v xml:space="preserve"> - </v>
      </c>
      <c r="O131" s="39" t="str">
        <f t="shared" si="47"/>
        <v xml:space="preserve"> - </v>
      </c>
    </row>
    <row r="132" spans="1:15" s="25" customFormat="1" x14ac:dyDescent="0.3">
      <c r="A132" s="108" t="s">
        <v>84</v>
      </c>
      <c r="B132" s="109"/>
      <c r="C132" s="109"/>
      <c r="D132" s="109"/>
      <c r="E132" s="109"/>
      <c r="F132" s="109"/>
      <c r="G132" s="109"/>
      <c r="H132" s="109"/>
      <c r="I132" s="109"/>
      <c r="J132" s="109"/>
      <c r="K132" s="109"/>
      <c r="L132" s="109"/>
      <c r="M132" s="109"/>
      <c r="N132" s="109"/>
      <c r="O132" s="109"/>
    </row>
    <row r="133" spans="1:15" s="25" customFormat="1" ht="13.5" x14ac:dyDescent="0.3">
      <c r="A133" s="25" t="s">
        <v>227</v>
      </c>
      <c r="B133" s="105"/>
      <c r="C133" s="105"/>
      <c r="D133" s="105"/>
      <c r="E133" s="105"/>
      <c r="F133" s="105"/>
      <c r="G133" s="105"/>
      <c r="H133" s="105"/>
      <c r="I133" s="105"/>
      <c r="J133" s="105"/>
      <c r="K133" s="105"/>
      <c r="L133" s="105"/>
      <c r="M133" s="105"/>
      <c r="N133" s="21">
        <f>SUM(B133:M133)</f>
        <v>0</v>
      </c>
      <c r="O133" s="21">
        <f>N133/COLUMNS(B133:M133)</f>
        <v>0</v>
      </c>
    </row>
    <row r="134" spans="1:15" s="25" customFormat="1" ht="13.5" x14ac:dyDescent="0.3">
      <c r="A134" s="25" t="s">
        <v>121</v>
      </c>
      <c r="B134" s="103"/>
      <c r="C134" s="103"/>
      <c r="D134" s="103"/>
      <c r="E134" s="103"/>
      <c r="F134" s="103"/>
      <c r="G134" s="103"/>
      <c r="H134" s="103"/>
      <c r="I134" s="103"/>
      <c r="J134" s="103"/>
      <c r="K134" s="103"/>
      <c r="L134" s="103"/>
      <c r="M134" s="103"/>
      <c r="N134" s="21">
        <f t="shared" ref="N134:N147" si="48">SUM(B134:M134)</f>
        <v>0</v>
      </c>
      <c r="O134" s="21">
        <f t="shared" ref="O134:O147" si="49">N134/COLUMNS(B134:M134)</f>
        <v>0</v>
      </c>
    </row>
    <row r="135" spans="1:15" s="25" customFormat="1" ht="13.5" x14ac:dyDescent="0.3">
      <c r="A135" s="25" t="s">
        <v>59</v>
      </c>
      <c r="B135" s="103"/>
      <c r="C135" s="103"/>
      <c r="D135" s="103"/>
      <c r="E135" s="103"/>
      <c r="F135" s="103"/>
      <c r="G135" s="103"/>
      <c r="H135" s="103"/>
      <c r="I135" s="103"/>
      <c r="J135" s="103"/>
      <c r="K135" s="103"/>
      <c r="L135" s="103"/>
      <c r="M135" s="103"/>
      <c r="N135" s="21">
        <f t="shared" si="48"/>
        <v>0</v>
      </c>
      <c r="O135" s="21">
        <f t="shared" si="49"/>
        <v>0</v>
      </c>
    </row>
    <row r="136" spans="1:15" s="25" customFormat="1" ht="13.5" x14ac:dyDescent="0.3">
      <c r="A136" s="25" t="s">
        <v>124</v>
      </c>
      <c r="B136" s="103"/>
      <c r="C136" s="103"/>
      <c r="D136" s="103"/>
      <c r="E136" s="103"/>
      <c r="F136" s="103"/>
      <c r="G136" s="103"/>
      <c r="H136" s="103"/>
      <c r="I136" s="103"/>
      <c r="J136" s="103"/>
      <c r="K136" s="103"/>
      <c r="L136" s="103"/>
      <c r="M136" s="103"/>
      <c r="N136" s="21">
        <f t="shared" si="48"/>
        <v>0</v>
      </c>
      <c r="O136" s="21">
        <f t="shared" si="49"/>
        <v>0</v>
      </c>
    </row>
    <row r="137" spans="1:15" s="25" customFormat="1" ht="13.5" x14ac:dyDescent="0.3">
      <c r="A137" s="25" t="s">
        <v>88</v>
      </c>
      <c r="B137" s="103"/>
      <c r="C137" s="103"/>
      <c r="D137" s="103"/>
      <c r="E137" s="103"/>
      <c r="F137" s="103"/>
      <c r="G137" s="103"/>
      <c r="H137" s="103"/>
      <c r="I137" s="103"/>
      <c r="J137" s="103"/>
      <c r="K137" s="103"/>
      <c r="L137" s="103"/>
      <c r="M137" s="103"/>
      <c r="N137" s="21">
        <f t="shared" si="48"/>
        <v>0</v>
      </c>
      <c r="O137" s="21">
        <f t="shared" si="49"/>
        <v>0</v>
      </c>
    </row>
    <row r="138" spans="1:15" s="25" customFormat="1" ht="13.5" x14ac:dyDescent="0.3">
      <c r="A138" s="25" t="s">
        <v>120</v>
      </c>
      <c r="B138" s="103"/>
      <c r="C138" s="103"/>
      <c r="D138" s="103"/>
      <c r="E138" s="103"/>
      <c r="F138" s="103"/>
      <c r="G138" s="103"/>
      <c r="H138" s="103"/>
      <c r="I138" s="103"/>
      <c r="J138" s="103"/>
      <c r="K138" s="103"/>
      <c r="L138" s="103"/>
      <c r="M138" s="103"/>
      <c r="N138" s="21">
        <f t="shared" si="48"/>
        <v>0</v>
      </c>
      <c r="O138" s="21">
        <f t="shared" si="49"/>
        <v>0</v>
      </c>
    </row>
    <row r="139" spans="1:15" s="25" customFormat="1" ht="13.5" x14ac:dyDescent="0.3">
      <c r="A139" s="25" t="s">
        <v>122</v>
      </c>
      <c r="B139" s="103"/>
      <c r="C139" s="103"/>
      <c r="D139" s="103"/>
      <c r="E139" s="103"/>
      <c r="F139" s="103"/>
      <c r="G139" s="103"/>
      <c r="H139" s="103"/>
      <c r="I139" s="103"/>
      <c r="J139" s="103"/>
      <c r="K139" s="103"/>
      <c r="L139" s="103"/>
      <c r="M139" s="103"/>
      <c r="N139" s="21">
        <f t="shared" si="48"/>
        <v>0</v>
      </c>
      <c r="O139" s="21">
        <f t="shared" si="49"/>
        <v>0</v>
      </c>
    </row>
    <row r="140" spans="1:15" s="25" customFormat="1" ht="13.5" x14ac:dyDescent="0.3">
      <c r="A140" s="25" t="s">
        <v>85</v>
      </c>
      <c r="B140" s="103"/>
      <c r="C140" s="103"/>
      <c r="D140" s="103"/>
      <c r="E140" s="103"/>
      <c r="F140" s="103"/>
      <c r="G140" s="103"/>
      <c r="H140" s="103"/>
      <c r="I140" s="103"/>
      <c r="J140" s="103"/>
      <c r="K140" s="103"/>
      <c r="L140" s="103"/>
      <c r="M140" s="103"/>
      <c r="N140" s="21">
        <f t="shared" si="48"/>
        <v>0</v>
      </c>
      <c r="O140" s="21">
        <f t="shared" si="49"/>
        <v>0</v>
      </c>
    </row>
    <row r="141" spans="1:15" s="25" customFormat="1" ht="13.5" x14ac:dyDescent="0.3">
      <c r="A141" s="25" t="s">
        <v>90</v>
      </c>
      <c r="B141" s="103"/>
      <c r="C141" s="103"/>
      <c r="D141" s="103"/>
      <c r="E141" s="103"/>
      <c r="F141" s="103"/>
      <c r="G141" s="103"/>
      <c r="H141" s="103"/>
      <c r="I141" s="103"/>
      <c r="J141" s="103"/>
      <c r="K141" s="103"/>
      <c r="L141" s="103"/>
      <c r="M141" s="103"/>
      <c r="N141" s="21">
        <f t="shared" si="48"/>
        <v>0</v>
      </c>
      <c r="O141" s="21">
        <f t="shared" si="49"/>
        <v>0</v>
      </c>
    </row>
    <row r="142" spans="1:15" s="25" customFormat="1" ht="13.5" x14ac:dyDescent="0.3">
      <c r="A142" s="25" t="s">
        <v>123</v>
      </c>
      <c r="B142" s="103"/>
      <c r="C142" s="103"/>
      <c r="D142" s="103"/>
      <c r="E142" s="103"/>
      <c r="F142" s="103"/>
      <c r="G142" s="103"/>
      <c r="H142" s="103"/>
      <c r="I142" s="103"/>
      <c r="J142" s="103"/>
      <c r="K142" s="103"/>
      <c r="L142" s="103"/>
      <c r="M142" s="103"/>
      <c r="N142" s="21">
        <f t="shared" si="48"/>
        <v>0</v>
      </c>
      <c r="O142" s="21">
        <f t="shared" si="49"/>
        <v>0</v>
      </c>
    </row>
    <row r="143" spans="1:15" s="25" customFormat="1" ht="13.5" x14ac:dyDescent="0.3">
      <c r="A143" s="25" t="s">
        <v>91</v>
      </c>
      <c r="B143" s="103"/>
      <c r="C143" s="103"/>
      <c r="D143" s="103"/>
      <c r="E143" s="103"/>
      <c r="F143" s="103"/>
      <c r="G143" s="103"/>
      <c r="H143" s="103"/>
      <c r="I143" s="103"/>
      <c r="J143" s="103"/>
      <c r="K143" s="103"/>
      <c r="L143" s="103"/>
      <c r="M143" s="103"/>
      <c r="N143" s="21">
        <f t="shared" si="48"/>
        <v>0</v>
      </c>
      <c r="O143" s="21">
        <f t="shared" si="49"/>
        <v>0</v>
      </c>
    </row>
    <row r="144" spans="1:15" s="25" customFormat="1" ht="13.5" x14ac:dyDescent="0.3">
      <c r="A144" s="25" t="s">
        <v>89</v>
      </c>
      <c r="B144" s="103"/>
      <c r="C144" s="103"/>
      <c r="D144" s="103"/>
      <c r="E144" s="103"/>
      <c r="F144" s="103"/>
      <c r="G144" s="103"/>
      <c r="H144" s="103"/>
      <c r="I144" s="103"/>
      <c r="J144" s="103"/>
      <c r="K144" s="103"/>
      <c r="L144" s="103"/>
      <c r="M144" s="103"/>
      <c r="N144" s="21">
        <f t="shared" si="48"/>
        <v>0</v>
      </c>
      <c r="O144" s="21">
        <f t="shared" si="49"/>
        <v>0</v>
      </c>
    </row>
    <row r="145" spans="1:15" s="25" customFormat="1" ht="13.5" x14ac:dyDescent="0.3">
      <c r="A145" s="25" t="s">
        <v>125</v>
      </c>
      <c r="B145" s="103"/>
      <c r="C145" s="103"/>
      <c r="D145" s="103"/>
      <c r="E145" s="103"/>
      <c r="F145" s="103"/>
      <c r="G145" s="103"/>
      <c r="H145" s="103"/>
      <c r="I145" s="103"/>
      <c r="J145" s="103"/>
      <c r="K145" s="103"/>
      <c r="L145" s="103"/>
      <c r="M145" s="103"/>
      <c r="N145" s="21">
        <f t="shared" si="48"/>
        <v>0</v>
      </c>
      <c r="O145" s="21">
        <f t="shared" si="49"/>
        <v>0</v>
      </c>
    </row>
    <row r="146" spans="1:15" s="25" customFormat="1" ht="13.5" x14ac:dyDescent="0.3">
      <c r="A146" s="25" t="s">
        <v>163</v>
      </c>
      <c r="B146" s="104"/>
      <c r="C146" s="104"/>
      <c r="D146" s="104"/>
      <c r="E146" s="104"/>
      <c r="F146" s="104"/>
      <c r="G146" s="104"/>
      <c r="H146" s="104"/>
      <c r="I146" s="104"/>
      <c r="J146" s="104"/>
      <c r="K146" s="104"/>
      <c r="L146" s="104"/>
      <c r="M146" s="104"/>
      <c r="N146" s="21">
        <f t="shared" si="48"/>
        <v>0</v>
      </c>
      <c r="O146" s="21">
        <f t="shared" si="49"/>
        <v>0</v>
      </c>
    </row>
    <row r="147" spans="1:15" s="25" customFormat="1" ht="13.5" x14ac:dyDescent="0.3">
      <c r="A147" s="106" t="str">
        <f>"Total "&amp;A132</f>
        <v>Total ENTERTAINMENT</v>
      </c>
      <c r="B147" s="107">
        <f>SUM(B132:B146)</f>
        <v>0</v>
      </c>
      <c r="C147" s="107">
        <f t="shared" ref="C147:M147" si="50">SUM(C132:C146)</f>
        <v>0</v>
      </c>
      <c r="D147" s="107">
        <f t="shared" si="50"/>
        <v>0</v>
      </c>
      <c r="E147" s="107">
        <f t="shared" si="50"/>
        <v>0</v>
      </c>
      <c r="F147" s="107">
        <f t="shared" si="50"/>
        <v>0</v>
      </c>
      <c r="G147" s="107">
        <f t="shared" si="50"/>
        <v>0</v>
      </c>
      <c r="H147" s="107">
        <f t="shared" si="50"/>
        <v>0</v>
      </c>
      <c r="I147" s="107">
        <f t="shared" si="50"/>
        <v>0</v>
      </c>
      <c r="J147" s="107">
        <f t="shared" si="50"/>
        <v>0</v>
      </c>
      <c r="K147" s="107">
        <f t="shared" si="50"/>
        <v>0</v>
      </c>
      <c r="L147" s="107">
        <f t="shared" si="50"/>
        <v>0</v>
      </c>
      <c r="M147" s="107">
        <f t="shared" si="50"/>
        <v>0</v>
      </c>
      <c r="N147" s="107">
        <f t="shared" si="48"/>
        <v>0</v>
      </c>
      <c r="O147" s="107">
        <f t="shared" si="49"/>
        <v>0</v>
      </c>
    </row>
    <row r="148" spans="1:15" s="25" customFormat="1" ht="13.5" x14ac:dyDescent="0.3">
      <c r="A148" s="38" t="s">
        <v>233</v>
      </c>
      <c r="B148" s="39" t="str">
        <f t="shared" ref="B148:O148" si="51">IF(B$5&gt;0,B147/B$5," - ")</f>
        <v xml:space="preserve"> - </v>
      </c>
      <c r="C148" s="39" t="str">
        <f t="shared" si="51"/>
        <v xml:space="preserve"> - </v>
      </c>
      <c r="D148" s="39" t="str">
        <f t="shared" si="51"/>
        <v xml:space="preserve"> - </v>
      </c>
      <c r="E148" s="39" t="str">
        <f t="shared" si="51"/>
        <v xml:space="preserve"> - </v>
      </c>
      <c r="F148" s="39" t="str">
        <f t="shared" si="51"/>
        <v xml:space="preserve"> - </v>
      </c>
      <c r="G148" s="39" t="str">
        <f t="shared" si="51"/>
        <v xml:space="preserve"> - </v>
      </c>
      <c r="H148" s="39" t="str">
        <f t="shared" si="51"/>
        <v xml:space="preserve"> - </v>
      </c>
      <c r="I148" s="39" t="str">
        <f t="shared" si="51"/>
        <v xml:space="preserve"> - </v>
      </c>
      <c r="J148" s="39" t="str">
        <f t="shared" si="51"/>
        <v xml:space="preserve"> - </v>
      </c>
      <c r="K148" s="39" t="str">
        <f t="shared" si="51"/>
        <v xml:space="preserve"> - </v>
      </c>
      <c r="L148" s="39" t="str">
        <f t="shared" si="51"/>
        <v xml:space="preserve"> - </v>
      </c>
      <c r="M148" s="39" t="str">
        <f t="shared" si="51"/>
        <v xml:space="preserve"> - </v>
      </c>
      <c r="N148" s="39" t="str">
        <f t="shared" si="51"/>
        <v xml:space="preserve"> - </v>
      </c>
      <c r="O148" s="39" t="str">
        <f t="shared" si="51"/>
        <v xml:space="preserve"> - </v>
      </c>
    </row>
    <row r="149" spans="1:15" s="25" customFormat="1" x14ac:dyDescent="0.3">
      <c r="A149" s="108" t="s">
        <v>92</v>
      </c>
      <c r="B149" s="109"/>
      <c r="C149" s="109"/>
      <c r="D149" s="109"/>
      <c r="E149" s="109"/>
      <c r="F149" s="109"/>
      <c r="G149" s="109"/>
      <c r="H149" s="109"/>
      <c r="I149" s="109"/>
      <c r="J149" s="109"/>
      <c r="K149" s="109"/>
      <c r="L149" s="109"/>
      <c r="M149" s="109"/>
      <c r="N149" s="109"/>
      <c r="O149" s="109"/>
    </row>
    <row r="150" spans="1:15" s="25" customFormat="1" ht="13.5" x14ac:dyDescent="0.3">
      <c r="A150" s="25" t="s">
        <v>86</v>
      </c>
      <c r="B150" s="105"/>
      <c r="C150" s="105"/>
      <c r="D150" s="105"/>
      <c r="E150" s="105"/>
      <c r="F150" s="105"/>
      <c r="G150" s="105"/>
      <c r="H150" s="105"/>
      <c r="I150" s="105"/>
      <c r="J150" s="105"/>
      <c r="K150" s="105"/>
      <c r="L150" s="105"/>
      <c r="M150" s="105"/>
      <c r="N150" s="21">
        <f>SUM(B150:M150)</f>
        <v>0</v>
      </c>
      <c r="O150" s="21">
        <f>N150/COLUMNS(B150:M150)</f>
        <v>0</v>
      </c>
    </row>
    <row r="151" spans="1:15" s="25" customFormat="1" ht="13.5" x14ac:dyDescent="0.3">
      <c r="A151" s="25" t="s">
        <v>87</v>
      </c>
      <c r="B151" s="103"/>
      <c r="C151" s="103"/>
      <c r="D151" s="103"/>
      <c r="E151" s="103"/>
      <c r="F151" s="103"/>
      <c r="G151" s="103"/>
      <c r="H151" s="103"/>
      <c r="I151" s="103"/>
      <c r="J151" s="103"/>
      <c r="K151" s="103"/>
      <c r="L151" s="103"/>
      <c r="M151" s="103"/>
      <c r="N151" s="21">
        <f>SUM(B151:M151)</f>
        <v>0</v>
      </c>
      <c r="O151" s="21">
        <f>N151/COLUMNS(B151:M151)</f>
        <v>0</v>
      </c>
    </row>
    <row r="152" spans="1:15" s="25" customFormat="1" ht="13.5" x14ac:dyDescent="0.3">
      <c r="A152" s="25" t="s">
        <v>228</v>
      </c>
      <c r="B152" s="103"/>
      <c r="C152" s="103"/>
      <c r="D152" s="103"/>
      <c r="E152" s="103"/>
      <c r="F152" s="103"/>
      <c r="G152" s="103"/>
      <c r="H152" s="103"/>
      <c r="I152" s="103"/>
      <c r="J152" s="103"/>
      <c r="K152" s="103"/>
      <c r="L152" s="103"/>
      <c r="M152" s="103"/>
      <c r="N152" s="21">
        <f>SUM(B152:M152)</f>
        <v>0</v>
      </c>
      <c r="O152" s="21">
        <f>N152/COLUMNS(B152:M152)</f>
        <v>0</v>
      </c>
    </row>
    <row r="153" spans="1:15" s="25" customFormat="1" ht="13.5" x14ac:dyDescent="0.3">
      <c r="A153" s="25" t="s">
        <v>164</v>
      </c>
      <c r="B153" s="104"/>
      <c r="C153" s="104"/>
      <c r="D153" s="104"/>
      <c r="E153" s="104"/>
      <c r="F153" s="104"/>
      <c r="G153" s="104"/>
      <c r="H153" s="104"/>
      <c r="I153" s="104"/>
      <c r="J153" s="104"/>
      <c r="K153" s="104"/>
      <c r="L153" s="104"/>
      <c r="M153" s="104"/>
      <c r="N153" s="21">
        <f>SUM(B153:M153)</f>
        <v>0</v>
      </c>
      <c r="O153" s="21">
        <f>N153/COLUMNS(B153:M153)</f>
        <v>0</v>
      </c>
    </row>
    <row r="154" spans="1:15" s="25" customFormat="1" ht="13.5" x14ac:dyDescent="0.3">
      <c r="A154" s="106" t="str">
        <f>"Total "&amp;A149</f>
        <v>Total SUBSCRIPTIONS</v>
      </c>
      <c r="B154" s="107">
        <f t="shared" ref="B154:M154" si="52">SUM(B149:B153)</f>
        <v>0</v>
      </c>
      <c r="C154" s="107">
        <f t="shared" si="52"/>
        <v>0</v>
      </c>
      <c r="D154" s="107">
        <f t="shared" si="52"/>
        <v>0</v>
      </c>
      <c r="E154" s="107">
        <f t="shared" si="52"/>
        <v>0</v>
      </c>
      <c r="F154" s="107">
        <f t="shared" si="52"/>
        <v>0</v>
      </c>
      <c r="G154" s="107">
        <f t="shared" si="52"/>
        <v>0</v>
      </c>
      <c r="H154" s="107">
        <f t="shared" si="52"/>
        <v>0</v>
      </c>
      <c r="I154" s="107">
        <f t="shared" si="52"/>
        <v>0</v>
      </c>
      <c r="J154" s="107">
        <f t="shared" si="52"/>
        <v>0</v>
      </c>
      <c r="K154" s="107">
        <f t="shared" si="52"/>
        <v>0</v>
      </c>
      <c r="L154" s="107">
        <f t="shared" si="52"/>
        <v>0</v>
      </c>
      <c r="M154" s="107">
        <f t="shared" si="52"/>
        <v>0</v>
      </c>
      <c r="N154" s="107">
        <f>SUM(B154:M154)</f>
        <v>0</v>
      </c>
      <c r="O154" s="107">
        <f>N154/COLUMNS(B154:M154)</f>
        <v>0</v>
      </c>
    </row>
    <row r="155" spans="1:15" s="25" customFormat="1" ht="13.5" x14ac:dyDescent="0.3">
      <c r="A155" s="38" t="s">
        <v>233</v>
      </c>
      <c r="B155" s="39" t="str">
        <f t="shared" ref="B155:O155" si="53">IF(B$5&gt;0,B154/B$5," - ")</f>
        <v xml:space="preserve"> - </v>
      </c>
      <c r="C155" s="39" t="str">
        <f t="shared" si="53"/>
        <v xml:space="preserve"> - </v>
      </c>
      <c r="D155" s="39" t="str">
        <f t="shared" si="53"/>
        <v xml:space="preserve"> - </v>
      </c>
      <c r="E155" s="39" t="str">
        <f t="shared" si="53"/>
        <v xml:space="preserve"> - </v>
      </c>
      <c r="F155" s="39" t="str">
        <f t="shared" si="53"/>
        <v xml:space="preserve"> - </v>
      </c>
      <c r="G155" s="39" t="str">
        <f t="shared" si="53"/>
        <v xml:space="preserve"> - </v>
      </c>
      <c r="H155" s="39" t="str">
        <f t="shared" si="53"/>
        <v xml:space="preserve"> - </v>
      </c>
      <c r="I155" s="39" t="str">
        <f t="shared" si="53"/>
        <v xml:space="preserve"> - </v>
      </c>
      <c r="J155" s="39" t="str">
        <f t="shared" si="53"/>
        <v xml:space="preserve"> - </v>
      </c>
      <c r="K155" s="39" t="str">
        <f t="shared" si="53"/>
        <v xml:space="preserve"> - </v>
      </c>
      <c r="L155" s="39" t="str">
        <f t="shared" si="53"/>
        <v xml:space="preserve"> - </v>
      </c>
      <c r="M155" s="39" t="str">
        <f t="shared" si="53"/>
        <v xml:space="preserve"> - </v>
      </c>
      <c r="N155" s="39" t="str">
        <f t="shared" si="53"/>
        <v xml:space="preserve"> - </v>
      </c>
      <c r="O155" s="39" t="str">
        <f t="shared" si="53"/>
        <v xml:space="preserve"> - </v>
      </c>
    </row>
    <row r="156" spans="1:15" s="25" customFormat="1" x14ac:dyDescent="0.3">
      <c r="A156" s="108" t="s">
        <v>72</v>
      </c>
      <c r="B156" s="109"/>
      <c r="C156" s="109"/>
      <c r="D156" s="109"/>
      <c r="E156" s="109"/>
      <c r="F156" s="109"/>
      <c r="G156" s="109"/>
      <c r="H156" s="109"/>
      <c r="I156" s="109"/>
      <c r="J156" s="109"/>
      <c r="K156" s="109"/>
      <c r="L156" s="109"/>
      <c r="M156" s="109"/>
      <c r="N156" s="109"/>
      <c r="O156" s="109"/>
    </row>
    <row r="157" spans="1:15" s="25" customFormat="1" ht="13.5" x14ac:dyDescent="0.3">
      <c r="A157" s="25" t="s">
        <v>98</v>
      </c>
      <c r="B157" s="105"/>
      <c r="C157" s="105"/>
      <c r="D157" s="105"/>
      <c r="E157" s="105"/>
      <c r="F157" s="105"/>
      <c r="G157" s="105"/>
      <c r="H157" s="105"/>
      <c r="I157" s="105"/>
      <c r="J157" s="105"/>
      <c r="K157" s="105"/>
      <c r="L157" s="105"/>
      <c r="M157" s="105"/>
      <c r="N157" s="21">
        <f>SUM(B157:M157)</f>
        <v>0</v>
      </c>
      <c r="O157" s="21">
        <f>N157/COLUMNS(B157:M157)</f>
        <v>0</v>
      </c>
    </row>
    <row r="158" spans="1:15" s="25" customFormat="1" ht="13.5" x14ac:dyDescent="0.3">
      <c r="A158" s="25" t="s">
        <v>60</v>
      </c>
      <c r="B158" s="103"/>
      <c r="C158" s="103"/>
      <c r="D158" s="103"/>
      <c r="E158" s="103"/>
      <c r="F158" s="103"/>
      <c r="G158" s="103"/>
      <c r="H158" s="103"/>
      <c r="I158" s="103"/>
      <c r="J158" s="103"/>
      <c r="K158" s="103"/>
      <c r="L158" s="103"/>
      <c r="M158" s="103"/>
      <c r="N158" s="21">
        <f>SUM(B158:M158)</f>
        <v>0</v>
      </c>
      <c r="O158" s="21">
        <f>N158/COLUMNS(B158:M158)</f>
        <v>0</v>
      </c>
    </row>
    <row r="159" spans="1:15" s="25" customFormat="1" ht="13.5" x14ac:dyDescent="0.3">
      <c r="A159" s="25" t="s">
        <v>165</v>
      </c>
      <c r="B159" s="104"/>
      <c r="C159" s="104"/>
      <c r="D159" s="104"/>
      <c r="E159" s="104"/>
      <c r="F159" s="104"/>
      <c r="G159" s="104"/>
      <c r="H159" s="104"/>
      <c r="I159" s="104"/>
      <c r="J159" s="104"/>
      <c r="K159" s="104"/>
      <c r="L159" s="104"/>
      <c r="M159" s="104"/>
      <c r="N159" s="21">
        <f>SUM(B159:M159)</f>
        <v>0</v>
      </c>
      <c r="O159" s="21">
        <f>N159/COLUMNS(B159:M159)</f>
        <v>0</v>
      </c>
    </row>
    <row r="160" spans="1:15" s="25" customFormat="1" ht="13.5" x14ac:dyDescent="0.3">
      <c r="A160" s="106" t="str">
        <f>"Total "&amp;A156</f>
        <v>Total MISCELLANEOUS</v>
      </c>
      <c r="B160" s="107">
        <f>SUM(B156:B159)</f>
        <v>0</v>
      </c>
      <c r="C160" s="107">
        <f t="shared" ref="C160:M160" si="54">SUM(C156:C159)</f>
        <v>0</v>
      </c>
      <c r="D160" s="107">
        <f t="shared" si="54"/>
        <v>0</v>
      </c>
      <c r="E160" s="107">
        <f t="shared" si="54"/>
        <v>0</v>
      </c>
      <c r="F160" s="107">
        <f t="shared" si="54"/>
        <v>0</v>
      </c>
      <c r="G160" s="107">
        <f t="shared" si="54"/>
        <v>0</v>
      </c>
      <c r="H160" s="107">
        <f t="shared" si="54"/>
        <v>0</v>
      </c>
      <c r="I160" s="107">
        <f t="shared" si="54"/>
        <v>0</v>
      </c>
      <c r="J160" s="107">
        <f t="shared" si="54"/>
        <v>0</v>
      </c>
      <c r="K160" s="107">
        <f t="shared" si="54"/>
        <v>0</v>
      </c>
      <c r="L160" s="107">
        <f t="shared" si="54"/>
        <v>0</v>
      </c>
      <c r="M160" s="107">
        <f t="shared" si="54"/>
        <v>0</v>
      </c>
      <c r="N160" s="107">
        <f>SUM(B160:M160)</f>
        <v>0</v>
      </c>
      <c r="O160" s="107">
        <f>N160/COLUMNS(B160:M160)</f>
        <v>0</v>
      </c>
    </row>
    <row r="161" spans="1:15" s="25" customFormat="1" ht="13.5" x14ac:dyDescent="0.3">
      <c r="A161" s="38" t="s">
        <v>233</v>
      </c>
      <c r="B161" s="39" t="str">
        <f t="shared" ref="B161:O161" si="55">IF(B$5&gt;0,B160/B$5," - ")</f>
        <v xml:space="preserve"> - </v>
      </c>
      <c r="C161" s="39" t="str">
        <f t="shared" si="55"/>
        <v xml:space="preserve"> - </v>
      </c>
      <c r="D161" s="39" t="str">
        <f t="shared" si="55"/>
        <v xml:space="preserve"> - </v>
      </c>
      <c r="E161" s="39" t="str">
        <f t="shared" si="55"/>
        <v xml:space="preserve"> - </v>
      </c>
      <c r="F161" s="39" t="str">
        <f t="shared" si="55"/>
        <v xml:space="preserve"> - </v>
      </c>
      <c r="G161" s="39" t="str">
        <f t="shared" si="55"/>
        <v xml:space="preserve"> - </v>
      </c>
      <c r="H161" s="39" t="str">
        <f t="shared" si="55"/>
        <v xml:space="preserve"> - </v>
      </c>
      <c r="I161" s="39" t="str">
        <f t="shared" si="55"/>
        <v xml:space="preserve"> - </v>
      </c>
      <c r="J161" s="39" t="str">
        <f t="shared" si="55"/>
        <v xml:space="preserve"> - </v>
      </c>
      <c r="K161" s="39" t="str">
        <f t="shared" si="55"/>
        <v xml:space="preserve"> - </v>
      </c>
      <c r="L161" s="39" t="str">
        <f t="shared" si="55"/>
        <v xml:space="preserve"> - </v>
      </c>
      <c r="M161" s="39" t="str">
        <f t="shared" si="55"/>
        <v xml:space="preserve"> - </v>
      </c>
      <c r="N161" s="39" t="str">
        <f t="shared" si="55"/>
        <v xml:space="preserve"> - </v>
      </c>
      <c r="O161" s="39" t="str">
        <f t="shared" si="55"/>
        <v xml:space="preserve"> - </v>
      </c>
    </row>
  </sheetData>
  <phoneticPr fontId="5" type="noConversion"/>
  <conditionalFormatting sqref="A157:A159 A150:A153 A133:A146 A127:A129 A114:A123 A102:A110 A92:A98 A81:A88 A71:A77 A64:A67 A54:A60 A43:A50 A34:A39 A24:A30 A13:A20">
    <cfRule type="expression" dxfId="15" priority="1" stopIfTrue="1">
      <formula>ISERROR(MATCH(A13,categories,0))</formula>
    </cfRule>
  </conditionalFormatting>
  <conditionalFormatting sqref="B5:M7 B10:M161">
    <cfRule type="expression" dxfId="14" priority="2" stopIfTrue="1">
      <formula>(MOD(COLUMN(),3)=1)</formula>
    </cfRule>
    <cfRule type="expression" dxfId="13" priority="3" stopIfTrue="1">
      <formula>(MOD(COLUMN(),3)=2)</formula>
    </cfRule>
  </conditionalFormatting>
  <hyperlinks>
    <hyperlink ref="A2" r:id="rId1"/>
  </hyperlinks>
  <printOptions horizontalCentered="1"/>
  <pageMargins left="0.5" right="0.5" top="0.5" bottom="0.5" header="0.5" footer="0.25"/>
  <pageSetup fitToHeight="0" orientation="landscape" r:id="rId2"/>
  <headerFooter alignWithMargins="0"/>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P50"/>
  <sheetViews>
    <sheetView showGridLines="0" zoomScaleNormal="100" workbookViewId="0">
      <selection activeCell="A3" sqref="A3"/>
    </sheetView>
  </sheetViews>
  <sheetFormatPr defaultRowHeight="15" x14ac:dyDescent="0.3"/>
  <cols>
    <col min="1" max="1" width="11" style="15" customWidth="1"/>
    <col min="2" max="2" width="7.85546875" style="15" customWidth="1"/>
    <col min="3" max="3" width="6.42578125" style="68" customWidth="1"/>
    <col min="4" max="4" width="25.140625" style="15" customWidth="1"/>
    <col min="5" max="5" width="8.140625" style="15" customWidth="1"/>
    <col min="6" max="6" width="16.28515625" style="15" customWidth="1"/>
    <col min="7" max="7" width="3.5703125" style="68" customWidth="1"/>
    <col min="8" max="9" width="9.7109375" style="15" customWidth="1"/>
    <col min="10" max="11" width="9.28515625" style="15" customWidth="1"/>
    <col min="12" max="13" width="10.42578125" style="15" customWidth="1"/>
    <col min="14" max="14" width="11.28515625" style="15" customWidth="1"/>
    <col min="15" max="15" width="4.28515625" style="15" customWidth="1"/>
    <col min="16" max="16" width="9.140625" style="165"/>
    <col min="17" max="16384" width="9.140625" style="15"/>
  </cols>
  <sheetData>
    <row r="1" spans="1:16" ht="23.25" x14ac:dyDescent="0.3">
      <c r="A1" s="168" t="s">
        <v>235</v>
      </c>
      <c r="B1" s="86"/>
      <c r="C1" s="124"/>
      <c r="D1" s="86"/>
      <c r="E1" s="86"/>
      <c r="F1" s="86"/>
      <c r="G1" s="124"/>
      <c r="H1" s="86"/>
      <c r="I1" s="86"/>
      <c r="J1" s="86"/>
      <c r="K1" s="86"/>
      <c r="L1" s="86"/>
      <c r="M1" s="86"/>
      <c r="N1" s="86"/>
    </row>
    <row r="2" spans="1:16" x14ac:dyDescent="0.3">
      <c r="A2" s="94" t="s">
        <v>58</v>
      </c>
      <c r="B2" s="125"/>
      <c r="C2" s="126"/>
      <c r="D2" s="85"/>
      <c r="E2" s="125"/>
      <c r="F2" s="125"/>
      <c r="G2" s="126"/>
      <c r="H2" s="127"/>
      <c r="I2" s="127"/>
      <c r="J2" s="127"/>
      <c r="K2" s="127"/>
      <c r="L2" s="127"/>
      <c r="M2" s="125"/>
      <c r="N2" s="85" t="s">
        <v>415</v>
      </c>
      <c r="P2" s="1" t="s">
        <v>443</v>
      </c>
    </row>
    <row r="4" spans="1:16" ht="27" customHeight="1" x14ac:dyDescent="0.3">
      <c r="A4" s="142" t="s">
        <v>184</v>
      </c>
      <c r="B4" s="142" t="s">
        <v>141</v>
      </c>
      <c r="C4" s="143" t="s">
        <v>142</v>
      </c>
      <c r="D4" s="142" t="s">
        <v>352</v>
      </c>
      <c r="E4" s="142" t="s">
        <v>353</v>
      </c>
      <c r="F4" s="142" t="s">
        <v>143</v>
      </c>
      <c r="G4" s="143" t="s">
        <v>144</v>
      </c>
      <c r="H4" s="144" t="s">
        <v>348</v>
      </c>
      <c r="I4" s="144" t="s">
        <v>349</v>
      </c>
      <c r="J4" s="144" t="s">
        <v>350</v>
      </c>
      <c r="K4" s="144" t="s">
        <v>351</v>
      </c>
      <c r="L4" s="144" t="s">
        <v>195</v>
      </c>
      <c r="M4" s="144" t="s">
        <v>198</v>
      </c>
      <c r="N4" s="145" t="s">
        <v>190</v>
      </c>
    </row>
    <row r="5" spans="1:16" x14ac:dyDescent="0.3">
      <c r="A5" s="137" t="s">
        <v>185</v>
      </c>
      <c r="B5" s="138">
        <v>41640</v>
      </c>
      <c r="C5" s="139"/>
      <c r="D5" s="140" t="str">
        <f>"[Balance As of "&amp;TEXT(B5,"mm/dd/yyyy")&amp;"]"</f>
        <v>[Balance As of 01/01/2014]</v>
      </c>
      <c r="E5" s="140"/>
      <c r="F5" s="140" t="s">
        <v>189</v>
      </c>
      <c r="G5" s="139" t="s">
        <v>144</v>
      </c>
      <c r="H5" s="141"/>
      <c r="I5" s="141">
        <v>875</v>
      </c>
      <c r="J5" s="35">
        <f>IF(OR(G5="c",G5="R"),H5,0)</f>
        <v>0</v>
      </c>
      <c r="K5" s="35">
        <f>IF(OR(G5="c",G5="R"),I5,0)</f>
        <v>875</v>
      </c>
      <c r="L5" s="129">
        <f>SUMIF(A$4:A5,"="&amp;A5,I$4:I5)-SUMIF(A$4:A5,"="&amp;A5,H$4:H5)</f>
        <v>875</v>
      </c>
      <c r="M5" s="129">
        <f>SUMIF(A$4:A5,"="&amp;A5,K$4:K5)-SUMIF(A$4:A5,"="&amp;A5,J$4:J5)</f>
        <v>875</v>
      </c>
      <c r="N5" s="128">
        <f ca="1">IF(ISERROR(OFFSET(N5,-1,0,1,1)+I5-H5),I5-H5,OFFSET(N5,-1,0,1,1)+I5-H5)</f>
        <v>875</v>
      </c>
    </row>
    <row r="6" spans="1:16" x14ac:dyDescent="0.3">
      <c r="A6" s="130" t="s">
        <v>186</v>
      </c>
      <c r="B6" s="131">
        <v>41640</v>
      </c>
      <c r="C6" s="132"/>
      <c r="D6" s="133" t="str">
        <f>"[Balance As of "&amp;TEXT(B6,"mm/dd/yyyy")&amp;"]"</f>
        <v>[Balance As of 01/01/2014]</v>
      </c>
      <c r="E6" s="133"/>
      <c r="F6" s="133" t="s">
        <v>189</v>
      </c>
      <c r="G6" s="132" t="s">
        <v>144</v>
      </c>
      <c r="H6" s="134"/>
      <c r="I6" s="134">
        <v>2345</v>
      </c>
      <c r="J6" s="35">
        <f t="shared" ref="J6:J49" si="0">IF(OR(G6="c",G6="R"),H6,0)</f>
        <v>0</v>
      </c>
      <c r="K6" s="35">
        <f t="shared" ref="K6:K49" si="1">IF(OR(G6="c",G6="R"),I6,0)</f>
        <v>2345</v>
      </c>
      <c r="L6" s="129">
        <f>SUMIF(A$4:A6,"="&amp;A6,I$4:I6)-SUMIF(A$4:A6,"="&amp;A6,H$4:H6)</f>
        <v>2345</v>
      </c>
      <c r="M6" s="129">
        <f>SUMIF(A$4:A6,"="&amp;A6,K$4:K6)-SUMIF(A$4:A6,"="&amp;A6,J$4:J6)</f>
        <v>2345</v>
      </c>
      <c r="N6" s="128">
        <f t="shared" ref="N6:N49" ca="1" si="2">IF(ISERROR(OFFSET(N6,-1,0,1,1)+I6-H6),I6-H6,OFFSET(N6,-1,0,1,1)+I6-H6)</f>
        <v>3220</v>
      </c>
    </row>
    <row r="7" spans="1:16" x14ac:dyDescent="0.3">
      <c r="A7" s="130" t="s">
        <v>367</v>
      </c>
      <c r="B7" s="131">
        <v>41640</v>
      </c>
      <c r="C7" s="132"/>
      <c r="D7" s="133" t="str">
        <f>"[Balance As of "&amp;TEXT(B7,"mm/dd/yyyy")&amp;"]"</f>
        <v>[Balance As of 01/01/2014]</v>
      </c>
      <c r="E7" s="133"/>
      <c r="F7" s="133" t="s">
        <v>189</v>
      </c>
      <c r="G7" s="132" t="s">
        <v>144</v>
      </c>
      <c r="H7" s="134">
        <v>256</v>
      </c>
      <c r="I7" s="134"/>
      <c r="J7" s="35">
        <f t="shared" si="0"/>
        <v>256</v>
      </c>
      <c r="K7" s="35">
        <f t="shared" si="1"/>
        <v>0</v>
      </c>
      <c r="L7" s="129">
        <f>SUMIF(A$4:A7,"="&amp;A7,I$4:I7)-SUMIF(A$4:A7,"="&amp;A7,H$4:H7)</f>
        <v>-256</v>
      </c>
      <c r="M7" s="129">
        <f>SUMIF(A$4:A7,"="&amp;A7,K$4:K7)-SUMIF(A$4:A7,"="&amp;A7,J$4:J7)</f>
        <v>-256</v>
      </c>
      <c r="N7" s="128">
        <f t="shared" ca="1" si="2"/>
        <v>2964</v>
      </c>
    </row>
    <row r="8" spans="1:16" x14ac:dyDescent="0.3">
      <c r="A8" s="130" t="s">
        <v>185</v>
      </c>
      <c r="B8" s="131">
        <v>41640</v>
      </c>
      <c r="C8" s="132" t="s">
        <v>145</v>
      </c>
      <c r="D8" s="133" t="s">
        <v>146</v>
      </c>
      <c r="E8" s="133"/>
      <c r="F8" s="133" t="s">
        <v>71</v>
      </c>
      <c r="G8" s="132" t="s">
        <v>144</v>
      </c>
      <c r="H8" s="134"/>
      <c r="I8" s="134">
        <v>1000</v>
      </c>
      <c r="J8" s="35">
        <f t="shared" si="0"/>
        <v>0</v>
      </c>
      <c r="K8" s="35">
        <f t="shared" si="1"/>
        <v>1000</v>
      </c>
      <c r="L8" s="129">
        <f>SUMIF(A$4:A8,"="&amp;A8,I$4:I8)-SUMIF(A$4:A8,"="&amp;A8,H$4:H8)</f>
        <v>1875</v>
      </c>
      <c r="M8" s="129">
        <f>SUMIF(A$4:A8,"="&amp;A8,K$4:K8)-SUMIF(A$4:A8,"="&amp;A8,J$4:J8)</f>
        <v>1875</v>
      </c>
      <c r="N8" s="128">
        <f t="shared" ca="1" si="2"/>
        <v>3964</v>
      </c>
    </row>
    <row r="9" spans="1:16" x14ac:dyDescent="0.3">
      <c r="A9" s="130" t="s">
        <v>185</v>
      </c>
      <c r="B9" s="131">
        <v>41649</v>
      </c>
      <c r="C9" s="132">
        <v>2032</v>
      </c>
      <c r="D9" s="133" t="s">
        <v>147</v>
      </c>
      <c r="E9" s="133"/>
      <c r="F9" s="133" t="s">
        <v>79</v>
      </c>
      <c r="G9" s="132" t="s">
        <v>144</v>
      </c>
      <c r="H9" s="134">
        <v>115.2</v>
      </c>
      <c r="I9" s="134"/>
      <c r="J9" s="35">
        <f t="shared" si="0"/>
        <v>115.2</v>
      </c>
      <c r="K9" s="35">
        <f t="shared" si="1"/>
        <v>0</v>
      </c>
      <c r="L9" s="129">
        <f>SUMIF(A$4:A9,"="&amp;A9,I$4:I9)-SUMIF(A$4:A9,"="&amp;A9,H$4:H9)</f>
        <v>1759.8</v>
      </c>
      <c r="M9" s="129">
        <f>SUMIF(A$4:A9,"="&amp;A9,K$4:K9)-SUMIF(A$4:A9,"="&amp;A9,J$4:J9)</f>
        <v>1759.8</v>
      </c>
      <c r="N9" s="128">
        <f t="shared" ca="1" si="2"/>
        <v>3848.8</v>
      </c>
    </row>
    <row r="10" spans="1:16" x14ac:dyDescent="0.3">
      <c r="A10" s="130" t="s">
        <v>367</v>
      </c>
      <c r="B10" s="131">
        <v>41654</v>
      </c>
      <c r="C10" s="132"/>
      <c r="D10" s="133" t="s">
        <v>148</v>
      </c>
      <c r="E10" s="133"/>
      <c r="F10" s="133" t="s">
        <v>69</v>
      </c>
      <c r="G10" s="132" t="s">
        <v>144</v>
      </c>
      <c r="H10" s="134">
        <v>87.34</v>
      </c>
      <c r="I10" s="134"/>
      <c r="J10" s="35">
        <f t="shared" si="0"/>
        <v>87.34</v>
      </c>
      <c r="K10" s="35">
        <f t="shared" si="1"/>
        <v>0</v>
      </c>
      <c r="L10" s="129">
        <f>SUMIF(A$4:A10,"="&amp;A10,I$4:I10)-SUMIF(A$4:A10,"="&amp;A10,H$4:H10)</f>
        <v>-343.34000000000003</v>
      </c>
      <c r="M10" s="129">
        <f>SUMIF(A$4:A10,"="&amp;A10,K$4:K10)-SUMIF(A$4:A10,"="&amp;A10,J$4:J10)</f>
        <v>-343.34000000000003</v>
      </c>
      <c r="N10" s="128">
        <f t="shared" ca="1" si="2"/>
        <v>3761.46</v>
      </c>
    </row>
    <row r="11" spans="1:16" x14ac:dyDescent="0.3">
      <c r="A11" s="130" t="s">
        <v>367</v>
      </c>
      <c r="B11" s="131">
        <v>41657</v>
      </c>
      <c r="C11" s="132"/>
      <c r="D11" s="133" t="s">
        <v>80</v>
      </c>
      <c r="E11" s="133"/>
      <c r="F11" s="133" t="s">
        <v>116</v>
      </c>
      <c r="G11" s="132" t="s">
        <v>144</v>
      </c>
      <c r="H11" s="134">
        <v>100</v>
      </c>
      <c r="I11" s="134"/>
      <c r="J11" s="35">
        <f t="shared" si="0"/>
        <v>100</v>
      </c>
      <c r="K11" s="35">
        <f t="shared" si="1"/>
        <v>0</v>
      </c>
      <c r="L11" s="129">
        <f>SUMIF(A$4:A11,"="&amp;A11,I$4:I11)-SUMIF(A$4:A11,"="&amp;A11,H$4:H11)</f>
        <v>-443.34000000000003</v>
      </c>
      <c r="M11" s="129">
        <f>SUMIF(A$4:A11,"="&amp;A11,K$4:K11)-SUMIF(A$4:A11,"="&amp;A11,J$4:J11)</f>
        <v>-443.34000000000003</v>
      </c>
      <c r="N11" s="128">
        <f t="shared" ca="1" si="2"/>
        <v>3661.46</v>
      </c>
    </row>
    <row r="12" spans="1:16" x14ac:dyDescent="0.3">
      <c r="A12" s="130" t="s">
        <v>185</v>
      </c>
      <c r="B12" s="131">
        <v>41675</v>
      </c>
      <c r="C12" s="132" t="s">
        <v>145</v>
      </c>
      <c r="D12" s="133" t="s">
        <v>146</v>
      </c>
      <c r="E12" s="133"/>
      <c r="F12" s="133" t="s">
        <v>71</v>
      </c>
      <c r="G12" s="132" t="s">
        <v>194</v>
      </c>
      <c r="H12" s="134"/>
      <c r="I12" s="134">
        <v>1000</v>
      </c>
      <c r="J12" s="35">
        <f t="shared" si="0"/>
        <v>0</v>
      </c>
      <c r="K12" s="35">
        <f t="shared" si="1"/>
        <v>1000</v>
      </c>
      <c r="L12" s="129">
        <f>SUMIF(A$4:A12,"="&amp;A12,I$4:I12)-SUMIF(A$4:A12,"="&amp;A12,H$4:H12)</f>
        <v>2759.8</v>
      </c>
      <c r="M12" s="129">
        <f>SUMIF(A$4:A12,"="&amp;A12,K$4:K12)-SUMIF(A$4:A12,"="&amp;A12,J$4:J12)</f>
        <v>2759.8</v>
      </c>
      <c r="N12" s="128">
        <f t="shared" ca="1" si="2"/>
        <v>4661.46</v>
      </c>
    </row>
    <row r="13" spans="1:16" x14ac:dyDescent="0.3">
      <c r="A13" s="130" t="s">
        <v>185</v>
      </c>
      <c r="B13" s="131">
        <v>41680</v>
      </c>
      <c r="C13" s="132">
        <v>2033</v>
      </c>
      <c r="D13" s="133" t="s">
        <v>316</v>
      </c>
      <c r="E13" s="133" t="s">
        <v>317</v>
      </c>
      <c r="F13" s="133" t="s">
        <v>68</v>
      </c>
      <c r="G13" s="132"/>
      <c r="H13" s="134">
        <v>23.1</v>
      </c>
      <c r="I13" s="134"/>
      <c r="J13" s="35">
        <f t="shared" si="0"/>
        <v>0</v>
      </c>
      <c r="K13" s="35">
        <f t="shared" si="1"/>
        <v>0</v>
      </c>
      <c r="L13" s="129">
        <f>SUMIF(A$4:A13,"="&amp;A13,I$4:I13)-SUMIF(A$4:A13,"="&amp;A13,H$4:H13)</f>
        <v>2736.7</v>
      </c>
      <c r="M13" s="129">
        <f>SUMIF(A$4:A13,"="&amp;A13,K$4:K13)-SUMIF(A$4:A13,"="&amp;A13,J$4:J13)</f>
        <v>2759.8</v>
      </c>
      <c r="N13" s="128">
        <f t="shared" ca="1" si="2"/>
        <v>4638.3599999999997</v>
      </c>
    </row>
    <row r="14" spans="1:16" x14ac:dyDescent="0.3">
      <c r="A14" s="130" t="s">
        <v>185</v>
      </c>
      <c r="B14" s="131">
        <v>41680</v>
      </c>
      <c r="C14" s="132">
        <v>2033</v>
      </c>
      <c r="D14" s="133" t="s">
        <v>316</v>
      </c>
      <c r="E14" s="133" t="s">
        <v>317</v>
      </c>
      <c r="F14" s="133" t="s">
        <v>69</v>
      </c>
      <c r="G14" s="132"/>
      <c r="H14" s="134">
        <v>45.15</v>
      </c>
      <c r="I14" s="134"/>
      <c r="J14" s="35">
        <f t="shared" si="0"/>
        <v>0</v>
      </c>
      <c r="K14" s="35">
        <f t="shared" si="1"/>
        <v>0</v>
      </c>
      <c r="L14" s="129">
        <f>SUMIF(A$4:A14,"="&amp;A14,I$4:I14)-SUMIF(A$4:A14,"="&amp;A14,H$4:H14)</f>
        <v>2691.55</v>
      </c>
      <c r="M14" s="129">
        <f>SUMIF(A$4:A14,"="&amp;A14,K$4:K14)-SUMIF(A$4:A14,"="&amp;A14,J$4:J14)</f>
        <v>2759.8</v>
      </c>
      <c r="N14" s="128">
        <f t="shared" ca="1" si="2"/>
        <v>4593.21</v>
      </c>
    </row>
    <row r="15" spans="1:16" x14ac:dyDescent="0.3">
      <c r="A15" s="130" t="s">
        <v>185</v>
      </c>
      <c r="B15" s="131">
        <v>41680</v>
      </c>
      <c r="C15" s="132">
        <v>2033</v>
      </c>
      <c r="D15" s="133" t="s">
        <v>316</v>
      </c>
      <c r="E15" s="133" t="s">
        <v>317</v>
      </c>
      <c r="F15" s="133" t="s">
        <v>94</v>
      </c>
      <c r="G15" s="132"/>
      <c r="H15" s="134">
        <v>25.04</v>
      </c>
      <c r="I15" s="134"/>
      <c r="J15" s="35">
        <f t="shared" si="0"/>
        <v>0</v>
      </c>
      <c r="K15" s="35">
        <f t="shared" si="1"/>
        <v>0</v>
      </c>
      <c r="L15" s="129">
        <f>SUMIF(A$4:A15,"="&amp;A15,I$4:I15)-SUMIF(A$4:A15,"="&amp;A15,H$4:H15)</f>
        <v>2666.51</v>
      </c>
      <c r="M15" s="129">
        <f>SUMIF(A$4:A15,"="&amp;A15,K$4:K15)-SUMIF(A$4:A15,"="&amp;A15,J$4:J15)</f>
        <v>2759.8</v>
      </c>
      <c r="N15" s="128">
        <f t="shared" ca="1" si="2"/>
        <v>4568.17</v>
      </c>
    </row>
    <row r="16" spans="1:16" x14ac:dyDescent="0.3">
      <c r="A16" s="130" t="s">
        <v>186</v>
      </c>
      <c r="B16" s="131">
        <v>41685</v>
      </c>
      <c r="C16" s="132" t="s">
        <v>149</v>
      </c>
      <c r="D16" s="133" t="s">
        <v>196</v>
      </c>
      <c r="E16" s="133"/>
      <c r="F16" s="133" t="s">
        <v>188</v>
      </c>
      <c r="G16" s="132"/>
      <c r="H16" s="134"/>
      <c r="I16" s="134">
        <v>200</v>
      </c>
      <c r="J16" s="35">
        <f t="shared" si="0"/>
        <v>0</v>
      </c>
      <c r="K16" s="35">
        <f t="shared" si="1"/>
        <v>0</v>
      </c>
      <c r="L16" s="129">
        <f>SUMIF(A$4:A16,"="&amp;A16,I$4:I16)-SUMIF(A$4:A16,"="&amp;A16,H$4:H16)</f>
        <v>2545</v>
      </c>
      <c r="M16" s="129">
        <f>SUMIF(A$4:A16,"="&amp;A16,K$4:K16)-SUMIF(A$4:A16,"="&amp;A16,J$4:J16)</f>
        <v>2345</v>
      </c>
      <c r="N16" s="128">
        <f t="shared" ca="1" si="2"/>
        <v>4768.17</v>
      </c>
    </row>
    <row r="17" spans="1:14" x14ac:dyDescent="0.3">
      <c r="A17" s="130" t="s">
        <v>185</v>
      </c>
      <c r="B17" s="131">
        <v>41685</v>
      </c>
      <c r="C17" s="132" t="s">
        <v>149</v>
      </c>
      <c r="D17" s="133" t="s">
        <v>197</v>
      </c>
      <c r="E17" s="133" t="s">
        <v>317</v>
      </c>
      <c r="F17" s="133" t="s">
        <v>99</v>
      </c>
      <c r="G17" s="132"/>
      <c r="H17" s="134">
        <v>100</v>
      </c>
      <c r="I17" s="134"/>
      <c r="J17" s="35">
        <f t="shared" si="0"/>
        <v>0</v>
      </c>
      <c r="K17" s="35">
        <f t="shared" si="1"/>
        <v>0</v>
      </c>
      <c r="L17" s="129">
        <f>SUMIF(A$4:A17,"="&amp;A17,I$4:I17)-SUMIF(A$4:A17,"="&amp;A17,H$4:H17)</f>
        <v>2566.5100000000002</v>
      </c>
      <c r="M17" s="129">
        <f>SUMIF(A$4:A17,"="&amp;A17,K$4:K17)-SUMIF(A$4:A17,"="&amp;A17,J$4:J17)</f>
        <v>2759.8</v>
      </c>
      <c r="N17" s="128">
        <f t="shared" ca="1" si="2"/>
        <v>4668.17</v>
      </c>
    </row>
    <row r="18" spans="1:14" x14ac:dyDescent="0.3">
      <c r="A18" s="130" t="s">
        <v>185</v>
      </c>
      <c r="B18" s="131">
        <v>41685</v>
      </c>
      <c r="C18" s="132" t="s">
        <v>149</v>
      </c>
      <c r="D18" s="133" t="s">
        <v>197</v>
      </c>
      <c r="E18" s="133" t="s">
        <v>317</v>
      </c>
      <c r="F18" s="133" t="s">
        <v>202</v>
      </c>
      <c r="G18" s="132"/>
      <c r="H18" s="134">
        <v>50</v>
      </c>
      <c r="I18" s="134"/>
      <c r="J18" s="35">
        <f>IF(OR(G18="c",G18="R"),H18,0)</f>
        <v>0</v>
      </c>
      <c r="K18" s="35">
        <f>IF(OR(G18="c",G18="R"),I18,0)</f>
        <v>0</v>
      </c>
      <c r="L18" s="129">
        <f>SUMIF(A$4:A18,"="&amp;A18,I$4:I18)-SUMIF(A$4:A18,"="&amp;A18,H$4:H18)</f>
        <v>2516.5100000000002</v>
      </c>
      <c r="M18" s="129">
        <f>SUMIF(A$4:A18,"="&amp;A18,K$4:K18)-SUMIF(A$4:A18,"="&amp;A18,J$4:J18)</f>
        <v>2759.8</v>
      </c>
      <c r="N18" s="128">
        <f t="shared" ca="1" si="2"/>
        <v>4618.17</v>
      </c>
    </row>
    <row r="19" spans="1:14" x14ac:dyDescent="0.3">
      <c r="A19" s="130" t="s">
        <v>185</v>
      </c>
      <c r="B19" s="131">
        <v>41685</v>
      </c>
      <c r="C19" s="132" t="s">
        <v>149</v>
      </c>
      <c r="D19" s="133" t="s">
        <v>197</v>
      </c>
      <c r="E19" s="133" t="s">
        <v>317</v>
      </c>
      <c r="F19" s="133" t="s">
        <v>203</v>
      </c>
      <c r="G19" s="132"/>
      <c r="H19" s="134">
        <v>50</v>
      </c>
      <c r="I19" s="134"/>
      <c r="J19" s="35">
        <f>IF(OR(G19="c",G19="R"),H19,0)</f>
        <v>0</v>
      </c>
      <c r="K19" s="35">
        <f>IF(OR(G19="c",G19="R"),I19,0)</f>
        <v>0</v>
      </c>
      <c r="L19" s="129">
        <f>SUMIF(A$4:A19,"="&amp;A19,I$4:I19)-SUMIF(A$4:A19,"="&amp;A19,H$4:H19)</f>
        <v>2466.5100000000002</v>
      </c>
      <c r="M19" s="129">
        <f>SUMIF(A$4:A19,"="&amp;A19,K$4:K19)-SUMIF(A$4:A19,"="&amp;A19,J$4:J19)</f>
        <v>2759.8</v>
      </c>
      <c r="N19" s="128">
        <f t="shared" ca="1" si="2"/>
        <v>4568.17</v>
      </c>
    </row>
    <row r="20" spans="1:14" x14ac:dyDescent="0.3">
      <c r="A20" s="130"/>
      <c r="B20" s="135"/>
      <c r="C20" s="136"/>
      <c r="D20" s="135"/>
      <c r="E20" s="135"/>
      <c r="F20" s="133"/>
      <c r="G20" s="136"/>
      <c r="H20" s="135"/>
      <c r="I20" s="135"/>
      <c r="J20" s="35">
        <f t="shared" si="0"/>
        <v>0</v>
      </c>
      <c r="K20" s="35">
        <f t="shared" si="1"/>
        <v>0</v>
      </c>
      <c r="L20" s="129">
        <f>SUMIF(A$4:A20,"="&amp;A20,I$4:I20)-SUMIF(A$4:A20,"="&amp;A20,H$4:H20)</f>
        <v>0</v>
      </c>
      <c r="M20" s="129">
        <f>SUMIF(A$4:A20,"="&amp;A20,K$4:K20)-SUMIF(A$4:A20,"="&amp;A20,J$4:J20)</f>
        <v>0</v>
      </c>
      <c r="N20" s="128">
        <f t="shared" ca="1" si="2"/>
        <v>4568.17</v>
      </c>
    </row>
    <row r="21" spans="1:14" x14ac:dyDescent="0.3">
      <c r="A21" s="130"/>
      <c r="B21" s="135"/>
      <c r="C21" s="136"/>
      <c r="D21" s="135"/>
      <c r="E21" s="135"/>
      <c r="F21" s="133"/>
      <c r="G21" s="136"/>
      <c r="H21" s="135"/>
      <c r="I21" s="135"/>
      <c r="J21" s="35">
        <f t="shared" si="0"/>
        <v>0</v>
      </c>
      <c r="K21" s="35">
        <f t="shared" si="1"/>
        <v>0</v>
      </c>
      <c r="L21" s="129">
        <f>SUMIF(A$4:A21,"="&amp;A21,I$4:I21)-SUMIF(A$4:A21,"="&amp;A21,H$4:H21)</f>
        <v>0</v>
      </c>
      <c r="M21" s="129">
        <f>SUMIF(A$4:A21,"="&amp;A21,K$4:K21)-SUMIF(A$4:A21,"="&amp;A21,J$4:J21)</f>
        <v>0</v>
      </c>
      <c r="N21" s="128">
        <f t="shared" ca="1" si="2"/>
        <v>4568.17</v>
      </c>
    </row>
    <row r="22" spans="1:14" x14ac:dyDescent="0.3">
      <c r="A22" s="130"/>
      <c r="B22" s="135"/>
      <c r="C22" s="136"/>
      <c r="D22" s="135"/>
      <c r="E22" s="135"/>
      <c r="F22" s="133"/>
      <c r="G22" s="136"/>
      <c r="H22" s="135"/>
      <c r="I22" s="135"/>
      <c r="J22" s="35">
        <f t="shared" si="0"/>
        <v>0</v>
      </c>
      <c r="K22" s="35">
        <f t="shared" si="1"/>
        <v>0</v>
      </c>
      <c r="L22" s="129">
        <f>SUMIF(A$4:A22,"="&amp;A22,I$4:I22)-SUMIF(A$4:A22,"="&amp;A22,H$4:H22)</f>
        <v>0</v>
      </c>
      <c r="M22" s="129">
        <f>SUMIF(A$4:A22,"="&amp;A22,K$4:K22)-SUMIF(A$4:A22,"="&amp;A22,J$4:J22)</f>
        <v>0</v>
      </c>
      <c r="N22" s="128">
        <f t="shared" ca="1" si="2"/>
        <v>4568.17</v>
      </c>
    </row>
    <row r="23" spans="1:14" x14ac:dyDescent="0.3">
      <c r="A23" s="130"/>
      <c r="B23" s="135"/>
      <c r="C23" s="136"/>
      <c r="D23" s="135"/>
      <c r="E23" s="135"/>
      <c r="F23" s="133"/>
      <c r="G23" s="136"/>
      <c r="H23" s="135"/>
      <c r="I23" s="135"/>
      <c r="J23" s="35">
        <f t="shared" si="0"/>
        <v>0</v>
      </c>
      <c r="K23" s="35">
        <f t="shared" si="1"/>
        <v>0</v>
      </c>
      <c r="L23" s="129">
        <f>SUMIF(A$4:A23,"="&amp;A23,I$4:I23)-SUMIF(A$4:A23,"="&amp;A23,H$4:H23)</f>
        <v>0</v>
      </c>
      <c r="M23" s="129">
        <f>SUMIF(A$4:A23,"="&amp;A23,K$4:K23)-SUMIF(A$4:A23,"="&amp;A23,J$4:J23)</f>
        <v>0</v>
      </c>
      <c r="N23" s="128">
        <f t="shared" ca="1" si="2"/>
        <v>4568.17</v>
      </c>
    </row>
    <row r="24" spans="1:14" x14ac:dyDescent="0.3">
      <c r="A24" s="130"/>
      <c r="B24" s="135"/>
      <c r="C24" s="136"/>
      <c r="D24" s="135"/>
      <c r="E24" s="135"/>
      <c r="F24" s="133"/>
      <c r="G24" s="136"/>
      <c r="H24" s="135"/>
      <c r="I24" s="135"/>
      <c r="J24" s="35">
        <f t="shared" si="0"/>
        <v>0</v>
      </c>
      <c r="K24" s="35">
        <f t="shared" si="1"/>
        <v>0</v>
      </c>
      <c r="L24" s="129">
        <f>SUMIF(A$4:A24,"="&amp;A24,I$4:I24)-SUMIF(A$4:A24,"="&amp;A24,H$4:H24)</f>
        <v>0</v>
      </c>
      <c r="M24" s="129">
        <f>SUMIF(A$4:A24,"="&amp;A24,K$4:K24)-SUMIF(A$4:A24,"="&amp;A24,J$4:J24)</f>
        <v>0</v>
      </c>
      <c r="N24" s="128">
        <f t="shared" ca="1" si="2"/>
        <v>4568.17</v>
      </c>
    </row>
    <row r="25" spans="1:14" x14ac:dyDescent="0.3">
      <c r="A25" s="130"/>
      <c r="B25" s="135"/>
      <c r="C25" s="136"/>
      <c r="D25" s="135"/>
      <c r="E25" s="135"/>
      <c r="F25" s="133"/>
      <c r="G25" s="136"/>
      <c r="H25" s="135"/>
      <c r="I25" s="135"/>
      <c r="J25" s="35">
        <f t="shared" si="0"/>
        <v>0</v>
      </c>
      <c r="K25" s="35">
        <f t="shared" si="1"/>
        <v>0</v>
      </c>
      <c r="L25" s="129">
        <f>SUMIF(A$4:A25,"="&amp;A25,I$4:I25)-SUMIF(A$4:A25,"="&amp;A25,H$4:H25)</f>
        <v>0</v>
      </c>
      <c r="M25" s="129">
        <f>SUMIF(A$4:A25,"="&amp;A25,K$4:K25)-SUMIF(A$4:A25,"="&amp;A25,J$4:J25)</f>
        <v>0</v>
      </c>
      <c r="N25" s="128">
        <f t="shared" ca="1" si="2"/>
        <v>4568.17</v>
      </c>
    </row>
    <row r="26" spans="1:14" x14ac:dyDescent="0.3">
      <c r="A26" s="130"/>
      <c r="B26" s="135"/>
      <c r="C26" s="136"/>
      <c r="D26" s="135"/>
      <c r="E26" s="135"/>
      <c r="F26" s="133"/>
      <c r="G26" s="136"/>
      <c r="H26" s="135"/>
      <c r="I26" s="135"/>
      <c r="J26" s="35">
        <f t="shared" si="0"/>
        <v>0</v>
      </c>
      <c r="K26" s="35">
        <f t="shared" si="1"/>
        <v>0</v>
      </c>
      <c r="L26" s="129">
        <f>SUMIF(A$4:A26,"="&amp;A26,I$4:I26)-SUMIF(A$4:A26,"="&amp;A26,H$4:H26)</f>
        <v>0</v>
      </c>
      <c r="M26" s="129">
        <f>SUMIF(A$4:A26,"="&amp;A26,K$4:K26)-SUMIF(A$4:A26,"="&amp;A26,J$4:J26)</f>
        <v>0</v>
      </c>
      <c r="N26" s="128">
        <f t="shared" ca="1" si="2"/>
        <v>4568.17</v>
      </c>
    </row>
    <row r="27" spans="1:14" x14ac:dyDescent="0.3">
      <c r="A27" s="130"/>
      <c r="B27" s="135"/>
      <c r="C27" s="136"/>
      <c r="D27" s="135"/>
      <c r="E27" s="135"/>
      <c r="F27" s="133"/>
      <c r="G27" s="136"/>
      <c r="H27" s="135"/>
      <c r="I27" s="135"/>
      <c r="J27" s="35">
        <f t="shared" si="0"/>
        <v>0</v>
      </c>
      <c r="K27" s="35">
        <f t="shared" si="1"/>
        <v>0</v>
      </c>
      <c r="L27" s="129">
        <f>SUMIF(A$4:A27,"="&amp;A27,I$4:I27)-SUMIF(A$4:A27,"="&amp;A27,H$4:H27)</f>
        <v>0</v>
      </c>
      <c r="M27" s="129">
        <f>SUMIF(A$4:A27,"="&amp;A27,K$4:K27)-SUMIF(A$4:A27,"="&amp;A27,J$4:J27)</f>
        <v>0</v>
      </c>
      <c r="N27" s="128">
        <f t="shared" ca="1" si="2"/>
        <v>4568.17</v>
      </c>
    </row>
    <row r="28" spans="1:14" x14ac:dyDescent="0.3">
      <c r="A28" s="130"/>
      <c r="B28" s="135"/>
      <c r="C28" s="136"/>
      <c r="D28" s="135"/>
      <c r="E28" s="135"/>
      <c r="F28" s="133"/>
      <c r="G28" s="136"/>
      <c r="H28" s="135"/>
      <c r="I28" s="135"/>
      <c r="J28" s="35">
        <f t="shared" si="0"/>
        <v>0</v>
      </c>
      <c r="K28" s="35">
        <f t="shared" si="1"/>
        <v>0</v>
      </c>
      <c r="L28" s="129">
        <f>SUMIF(A$4:A28,"="&amp;A28,I$4:I28)-SUMIF(A$4:A28,"="&amp;A28,H$4:H28)</f>
        <v>0</v>
      </c>
      <c r="M28" s="129">
        <f>SUMIF(A$4:A28,"="&amp;A28,K$4:K28)-SUMIF(A$4:A28,"="&amp;A28,J$4:J28)</f>
        <v>0</v>
      </c>
      <c r="N28" s="128">
        <f t="shared" ca="1" si="2"/>
        <v>4568.17</v>
      </c>
    </row>
    <row r="29" spans="1:14" x14ac:dyDescent="0.3">
      <c r="A29" s="130"/>
      <c r="B29" s="135"/>
      <c r="C29" s="136"/>
      <c r="D29" s="135"/>
      <c r="E29" s="135"/>
      <c r="F29" s="133"/>
      <c r="G29" s="136"/>
      <c r="H29" s="135"/>
      <c r="I29" s="135"/>
      <c r="J29" s="35">
        <f t="shared" si="0"/>
        <v>0</v>
      </c>
      <c r="K29" s="35">
        <f t="shared" si="1"/>
        <v>0</v>
      </c>
      <c r="L29" s="129">
        <f>SUMIF(A$4:A29,"="&amp;A29,I$4:I29)-SUMIF(A$4:A29,"="&amp;A29,H$4:H29)</f>
        <v>0</v>
      </c>
      <c r="M29" s="129">
        <f>SUMIF(A$4:A29,"="&amp;A29,K$4:K29)-SUMIF(A$4:A29,"="&amp;A29,J$4:J29)</f>
        <v>0</v>
      </c>
      <c r="N29" s="128">
        <f t="shared" ca="1" si="2"/>
        <v>4568.17</v>
      </c>
    </row>
    <row r="30" spans="1:14" x14ac:dyDescent="0.3">
      <c r="A30" s="130"/>
      <c r="B30" s="135"/>
      <c r="C30" s="136"/>
      <c r="D30" s="135"/>
      <c r="E30" s="135"/>
      <c r="F30" s="133"/>
      <c r="G30" s="136"/>
      <c r="H30" s="135"/>
      <c r="I30" s="135"/>
      <c r="J30" s="35">
        <f t="shared" si="0"/>
        <v>0</v>
      </c>
      <c r="K30" s="35">
        <f t="shared" si="1"/>
        <v>0</v>
      </c>
      <c r="L30" s="129">
        <f>SUMIF(A$4:A30,"="&amp;A30,I$4:I30)-SUMIF(A$4:A30,"="&amp;A30,H$4:H30)</f>
        <v>0</v>
      </c>
      <c r="M30" s="129">
        <f>SUMIF(A$4:A30,"="&amp;A30,K$4:K30)-SUMIF(A$4:A30,"="&amp;A30,J$4:J30)</f>
        <v>0</v>
      </c>
      <c r="N30" s="128">
        <f t="shared" ca="1" si="2"/>
        <v>4568.17</v>
      </c>
    </row>
    <row r="31" spans="1:14" x14ac:dyDescent="0.3">
      <c r="A31" s="130"/>
      <c r="B31" s="135"/>
      <c r="C31" s="136"/>
      <c r="D31" s="135"/>
      <c r="E31" s="135"/>
      <c r="F31" s="133"/>
      <c r="G31" s="136"/>
      <c r="H31" s="135"/>
      <c r="I31" s="135"/>
      <c r="J31" s="35">
        <f t="shared" si="0"/>
        <v>0</v>
      </c>
      <c r="K31" s="35">
        <f t="shared" si="1"/>
        <v>0</v>
      </c>
      <c r="L31" s="129">
        <f>SUMIF(A$4:A31,"="&amp;A31,I$4:I31)-SUMIF(A$4:A31,"="&amp;A31,H$4:H31)</f>
        <v>0</v>
      </c>
      <c r="M31" s="129">
        <f>SUMIF(A$4:A31,"="&amp;A31,K$4:K31)-SUMIF(A$4:A31,"="&amp;A31,J$4:J31)</f>
        <v>0</v>
      </c>
      <c r="N31" s="128">
        <f t="shared" ca="1" si="2"/>
        <v>4568.17</v>
      </c>
    </row>
    <row r="32" spans="1:14" x14ac:dyDescent="0.3">
      <c r="A32" s="130"/>
      <c r="B32" s="135"/>
      <c r="C32" s="136"/>
      <c r="D32" s="135"/>
      <c r="E32" s="135"/>
      <c r="F32" s="133"/>
      <c r="G32" s="136"/>
      <c r="H32" s="135"/>
      <c r="I32" s="135"/>
      <c r="J32" s="35">
        <f t="shared" si="0"/>
        <v>0</v>
      </c>
      <c r="K32" s="35">
        <f t="shared" si="1"/>
        <v>0</v>
      </c>
      <c r="L32" s="129">
        <f>SUMIF(A$4:A32,"="&amp;A32,I$4:I32)-SUMIF(A$4:A32,"="&amp;A32,H$4:H32)</f>
        <v>0</v>
      </c>
      <c r="M32" s="129">
        <f>SUMIF(A$4:A32,"="&amp;A32,K$4:K32)-SUMIF(A$4:A32,"="&amp;A32,J$4:J32)</f>
        <v>0</v>
      </c>
      <c r="N32" s="128">
        <f t="shared" ca="1" si="2"/>
        <v>4568.17</v>
      </c>
    </row>
    <row r="33" spans="1:14" x14ac:dyDescent="0.3">
      <c r="A33" s="130"/>
      <c r="B33" s="135"/>
      <c r="C33" s="136"/>
      <c r="D33" s="135"/>
      <c r="E33" s="135"/>
      <c r="F33" s="133"/>
      <c r="G33" s="136"/>
      <c r="H33" s="135"/>
      <c r="I33" s="135"/>
      <c r="J33" s="35">
        <f t="shared" si="0"/>
        <v>0</v>
      </c>
      <c r="K33" s="35">
        <f t="shared" si="1"/>
        <v>0</v>
      </c>
      <c r="L33" s="129">
        <f>SUMIF(A$4:A33,"="&amp;A33,I$4:I33)-SUMIF(A$4:A33,"="&amp;A33,H$4:H33)</f>
        <v>0</v>
      </c>
      <c r="M33" s="129">
        <f>SUMIF(A$4:A33,"="&amp;A33,K$4:K33)-SUMIF(A$4:A33,"="&amp;A33,J$4:J33)</f>
        <v>0</v>
      </c>
      <c r="N33" s="128">
        <f t="shared" ca="1" si="2"/>
        <v>4568.17</v>
      </c>
    </row>
    <row r="34" spans="1:14" x14ac:dyDescent="0.3">
      <c r="A34" s="130"/>
      <c r="B34" s="135"/>
      <c r="C34" s="136"/>
      <c r="D34" s="135"/>
      <c r="E34" s="135"/>
      <c r="F34" s="133"/>
      <c r="G34" s="136"/>
      <c r="H34" s="135"/>
      <c r="I34" s="135"/>
      <c r="J34" s="35">
        <f t="shared" si="0"/>
        <v>0</v>
      </c>
      <c r="K34" s="35">
        <f t="shared" si="1"/>
        <v>0</v>
      </c>
      <c r="L34" s="129">
        <f>SUMIF(A$4:A34,"="&amp;A34,I$4:I34)-SUMIF(A$4:A34,"="&amp;A34,H$4:H34)</f>
        <v>0</v>
      </c>
      <c r="M34" s="129">
        <f>SUMIF(A$4:A34,"="&amp;A34,K$4:K34)-SUMIF(A$4:A34,"="&amp;A34,J$4:J34)</f>
        <v>0</v>
      </c>
      <c r="N34" s="128">
        <f t="shared" ca="1" si="2"/>
        <v>4568.17</v>
      </c>
    </row>
    <row r="35" spans="1:14" x14ac:dyDescent="0.3">
      <c r="A35" s="130"/>
      <c r="B35" s="135"/>
      <c r="C35" s="136"/>
      <c r="D35" s="135"/>
      <c r="E35" s="135"/>
      <c r="F35" s="133"/>
      <c r="G35" s="136"/>
      <c r="H35" s="135"/>
      <c r="I35" s="135"/>
      <c r="J35" s="35">
        <f t="shared" si="0"/>
        <v>0</v>
      </c>
      <c r="K35" s="35">
        <f t="shared" si="1"/>
        <v>0</v>
      </c>
      <c r="L35" s="129">
        <f>SUMIF(A$4:A35,"="&amp;A35,I$4:I35)-SUMIF(A$4:A35,"="&amp;A35,H$4:H35)</f>
        <v>0</v>
      </c>
      <c r="M35" s="129">
        <f>SUMIF(A$4:A35,"="&amp;A35,K$4:K35)-SUMIF(A$4:A35,"="&amp;A35,J$4:J35)</f>
        <v>0</v>
      </c>
      <c r="N35" s="128">
        <f t="shared" ca="1" si="2"/>
        <v>4568.17</v>
      </c>
    </row>
    <row r="36" spans="1:14" x14ac:dyDescent="0.3">
      <c r="A36" s="130"/>
      <c r="B36" s="135"/>
      <c r="C36" s="136"/>
      <c r="D36" s="135"/>
      <c r="E36" s="135"/>
      <c r="F36" s="133"/>
      <c r="G36" s="136"/>
      <c r="H36" s="135"/>
      <c r="I36" s="135"/>
      <c r="J36" s="35">
        <f t="shared" si="0"/>
        <v>0</v>
      </c>
      <c r="K36" s="35">
        <f t="shared" si="1"/>
        <v>0</v>
      </c>
      <c r="L36" s="129">
        <f>SUMIF(A$4:A36,"="&amp;A36,I$4:I36)-SUMIF(A$4:A36,"="&amp;A36,H$4:H36)</f>
        <v>0</v>
      </c>
      <c r="M36" s="129">
        <f>SUMIF(A$4:A36,"="&amp;A36,K$4:K36)-SUMIF(A$4:A36,"="&amp;A36,J$4:J36)</f>
        <v>0</v>
      </c>
      <c r="N36" s="128">
        <f t="shared" ca="1" si="2"/>
        <v>4568.17</v>
      </c>
    </row>
    <row r="37" spans="1:14" x14ac:dyDescent="0.3">
      <c r="A37" s="130"/>
      <c r="B37" s="135"/>
      <c r="C37" s="136"/>
      <c r="D37" s="135"/>
      <c r="E37" s="135"/>
      <c r="F37" s="133"/>
      <c r="G37" s="136"/>
      <c r="H37" s="135"/>
      <c r="I37" s="135"/>
      <c r="J37" s="35">
        <f t="shared" si="0"/>
        <v>0</v>
      </c>
      <c r="K37" s="35">
        <f t="shared" si="1"/>
        <v>0</v>
      </c>
      <c r="L37" s="129">
        <f>SUMIF(A$4:A37,"="&amp;A37,I$4:I37)-SUMIF(A$4:A37,"="&amp;A37,H$4:H37)</f>
        <v>0</v>
      </c>
      <c r="M37" s="129">
        <f>SUMIF(A$4:A37,"="&amp;A37,K$4:K37)-SUMIF(A$4:A37,"="&amp;A37,J$4:J37)</f>
        <v>0</v>
      </c>
      <c r="N37" s="128">
        <f t="shared" ca="1" si="2"/>
        <v>4568.17</v>
      </c>
    </row>
    <row r="38" spans="1:14" x14ac:dyDescent="0.3">
      <c r="A38" s="130"/>
      <c r="B38" s="135"/>
      <c r="C38" s="136"/>
      <c r="D38" s="135"/>
      <c r="E38" s="135"/>
      <c r="F38" s="133"/>
      <c r="G38" s="136"/>
      <c r="H38" s="135"/>
      <c r="I38" s="135"/>
      <c r="J38" s="35">
        <f t="shared" si="0"/>
        <v>0</v>
      </c>
      <c r="K38" s="35">
        <f t="shared" si="1"/>
        <v>0</v>
      </c>
      <c r="L38" s="129">
        <f>SUMIF(A$4:A38,"="&amp;A38,I$4:I38)-SUMIF(A$4:A38,"="&amp;A38,H$4:H38)</f>
        <v>0</v>
      </c>
      <c r="M38" s="129">
        <f>SUMIF(A$4:A38,"="&amp;A38,K$4:K38)-SUMIF(A$4:A38,"="&amp;A38,J$4:J38)</f>
        <v>0</v>
      </c>
      <c r="N38" s="128">
        <f t="shared" ca="1" si="2"/>
        <v>4568.17</v>
      </c>
    </row>
    <row r="39" spans="1:14" x14ac:dyDescent="0.3">
      <c r="A39" s="130"/>
      <c r="B39" s="135"/>
      <c r="C39" s="136"/>
      <c r="D39" s="135"/>
      <c r="E39" s="135"/>
      <c r="F39" s="133"/>
      <c r="G39" s="136"/>
      <c r="H39" s="135"/>
      <c r="I39" s="135"/>
      <c r="J39" s="35">
        <f t="shared" si="0"/>
        <v>0</v>
      </c>
      <c r="K39" s="35">
        <f t="shared" si="1"/>
        <v>0</v>
      </c>
      <c r="L39" s="129">
        <f>SUMIF(A$4:A39,"="&amp;A39,I$4:I39)-SUMIF(A$4:A39,"="&amp;A39,H$4:H39)</f>
        <v>0</v>
      </c>
      <c r="M39" s="129">
        <f>SUMIF(A$4:A39,"="&amp;A39,K$4:K39)-SUMIF(A$4:A39,"="&amp;A39,J$4:J39)</f>
        <v>0</v>
      </c>
      <c r="N39" s="128">
        <f t="shared" ca="1" si="2"/>
        <v>4568.17</v>
      </c>
    </row>
    <row r="40" spans="1:14" x14ac:dyDescent="0.3">
      <c r="A40" s="130"/>
      <c r="B40" s="135"/>
      <c r="C40" s="136"/>
      <c r="D40" s="135"/>
      <c r="E40" s="135"/>
      <c r="F40" s="133"/>
      <c r="G40" s="136"/>
      <c r="H40" s="135"/>
      <c r="I40" s="135"/>
      <c r="J40" s="35">
        <f t="shared" si="0"/>
        <v>0</v>
      </c>
      <c r="K40" s="35">
        <f t="shared" si="1"/>
        <v>0</v>
      </c>
      <c r="L40" s="129">
        <f>SUMIF(A$4:A40,"="&amp;A40,I$4:I40)-SUMIF(A$4:A40,"="&amp;A40,H$4:H40)</f>
        <v>0</v>
      </c>
      <c r="M40" s="129">
        <f>SUMIF(A$4:A40,"="&amp;A40,K$4:K40)-SUMIF(A$4:A40,"="&amp;A40,J$4:J40)</f>
        <v>0</v>
      </c>
      <c r="N40" s="128">
        <f t="shared" ca="1" si="2"/>
        <v>4568.17</v>
      </c>
    </row>
    <row r="41" spans="1:14" x14ac:dyDescent="0.3">
      <c r="A41" s="130"/>
      <c r="B41" s="135"/>
      <c r="C41" s="136"/>
      <c r="D41" s="135"/>
      <c r="E41" s="135"/>
      <c r="F41" s="133"/>
      <c r="G41" s="136"/>
      <c r="H41" s="135"/>
      <c r="I41" s="135"/>
      <c r="J41" s="35">
        <f t="shared" si="0"/>
        <v>0</v>
      </c>
      <c r="K41" s="35">
        <f t="shared" si="1"/>
        <v>0</v>
      </c>
      <c r="L41" s="129">
        <f>SUMIF(A$4:A41,"="&amp;A41,I$4:I41)-SUMIF(A$4:A41,"="&amp;A41,H$4:H41)</f>
        <v>0</v>
      </c>
      <c r="M41" s="129">
        <f>SUMIF(A$4:A41,"="&amp;A41,K$4:K41)-SUMIF(A$4:A41,"="&amp;A41,J$4:J41)</f>
        <v>0</v>
      </c>
      <c r="N41" s="128">
        <f t="shared" ca="1" si="2"/>
        <v>4568.17</v>
      </c>
    </row>
    <row r="42" spans="1:14" x14ac:dyDescent="0.3">
      <c r="A42" s="130"/>
      <c r="B42" s="135"/>
      <c r="C42" s="136"/>
      <c r="D42" s="135"/>
      <c r="E42" s="135"/>
      <c r="F42" s="133"/>
      <c r="G42" s="136"/>
      <c r="H42" s="135"/>
      <c r="I42" s="135"/>
      <c r="J42" s="35">
        <f t="shared" si="0"/>
        <v>0</v>
      </c>
      <c r="K42" s="35">
        <f t="shared" si="1"/>
        <v>0</v>
      </c>
      <c r="L42" s="129">
        <f>SUMIF(A$4:A42,"="&amp;A42,I$4:I42)-SUMIF(A$4:A42,"="&amp;A42,H$4:H42)</f>
        <v>0</v>
      </c>
      <c r="M42" s="129">
        <f>SUMIF(A$4:A42,"="&amp;A42,K$4:K42)-SUMIF(A$4:A42,"="&amp;A42,J$4:J42)</f>
        <v>0</v>
      </c>
      <c r="N42" s="128">
        <f t="shared" ca="1" si="2"/>
        <v>4568.17</v>
      </c>
    </row>
    <row r="43" spans="1:14" x14ac:dyDescent="0.3">
      <c r="A43" s="130"/>
      <c r="B43" s="135"/>
      <c r="C43" s="136"/>
      <c r="D43" s="135"/>
      <c r="E43" s="135"/>
      <c r="F43" s="133"/>
      <c r="G43" s="136"/>
      <c r="H43" s="135"/>
      <c r="I43" s="135"/>
      <c r="J43" s="35">
        <f t="shared" si="0"/>
        <v>0</v>
      </c>
      <c r="K43" s="35">
        <f t="shared" si="1"/>
        <v>0</v>
      </c>
      <c r="L43" s="129">
        <f>SUMIF(A$4:A43,"="&amp;A43,I$4:I43)-SUMIF(A$4:A43,"="&amp;A43,H$4:H43)</f>
        <v>0</v>
      </c>
      <c r="M43" s="129">
        <f>SUMIF(A$4:A43,"="&amp;A43,K$4:K43)-SUMIF(A$4:A43,"="&amp;A43,J$4:J43)</f>
        <v>0</v>
      </c>
      <c r="N43" s="128">
        <f t="shared" ca="1" si="2"/>
        <v>4568.17</v>
      </c>
    </row>
    <row r="44" spans="1:14" x14ac:dyDescent="0.3">
      <c r="A44" s="130"/>
      <c r="B44" s="135"/>
      <c r="C44" s="136"/>
      <c r="D44" s="135"/>
      <c r="E44" s="135"/>
      <c r="F44" s="133"/>
      <c r="G44" s="136"/>
      <c r="H44" s="135"/>
      <c r="I44" s="135"/>
      <c r="J44" s="35">
        <f t="shared" si="0"/>
        <v>0</v>
      </c>
      <c r="K44" s="35">
        <f t="shared" si="1"/>
        <v>0</v>
      </c>
      <c r="L44" s="129">
        <f>SUMIF(A$4:A44,"="&amp;A44,I$4:I44)-SUMIF(A$4:A44,"="&amp;A44,H$4:H44)</f>
        <v>0</v>
      </c>
      <c r="M44" s="129">
        <f>SUMIF(A$4:A44,"="&amp;A44,K$4:K44)-SUMIF(A$4:A44,"="&amp;A44,J$4:J44)</f>
        <v>0</v>
      </c>
      <c r="N44" s="128">
        <f t="shared" ca="1" si="2"/>
        <v>4568.17</v>
      </c>
    </row>
    <row r="45" spans="1:14" x14ac:dyDescent="0.3">
      <c r="A45" s="130"/>
      <c r="B45" s="135"/>
      <c r="C45" s="136"/>
      <c r="D45" s="135"/>
      <c r="E45" s="135"/>
      <c r="F45" s="133"/>
      <c r="G45" s="136"/>
      <c r="H45" s="135"/>
      <c r="I45" s="135"/>
      <c r="J45" s="35">
        <f t="shared" si="0"/>
        <v>0</v>
      </c>
      <c r="K45" s="35">
        <f t="shared" si="1"/>
        <v>0</v>
      </c>
      <c r="L45" s="129">
        <f>SUMIF(A$4:A45,"="&amp;A45,I$4:I45)-SUMIF(A$4:A45,"="&amp;A45,H$4:H45)</f>
        <v>0</v>
      </c>
      <c r="M45" s="129">
        <f>SUMIF(A$4:A45,"="&amp;A45,K$4:K45)-SUMIF(A$4:A45,"="&amp;A45,J$4:J45)</f>
        <v>0</v>
      </c>
      <c r="N45" s="128">
        <f t="shared" ca="1" si="2"/>
        <v>4568.17</v>
      </c>
    </row>
    <row r="46" spans="1:14" x14ac:dyDescent="0.3">
      <c r="A46" s="130"/>
      <c r="B46" s="135"/>
      <c r="C46" s="136"/>
      <c r="D46" s="135"/>
      <c r="E46" s="135"/>
      <c r="F46" s="133"/>
      <c r="G46" s="136"/>
      <c r="H46" s="135"/>
      <c r="I46" s="135"/>
      <c r="J46" s="35">
        <f t="shared" si="0"/>
        <v>0</v>
      </c>
      <c r="K46" s="35">
        <f t="shared" si="1"/>
        <v>0</v>
      </c>
      <c r="L46" s="129">
        <f>SUMIF(A$4:A46,"="&amp;A46,I$4:I46)-SUMIF(A$4:A46,"="&amp;A46,H$4:H46)</f>
        <v>0</v>
      </c>
      <c r="M46" s="129">
        <f>SUMIF(A$4:A46,"="&amp;A46,K$4:K46)-SUMIF(A$4:A46,"="&amp;A46,J$4:J46)</f>
        <v>0</v>
      </c>
      <c r="N46" s="128">
        <f t="shared" ca="1" si="2"/>
        <v>4568.17</v>
      </c>
    </row>
    <row r="47" spans="1:14" x14ac:dyDescent="0.3">
      <c r="A47" s="130"/>
      <c r="B47" s="135"/>
      <c r="C47" s="136"/>
      <c r="D47" s="135"/>
      <c r="E47" s="135"/>
      <c r="F47" s="133"/>
      <c r="G47" s="136"/>
      <c r="H47" s="135"/>
      <c r="I47" s="135"/>
      <c r="J47" s="35">
        <f t="shared" si="0"/>
        <v>0</v>
      </c>
      <c r="K47" s="35">
        <f t="shared" si="1"/>
        <v>0</v>
      </c>
      <c r="L47" s="129">
        <f>SUMIF(A$4:A47,"="&amp;A47,I$4:I47)-SUMIF(A$4:A47,"="&amp;A47,H$4:H47)</f>
        <v>0</v>
      </c>
      <c r="M47" s="129">
        <f>SUMIF(A$4:A47,"="&amp;A47,K$4:K47)-SUMIF(A$4:A47,"="&amp;A47,J$4:J47)</f>
        <v>0</v>
      </c>
      <c r="N47" s="128">
        <f t="shared" ca="1" si="2"/>
        <v>4568.17</v>
      </c>
    </row>
    <row r="48" spans="1:14" x14ac:dyDescent="0.3">
      <c r="A48" s="130"/>
      <c r="B48" s="135"/>
      <c r="C48" s="136"/>
      <c r="D48" s="135"/>
      <c r="E48" s="135"/>
      <c r="F48" s="133"/>
      <c r="G48" s="136"/>
      <c r="H48" s="135"/>
      <c r="I48" s="135"/>
      <c r="J48" s="35">
        <f t="shared" si="0"/>
        <v>0</v>
      </c>
      <c r="K48" s="35">
        <f t="shared" si="1"/>
        <v>0</v>
      </c>
      <c r="L48" s="129">
        <f>SUMIF(A$4:A48,"="&amp;A48,I$4:I48)-SUMIF(A$4:A48,"="&amp;A48,H$4:H48)</f>
        <v>0</v>
      </c>
      <c r="M48" s="129">
        <f>SUMIF(A$4:A48,"="&amp;A48,K$4:K48)-SUMIF(A$4:A48,"="&amp;A48,J$4:J48)</f>
        <v>0</v>
      </c>
      <c r="N48" s="128">
        <f t="shared" ca="1" si="2"/>
        <v>4568.17</v>
      </c>
    </row>
    <row r="49" spans="1:14" x14ac:dyDescent="0.3">
      <c r="A49" s="130"/>
      <c r="B49" s="135"/>
      <c r="C49" s="136"/>
      <c r="D49" s="135"/>
      <c r="E49" s="135"/>
      <c r="F49" s="133"/>
      <c r="G49" s="136"/>
      <c r="H49" s="135"/>
      <c r="I49" s="135"/>
      <c r="J49" s="35">
        <f t="shared" si="0"/>
        <v>0</v>
      </c>
      <c r="K49" s="35">
        <f t="shared" si="1"/>
        <v>0</v>
      </c>
      <c r="L49" s="129">
        <f>SUMIF(A$4:A49,"="&amp;A49,I$4:I49)-SUMIF(A$4:A49,"="&amp;A49,H$4:H49)</f>
        <v>0</v>
      </c>
      <c r="M49" s="129">
        <f>SUMIF(A$4:A49,"="&amp;A49,K$4:K49)-SUMIF(A$4:A49,"="&amp;A49,J$4:J49)</f>
        <v>0</v>
      </c>
      <c r="N49" s="128">
        <f t="shared" ca="1" si="2"/>
        <v>4568.17</v>
      </c>
    </row>
    <row r="50" spans="1:14" x14ac:dyDescent="0.3">
      <c r="A50" s="75" t="s">
        <v>53</v>
      </c>
    </row>
  </sheetData>
  <phoneticPr fontId="20" type="noConversion"/>
  <conditionalFormatting sqref="N5:N49">
    <cfRule type="cellIs" dxfId="12" priority="1" stopIfTrue="1" operator="lessThan">
      <formula>0</formula>
    </cfRule>
  </conditionalFormatting>
  <conditionalFormatting sqref="F5:F49">
    <cfRule type="expression" dxfId="11" priority="2" stopIfTrue="1">
      <formula>AND(NOT(ISBLANK(F5)),ISERROR(MATCH(F5,categories,0)))</formula>
    </cfRule>
    <cfRule type="expression" dxfId="10" priority="3" stopIfTrue="1">
      <formula>OR(F5="[Balance]",F5="[Transfer]",ISBLANK(F5))</formula>
    </cfRule>
    <cfRule type="expression" dxfId="9" priority="4" stopIfTrue="1">
      <formula>OR(ISERROR(MATCH(F5,yearlyA,0)),ISERROR(MATCH(F5,monthlyA,0)))</formula>
    </cfRule>
  </conditionalFormatting>
  <conditionalFormatting sqref="A5:A49">
    <cfRule type="expression" dxfId="8" priority="5" stopIfTrue="1">
      <formula>AND(ISERROR(MATCH(A5,accounts,0)),NOT(ISBLANK(A5)))</formula>
    </cfRule>
  </conditionalFormatting>
  <dataValidations count="2">
    <dataValidation type="list" allowBlank="1" showInputMessage="1" showErrorMessage="1" sqref="F5:F49">
      <formula1>categories</formula1>
    </dataValidation>
    <dataValidation type="list" allowBlank="1" showInputMessage="1" showErrorMessage="1" sqref="A5:A49">
      <formula1>accounts</formula1>
    </dataValidation>
  </dataValidations>
  <hyperlinks>
    <hyperlink ref="A2" r:id="rId1"/>
  </hyperlinks>
  <printOptions horizontalCentered="1"/>
  <pageMargins left="0.5" right="0.5" top="0.5" bottom="0.5" header="0.5" footer="0.5"/>
  <pageSetup fitToHeight="0" orientation="landscape" r:id="rId2"/>
  <headerFooter alignWithMargins="0"/>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L174"/>
  <sheetViews>
    <sheetView showGridLines="0" workbookViewId="0">
      <selection activeCell="B5" sqref="B5"/>
    </sheetView>
  </sheetViews>
  <sheetFormatPr defaultRowHeight="15" x14ac:dyDescent="0.3"/>
  <cols>
    <col min="1" max="1" width="24.140625" style="10" customWidth="1"/>
    <col min="2" max="3" width="11.42578125" style="10" customWidth="1"/>
    <col min="4" max="4" width="10.7109375" style="10" customWidth="1"/>
    <col min="5" max="5" width="2.7109375" style="10" customWidth="1"/>
    <col min="6" max="6" width="24.140625" style="10" customWidth="1"/>
    <col min="7" max="8" width="11.42578125" style="10" customWidth="1"/>
    <col min="9" max="9" width="10.7109375" style="10" customWidth="1"/>
    <col min="10" max="10" width="4.85546875" style="10" customWidth="1"/>
    <col min="11" max="11" width="42.85546875" style="165" customWidth="1"/>
    <col min="12" max="16384" width="9.140625" style="10"/>
  </cols>
  <sheetData>
    <row r="1" spans="1:11" s="2" customFormat="1" ht="23.25" x14ac:dyDescent="0.3">
      <c r="A1" s="168" t="str">
        <f>IF(ytd,"Year-To-Date Budget Report","Monthly Budget Report")</f>
        <v>Monthly Budget Report</v>
      </c>
      <c r="B1" s="86"/>
      <c r="C1" s="86"/>
      <c r="D1" s="86"/>
      <c r="E1" s="86"/>
      <c r="F1" s="86"/>
      <c r="G1" s="86"/>
      <c r="H1" s="86"/>
      <c r="I1" s="86"/>
      <c r="K1" s="164" t="s">
        <v>425</v>
      </c>
    </row>
    <row r="2" spans="1:11" s="14" customFormat="1" x14ac:dyDescent="0.3">
      <c r="A2" s="94" t="s">
        <v>58</v>
      </c>
      <c r="B2" s="125"/>
      <c r="C2" s="125"/>
      <c r="D2" s="85"/>
      <c r="E2" s="125"/>
      <c r="F2" s="125"/>
      <c r="G2" s="127"/>
      <c r="H2" s="125"/>
      <c r="I2" s="85" t="s">
        <v>415</v>
      </c>
      <c r="K2" s="165"/>
    </row>
    <row r="3" spans="1:11" s="14" customFormat="1" ht="14.25" customHeight="1" x14ac:dyDescent="0.3">
      <c r="A3" s="41"/>
      <c r="D3" s="33"/>
      <c r="I3" s="40"/>
      <c r="K3" s="195" t="s">
        <v>439</v>
      </c>
    </row>
    <row r="4" spans="1:11" s="6" customFormat="1" ht="18" x14ac:dyDescent="0.35">
      <c r="A4" s="80" t="s">
        <v>393</v>
      </c>
      <c r="B4" s="82">
        <v>41640</v>
      </c>
      <c r="C4" s="34" t="s">
        <v>192</v>
      </c>
      <c r="D4" s="146">
        <f>IF(ytd,B4,DATE(YEAR(B4),MONTH(B4)+month-1,1))</f>
        <v>41640</v>
      </c>
      <c r="F4" s="34" t="s">
        <v>444</v>
      </c>
      <c r="G4" s="171" t="s">
        <v>445</v>
      </c>
      <c r="H4" s="78" t="b">
        <f>G4="Yes"</f>
        <v>0</v>
      </c>
      <c r="I4" s="32"/>
      <c r="K4" s="195"/>
    </row>
    <row r="5" spans="1:11" s="6" customFormat="1" ht="18" x14ac:dyDescent="0.35">
      <c r="A5" s="80" t="s">
        <v>182</v>
      </c>
      <c r="B5" s="42">
        <v>1</v>
      </c>
      <c r="C5" s="34" t="s">
        <v>193</v>
      </c>
      <c r="D5" s="146">
        <f>IF(ytd,EOMONTH(date_begin,month-1),EOMONTH(date_begin,0))</f>
        <v>41670</v>
      </c>
      <c r="F5" s="14"/>
      <c r="G5" s="14"/>
      <c r="H5" s="32"/>
      <c r="I5" s="32"/>
      <c r="K5" s="195"/>
    </row>
    <row r="6" spans="1:11" s="6" customFormat="1" x14ac:dyDescent="0.3">
      <c r="F6" s="14"/>
      <c r="G6" s="14"/>
      <c r="H6" s="32"/>
      <c r="I6" s="32"/>
      <c r="J6" s="14"/>
      <c r="K6" s="166"/>
    </row>
    <row r="7" spans="1:11" s="14" customFormat="1" ht="16.5" thickBot="1" x14ac:dyDescent="0.4">
      <c r="A7" s="163" t="s">
        <v>370</v>
      </c>
      <c r="B7" s="163"/>
      <c r="C7" s="163"/>
      <c r="D7" s="163"/>
      <c r="F7" s="29" t="s">
        <v>191</v>
      </c>
      <c r="G7" s="30" t="s">
        <v>139</v>
      </c>
      <c r="H7" s="31" t="s">
        <v>61</v>
      </c>
      <c r="I7" s="31" t="s">
        <v>127</v>
      </c>
      <c r="J7" s="7"/>
      <c r="K7" s="195" t="s">
        <v>441</v>
      </c>
    </row>
    <row r="8" spans="1:11" s="7" customFormat="1" x14ac:dyDescent="0.3">
      <c r="A8" s="4"/>
      <c r="B8" s="5" t="s">
        <v>139</v>
      </c>
      <c r="C8" s="5" t="s">
        <v>61</v>
      </c>
      <c r="D8" s="5" t="s">
        <v>127</v>
      </c>
      <c r="F8" s="28" t="str">
        <f>A33</f>
        <v>TO SAVINGS</v>
      </c>
      <c r="G8" s="26">
        <f ca="1">B41</f>
        <v>0</v>
      </c>
      <c r="H8" s="26">
        <f>C41</f>
        <v>0</v>
      </c>
      <c r="I8" s="26">
        <f t="shared" ref="I8:I14" ca="1" si="0">G8-H8</f>
        <v>0</v>
      </c>
      <c r="K8" s="195"/>
    </row>
    <row r="9" spans="1:11" s="7" customFormat="1" ht="16.5" x14ac:dyDescent="0.3">
      <c r="A9" s="159" t="s">
        <v>63</v>
      </c>
      <c r="B9" s="160">
        <f ca="1">B31</f>
        <v>0</v>
      </c>
      <c r="C9" s="160">
        <f>C31</f>
        <v>1000</v>
      </c>
      <c r="D9" s="160">
        <f ca="1">C9-B9</f>
        <v>1000</v>
      </c>
      <c r="F9" s="28" t="str">
        <f>A43</f>
        <v>CHARITY/GIFTS</v>
      </c>
      <c r="G9" s="26">
        <f ca="1">B50</f>
        <v>0</v>
      </c>
      <c r="H9" s="26">
        <f>C50</f>
        <v>0</v>
      </c>
      <c r="I9" s="26">
        <f t="shared" ca="1" si="0"/>
        <v>0</v>
      </c>
      <c r="K9" s="195"/>
    </row>
    <row r="10" spans="1:11" s="7" customFormat="1" ht="17.25" thickBot="1" x14ac:dyDescent="0.35">
      <c r="A10" s="159" t="s">
        <v>64</v>
      </c>
      <c r="B10" s="160">
        <f ca="1">B41+B50+B61+B71+B78+B88+B99+B109+B121+B134+B140+B157+B164+B170</f>
        <v>0</v>
      </c>
      <c r="C10" s="160">
        <f>C41+C50+C61+C71+C78+C88+C99+C109+C121+C134+C140+C157+C164+C170</f>
        <v>302.54000000000002</v>
      </c>
      <c r="D10" s="160">
        <f ca="1">B10-C10</f>
        <v>-302.54000000000002</v>
      </c>
      <c r="F10" s="28" t="str">
        <f>A52</f>
        <v>HOUSING</v>
      </c>
      <c r="G10" s="26">
        <f ca="1">B61</f>
        <v>0</v>
      </c>
      <c r="H10" s="26">
        <f>C61</f>
        <v>0</v>
      </c>
      <c r="I10" s="26">
        <f t="shared" ca="1" si="0"/>
        <v>0</v>
      </c>
      <c r="K10" s="195"/>
    </row>
    <row r="11" spans="1:11" s="7" customFormat="1" ht="17.25" customHeight="1" thickTop="1" x14ac:dyDescent="0.3">
      <c r="A11" s="161" t="s">
        <v>65</v>
      </c>
      <c r="B11" s="162">
        <f ca="1">B9-B10</f>
        <v>0</v>
      </c>
      <c r="C11" s="162">
        <f>C9-C10</f>
        <v>697.46</v>
      </c>
      <c r="D11" s="162">
        <f ca="1">C11-B11</f>
        <v>697.46</v>
      </c>
      <c r="F11" s="28" t="str">
        <f>A63</f>
        <v>UTILITIES</v>
      </c>
      <c r="G11" s="26">
        <f ca="1">B71</f>
        <v>0</v>
      </c>
      <c r="H11" s="26">
        <f>C71</f>
        <v>100</v>
      </c>
      <c r="I11" s="26">
        <f t="shared" ca="1" si="0"/>
        <v>-100</v>
      </c>
      <c r="K11" s="195" t="s">
        <v>440</v>
      </c>
    </row>
    <row r="12" spans="1:11" s="7" customFormat="1" x14ac:dyDescent="0.3">
      <c r="A12" s="3"/>
      <c r="B12" s="3"/>
      <c r="C12" s="3"/>
      <c r="D12" s="3"/>
      <c r="F12" s="28" t="str">
        <f>A73</f>
        <v>FOOD</v>
      </c>
      <c r="G12" s="26">
        <f ca="1">B78</f>
        <v>0</v>
      </c>
      <c r="H12" s="26">
        <f>C78</f>
        <v>87.34</v>
      </c>
      <c r="I12" s="26">
        <f t="shared" ca="1" si="0"/>
        <v>-87.34</v>
      </c>
      <c r="K12" s="195"/>
    </row>
    <row r="13" spans="1:11" s="7" customFormat="1" x14ac:dyDescent="0.3">
      <c r="F13" s="28" t="str">
        <f>A80</f>
        <v>TRANSPORTATION</v>
      </c>
      <c r="G13" s="26">
        <f ca="1">B88</f>
        <v>0</v>
      </c>
      <c r="H13" s="26">
        <f>C88</f>
        <v>115.2</v>
      </c>
      <c r="I13" s="26">
        <f t="shared" ca="1" si="0"/>
        <v>-115.2</v>
      </c>
      <c r="K13" s="195"/>
    </row>
    <row r="14" spans="1:11" s="7" customFormat="1" x14ac:dyDescent="0.3">
      <c r="F14" s="28" t="str">
        <f>A90</f>
        <v>HEALTH</v>
      </c>
      <c r="G14" s="26">
        <f ca="1">B99</f>
        <v>0</v>
      </c>
      <c r="H14" s="26">
        <f>C99</f>
        <v>0</v>
      </c>
      <c r="I14" s="26">
        <f t="shared" ca="1" si="0"/>
        <v>0</v>
      </c>
      <c r="K14" s="195" t="s">
        <v>446</v>
      </c>
    </row>
    <row r="15" spans="1:11" s="7" customFormat="1" x14ac:dyDescent="0.3">
      <c r="F15" s="28" t="str">
        <f>A101</f>
        <v>DAILY LIVING</v>
      </c>
      <c r="G15" s="26">
        <f ca="1">B109</f>
        <v>0</v>
      </c>
      <c r="H15" s="26">
        <f>C109</f>
        <v>0</v>
      </c>
      <c r="I15" s="26">
        <f t="shared" ref="I15:I21" ca="1" si="1">G15-H15</f>
        <v>0</v>
      </c>
      <c r="K15" s="195"/>
    </row>
    <row r="16" spans="1:11" s="7" customFormat="1" x14ac:dyDescent="0.3">
      <c r="F16" s="28" t="str">
        <f>A111</f>
        <v>CHILDREN</v>
      </c>
      <c r="G16" s="26">
        <f ca="1">B121</f>
        <v>0</v>
      </c>
      <c r="H16" s="26">
        <f>C121</f>
        <v>0</v>
      </c>
      <c r="I16" s="26">
        <f t="shared" ca="1" si="1"/>
        <v>0</v>
      </c>
      <c r="K16" s="165"/>
    </row>
    <row r="17" spans="1:11" s="7" customFormat="1" x14ac:dyDescent="0.3">
      <c r="F17" s="28" t="str">
        <f>A123</f>
        <v>OBLIGATIONS</v>
      </c>
      <c r="G17" s="26">
        <f ca="1">B134</f>
        <v>0</v>
      </c>
      <c r="H17" s="26">
        <f>C134</f>
        <v>0</v>
      </c>
      <c r="I17" s="26">
        <f t="shared" ca="1" si="1"/>
        <v>0</v>
      </c>
      <c r="K17" s="165"/>
    </row>
    <row r="18" spans="1:11" s="7" customFormat="1" x14ac:dyDescent="0.3">
      <c r="F18" s="28" t="str">
        <f>A136</f>
        <v>BUSINESS EXPENSE</v>
      </c>
      <c r="G18" s="26">
        <f ca="1">B140</f>
        <v>0</v>
      </c>
      <c r="H18" s="26">
        <f>C140</f>
        <v>0</v>
      </c>
      <c r="I18" s="26">
        <f t="shared" ca="1" si="1"/>
        <v>0</v>
      </c>
      <c r="K18" s="165"/>
    </row>
    <row r="19" spans="1:11" s="7" customFormat="1" x14ac:dyDescent="0.3">
      <c r="F19" s="28" t="str">
        <f>A142</f>
        <v>ENTERTAINMENT</v>
      </c>
      <c r="G19" s="26">
        <f ca="1">B157</f>
        <v>0</v>
      </c>
      <c r="H19" s="26">
        <f>C157</f>
        <v>0</v>
      </c>
      <c r="I19" s="26">
        <f t="shared" ca="1" si="1"/>
        <v>0</v>
      </c>
      <c r="K19" s="165"/>
    </row>
    <row r="20" spans="1:11" s="7" customFormat="1" x14ac:dyDescent="0.3">
      <c r="F20" s="28" t="str">
        <f>A159</f>
        <v>SUBSCRIPTIONS</v>
      </c>
      <c r="G20" s="26">
        <f ca="1">B164</f>
        <v>0</v>
      </c>
      <c r="H20" s="26">
        <f>C164</f>
        <v>0</v>
      </c>
      <c r="I20" s="26">
        <f t="shared" ca="1" si="1"/>
        <v>0</v>
      </c>
      <c r="K20" s="165"/>
    </row>
    <row r="21" spans="1:11" s="7" customFormat="1" x14ac:dyDescent="0.3">
      <c r="A21" s="3"/>
      <c r="B21" s="3"/>
      <c r="C21" s="3"/>
      <c r="D21" s="3"/>
      <c r="F21" s="28" t="str">
        <f>A166</f>
        <v>MISCELLANEOUS</v>
      </c>
      <c r="G21" s="26">
        <f ca="1">B170</f>
        <v>0</v>
      </c>
      <c r="H21" s="26">
        <f>C170</f>
        <v>0</v>
      </c>
      <c r="I21" s="26">
        <f t="shared" ca="1" si="1"/>
        <v>0</v>
      </c>
      <c r="K21" s="165"/>
    </row>
    <row r="22" spans="1:11" s="7" customFormat="1" ht="16.5" thickBot="1" x14ac:dyDescent="0.4">
      <c r="A22" s="154" t="s">
        <v>62</v>
      </c>
      <c r="B22" s="155" t="s">
        <v>139</v>
      </c>
      <c r="C22" s="156" t="s">
        <v>61</v>
      </c>
      <c r="D22" s="156" t="s">
        <v>127</v>
      </c>
      <c r="K22" s="165"/>
    </row>
    <row r="23" spans="1:11" s="7" customFormat="1" x14ac:dyDescent="0.3">
      <c r="A23" s="7" t="s">
        <v>71</v>
      </c>
      <c r="B23" s="147">
        <f ca="1">SUM(OFFSET(INDIRECT("Budget!A"&amp;MATCH(Report!A23,Budget!$A:$A,0)),0,IF(ytd,1,$B$5),1,IF(ytd,$B$5,1)))</f>
        <v>0</v>
      </c>
      <c r="C23" s="147">
        <f>SUMIFS(Transactions!$I:$I,Transactions!$F:$F,A23,Transactions!$B:$B,"&gt;="&amp;date_begin,Transactions!$B:$B,"&lt;="&amp;date_end)-SUMIFS(Transactions!$H:$H,Transactions!$F:$F,A23,Transactions!$B:$B,"&gt;="&amp;date_begin,Transactions!$B:$B,"&lt;="&amp;date_end)</f>
        <v>1000</v>
      </c>
      <c r="D23" s="147">
        <f t="shared" ref="D23:D31" ca="1" si="2">C23-B23</f>
        <v>1000</v>
      </c>
      <c r="K23" s="165"/>
    </row>
    <row r="24" spans="1:11" s="7" customFormat="1" x14ac:dyDescent="0.3">
      <c r="A24" s="7" t="s">
        <v>66</v>
      </c>
      <c r="B24" s="147">
        <f ca="1">SUM(OFFSET(INDIRECT("Budget!A"&amp;MATCH(Report!A24,Budget!$A:$A,0)),0,IF(ytd,1,$B$5),1,IF(ytd,$B$5,1)))</f>
        <v>0</v>
      </c>
      <c r="C24" s="147">
        <f>SUMIFS(Transactions!$I:$I,Transactions!$F:$F,A24,Transactions!$B:$B,"&gt;="&amp;date_begin,Transactions!$B:$B,"&lt;="&amp;date_end)-SUMIFS(Transactions!$H:$H,Transactions!$F:$F,A24,Transactions!$B:$B,"&gt;="&amp;date_begin,Transactions!$B:$B,"&lt;="&amp;date_end)</f>
        <v>0</v>
      </c>
      <c r="D24" s="147">
        <f t="shared" ca="1" si="2"/>
        <v>0</v>
      </c>
      <c r="K24" s="165"/>
    </row>
    <row r="25" spans="1:11" s="7" customFormat="1" x14ac:dyDescent="0.3">
      <c r="A25" s="7" t="s">
        <v>67</v>
      </c>
      <c r="B25" s="147">
        <f ca="1">SUM(OFFSET(INDIRECT("Budget!A"&amp;MATCH(Report!A25,Budget!$A:$A,0)),0,IF(ytd,1,$B$5),1,IF(ytd,$B$5,1)))</f>
        <v>0</v>
      </c>
      <c r="C25" s="147">
        <f>SUMIFS(Transactions!$I:$I,Transactions!$F:$F,A25,Transactions!$B:$B,"&gt;="&amp;date_begin,Transactions!$B:$B,"&lt;="&amp;date_end)-SUMIFS(Transactions!$H:$H,Transactions!$F:$F,A25,Transactions!$B:$B,"&gt;="&amp;date_begin,Transactions!$B:$B,"&lt;="&amp;date_end)</f>
        <v>0</v>
      </c>
      <c r="D25" s="147">
        <f t="shared" ca="1" si="2"/>
        <v>0</v>
      </c>
      <c r="K25" s="165"/>
    </row>
    <row r="26" spans="1:11" s="7" customFormat="1" x14ac:dyDescent="0.3">
      <c r="A26" s="7" t="s">
        <v>70</v>
      </c>
      <c r="B26" s="147">
        <f ca="1">SUM(OFFSET(INDIRECT("Budget!A"&amp;MATCH(Report!A26,Budget!$A:$A,0)),0,IF(ytd,1,$B$5),1,IF(ytd,$B$5,1)))</f>
        <v>0</v>
      </c>
      <c r="C26" s="147">
        <f>SUMIFS(Transactions!$I:$I,Transactions!$F:$F,A26,Transactions!$B:$B,"&gt;="&amp;date_begin,Transactions!$B:$B,"&lt;="&amp;date_end)-SUMIFS(Transactions!$H:$H,Transactions!$F:$F,A26,Transactions!$B:$B,"&gt;="&amp;date_begin,Transactions!$B:$B,"&lt;="&amp;date_end)</f>
        <v>0</v>
      </c>
      <c r="D26" s="147">
        <f t="shared" ca="1" si="2"/>
        <v>0</v>
      </c>
      <c r="K26" s="165"/>
    </row>
    <row r="27" spans="1:11" s="7" customFormat="1" x14ac:dyDescent="0.3">
      <c r="A27" s="7" t="s">
        <v>140</v>
      </c>
      <c r="B27" s="147">
        <f ca="1">SUM(OFFSET(INDIRECT("Budget!A"&amp;MATCH(Report!A27,Budget!$A:$A,0)),0,IF(ytd,1,$B$5),1,IF(ytd,$B$5,1)))</f>
        <v>0</v>
      </c>
      <c r="C27" s="147">
        <f>SUMIFS(Transactions!$I:$I,Transactions!$F:$F,A27,Transactions!$B:$B,"&gt;="&amp;date_begin,Transactions!$B:$B,"&lt;="&amp;date_end)-SUMIFS(Transactions!$H:$H,Transactions!$F:$F,A27,Transactions!$B:$B,"&gt;="&amp;date_begin,Transactions!$B:$B,"&lt;="&amp;date_end)</f>
        <v>0</v>
      </c>
      <c r="D27" s="147">
        <f t="shared" ca="1" si="2"/>
        <v>0</v>
      </c>
      <c r="K27" s="165"/>
    </row>
    <row r="28" spans="1:11" s="7" customFormat="1" x14ac:dyDescent="0.3">
      <c r="A28" s="7" t="s">
        <v>200</v>
      </c>
      <c r="B28" s="147">
        <f ca="1">SUM(OFFSET(INDIRECT("Budget!A"&amp;MATCH(Report!A28,Budget!$A:$A,0)),0,IF(ytd,1,$B$5),1,IF(ytd,$B$5,1)))</f>
        <v>0</v>
      </c>
      <c r="C28" s="147">
        <f>SUMIFS(Transactions!$I:$I,Transactions!$F:$F,A28,Transactions!$B:$B,"&gt;="&amp;date_begin,Transactions!$B:$B,"&lt;="&amp;date_end)-SUMIFS(Transactions!$H:$H,Transactions!$F:$F,A28,Transactions!$B:$B,"&gt;="&amp;date_begin,Transactions!$B:$B,"&lt;="&amp;date_end)</f>
        <v>0</v>
      </c>
      <c r="D28" s="147">
        <f ca="1">C28-B28</f>
        <v>0</v>
      </c>
      <c r="K28" s="165"/>
    </row>
    <row r="29" spans="1:11" s="7" customFormat="1" x14ac:dyDescent="0.3">
      <c r="A29" s="7" t="s">
        <v>201</v>
      </c>
      <c r="B29" s="147">
        <f ca="1">SUM(OFFSET(INDIRECT("Budget!A"&amp;MATCH(Report!A29,Budget!$A:$A,0)),0,IF(ytd,1,$B$5),1,IF(ytd,$B$5,1)))</f>
        <v>0</v>
      </c>
      <c r="C29" s="147">
        <f>SUMIFS(Transactions!$I:$I,Transactions!$F:$F,A29,Transactions!$B:$B,"&gt;="&amp;date_begin,Transactions!$B:$B,"&lt;="&amp;date_end)-SUMIFS(Transactions!$H:$H,Transactions!$F:$F,A29,Transactions!$B:$B,"&gt;="&amp;date_begin,Transactions!$B:$B,"&lt;="&amp;date_end)</f>
        <v>0</v>
      </c>
      <c r="D29" s="147">
        <f ca="1">C29-B29</f>
        <v>0</v>
      </c>
      <c r="K29" s="165"/>
    </row>
    <row r="30" spans="1:11" s="7" customFormat="1" x14ac:dyDescent="0.3">
      <c r="A30" s="7" t="s">
        <v>151</v>
      </c>
      <c r="B30" s="147">
        <f ca="1">SUM(OFFSET(INDIRECT("Budget!A"&amp;MATCH(Report!A30,Budget!$A:$A,0)),0,IF(ytd,1,$B$5),1,IF(ytd,$B$5,1)))</f>
        <v>0</v>
      </c>
      <c r="C30" s="147">
        <f>SUMIFS(Transactions!$I:$I,Transactions!$F:$F,A30,Transactions!$B:$B,"&gt;="&amp;date_begin,Transactions!$B:$B,"&lt;="&amp;date_end)-SUMIFS(Transactions!$H:$H,Transactions!$F:$F,A30,Transactions!$B:$B,"&gt;="&amp;date_begin,Transactions!$B:$B,"&lt;="&amp;date_end)</f>
        <v>0</v>
      </c>
      <c r="D30" s="147">
        <f t="shared" ca="1" si="2"/>
        <v>0</v>
      </c>
      <c r="K30" s="165"/>
    </row>
    <row r="31" spans="1:11" s="7" customFormat="1" x14ac:dyDescent="0.3">
      <c r="A31" s="157" t="str">
        <f>"Total "&amp;A22</f>
        <v>Total INCOME</v>
      </c>
      <c r="B31" s="158">
        <f ca="1">SUM(B22:B30)</f>
        <v>0</v>
      </c>
      <c r="C31" s="158">
        <f>SUM(C22:C30)</f>
        <v>1000</v>
      </c>
      <c r="D31" s="158">
        <f t="shared" ca="1" si="2"/>
        <v>1000</v>
      </c>
      <c r="K31" s="165"/>
    </row>
    <row r="32" spans="1:11" s="7" customFormat="1" x14ac:dyDescent="0.3">
      <c r="A32" s="3"/>
      <c r="B32" s="3"/>
      <c r="C32" s="3"/>
      <c r="D32" s="3"/>
      <c r="K32" s="165"/>
    </row>
    <row r="33" spans="1:12" s="7" customFormat="1" ht="16.5" thickBot="1" x14ac:dyDescent="0.4">
      <c r="A33" s="151" t="s">
        <v>199</v>
      </c>
      <c r="B33" s="152" t="s">
        <v>139</v>
      </c>
      <c r="C33" s="153" t="s">
        <v>61</v>
      </c>
      <c r="D33" s="153" t="s">
        <v>127</v>
      </c>
      <c r="E33" s="12"/>
      <c r="K33" s="165"/>
    </row>
    <row r="34" spans="1:12" s="7" customFormat="1" x14ac:dyDescent="0.3">
      <c r="A34" s="7" t="s">
        <v>99</v>
      </c>
      <c r="B34" s="147">
        <f ca="1">SUM(OFFSET(INDIRECT("Budget!A"&amp;MATCH(Report!A34,Budget!$A:$A,0)),0,IF(ytd,1,$B$5),1,IF(ytd,$B$5,1)))</f>
        <v>0</v>
      </c>
      <c r="C34" s="147">
        <f>-SUMIFS(Transactions!$I:$I,Transactions!$F:$F,A34,Transactions!$B:$B,"&gt;="&amp;date_begin,Transactions!$B:$B,"&lt;="&amp;date_end)+SUMIFS(Transactions!$H:$H,Transactions!$F:$F,A34,Transactions!$B:$B,"&gt;="&amp;date_begin,Transactions!$B:$B,"&lt;="&amp;date_end)</f>
        <v>0</v>
      </c>
      <c r="D34" s="147">
        <f t="shared" ref="D34:D40" ca="1" si="3">C34-B34</f>
        <v>0</v>
      </c>
      <c r="E34" s="12"/>
      <c r="K34" s="165"/>
    </row>
    <row r="35" spans="1:12" s="7" customFormat="1" x14ac:dyDescent="0.3">
      <c r="A35" s="7" t="s">
        <v>202</v>
      </c>
      <c r="B35" s="147">
        <f ca="1">SUM(OFFSET(INDIRECT("Budget!A"&amp;MATCH(Report!A35,Budget!$A:$A,0)),0,IF(ytd,1,$B$5),1,IF(ytd,$B$5,1)))</f>
        <v>0</v>
      </c>
      <c r="C35" s="147">
        <f>-SUMIFS(Transactions!$I:$I,Transactions!$F:$F,A35,Transactions!$B:$B,"&gt;="&amp;date_begin,Transactions!$B:$B,"&lt;="&amp;date_end)+SUMIFS(Transactions!$H:$H,Transactions!$F:$F,A35,Transactions!$B:$B,"&gt;="&amp;date_begin,Transactions!$B:$B,"&lt;="&amp;date_end)</f>
        <v>0</v>
      </c>
      <c r="D35" s="147">
        <f t="shared" ca="1" si="3"/>
        <v>0</v>
      </c>
      <c r="E35" s="12"/>
      <c r="F35" s="12"/>
      <c r="J35" s="3"/>
      <c r="K35" s="165"/>
    </row>
    <row r="36" spans="1:12" s="7" customFormat="1" x14ac:dyDescent="0.3">
      <c r="A36" s="7" t="s">
        <v>203</v>
      </c>
      <c r="B36" s="147">
        <f ca="1">SUM(OFFSET(INDIRECT("Budget!A"&amp;MATCH(Report!A36,Budget!$A:$A,0)),0,IF(ytd,1,$B$5),1,IF(ytd,$B$5,1)))</f>
        <v>0</v>
      </c>
      <c r="C36" s="147">
        <f>-SUMIFS(Transactions!$I:$I,Transactions!$F:$F,A36,Transactions!$B:$B,"&gt;="&amp;date_begin,Transactions!$B:$B,"&lt;="&amp;date_end)+SUMIFS(Transactions!$H:$H,Transactions!$F:$F,A36,Transactions!$B:$B,"&gt;="&amp;date_begin,Transactions!$B:$B,"&lt;="&amp;date_end)</f>
        <v>0</v>
      </c>
      <c r="D36" s="147">
        <f t="shared" ca="1" si="3"/>
        <v>0</v>
      </c>
      <c r="E36" s="12"/>
      <c r="F36" s="12"/>
      <c r="K36" s="165"/>
      <c r="L36" s="3"/>
    </row>
    <row r="37" spans="1:12" s="7" customFormat="1" x14ac:dyDescent="0.3">
      <c r="A37" s="7" t="s">
        <v>100</v>
      </c>
      <c r="B37" s="147">
        <f ca="1">SUM(OFFSET(INDIRECT("Budget!A"&amp;MATCH(Report!A37,Budget!$A:$A,0)),0,IF(ytd,1,$B$5),1,IF(ytd,$B$5,1)))</f>
        <v>0</v>
      </c>
      <c r="C37" s="147">
        <f>-SUMIFS(Transactions!$I:$I,Transactions!$F:$F,A37,Transactions!$B:$B,"&gt;="&amp;date_begin,Transactions!$B:$B,"&lt;="&amp;date_end)+SUMIFS(Transactions!$H:$H,Transactions!$F:$F,A37,Transactions!$B:$B,"&gt;="&amp;date_begin,Transactions!$B:$B,"&lt;="&amp;date_end)</f>
        <v>0</v>
      </c>
      <c r="D37" s="147">
        <f ca="1">C37-B37</f>
        <v>0</v>
      </c>
      <c r="E37" s="12"/>
      <c r="F37" s="12"/>
      <c r="J37" s="10"/>
      <c r="K37" s="165"/>
    </row>
    <row r="38" spans="1:12" s="7" customFormat="1" x14ac:dyDescent="0.3">
      <c r="A38" s="7" t="s">
        <v>204</v>
      </c>
      <c r="B38" s="147">
        <f ca="1">SUM(OFFSET(INDIRECT("Budget!A"&amp;MATCH(Report!A38,Budget!$A:$A,0)),0,IF(ytd,1,$B$5),1,IF(ytd,$B$5,1)))</f>
        <v>0</v>
      </c>
      <c r="C38" s="147">
        <f>-SUMIFS(Transactions!$I:$I,Transactions!$F:$F,A38,Transactions!$B:$B,"&gt;="&amp;date_begin,Transactions!$B:$B,"&lt;="&amp;date_end)+SUMIFS(Transactions!$H:$H,Transactions!$F:$F,A38,Transactions!$B:$B,"&gt;="&amp;date_begin,Transactions!$B:$B,"&lt;="&amp;date_end)</f>
        <v>0</v>
      </c>
      <c r="D38" s="147">
        <f t="shared" ca="1" si="3"/>
        <v>0</v>
      </c>
      <c r="E38" s="12"/>
      <c r="F38" s="12"/>
      <c r="J38" s="10"/>
      <c r="K38" s="165"/>
    </row>
    <row r="39" spans="1:12" s="7" customFormat="1" x14ac:dyDescent="0.3">
      <c r="A39" s="7" t="s">
        <v>226</v>
      </c>
      <c r="B39" s="147">
        <f ca="1">SUM(OFFSET(INDIRECT("Budget!A"&amp;MATCH(Report!A39,Budget!$A:$A,0)),0,IF(ytd,1,$B$5),1,IF(ytd,$B$5,1)))</f>
        <v>0</v>
      </c>
      <c r="C39" s="147">
        <f>-SUMIFS(Transactions!$I:$I,Transactions!$F:$F,A39,Transactions!$B:$B,"&gt;="&amp;date_begin,Transactions!$B:$B,"&lt;="&amp;date_end)+SUMIFS(Transactions!$H:$H,Transactions!$F:$F,A39,Transactions!$B:$B,"&gt;="&amp;date_begin,Transactions!$B:$B,"&lt;="&amp;date_end)</f>
        <v>0</v>
      </c>
      <c r="D39" s="147">
        <f t="shared" ca="1" si="3"/>
        <v>0</v>
      </c>
      <c r="E39" s="12"/>
      <c r="F39" s="12"/>
      <c r="J39" s="10"/>
      <c r="K39" s="165"/>
    </row>
    <row r="40" spans="1:12" s="7" customFormat="1" x14ac:dyDescent="0.3">
      <c r="A40" s="7" t="s">
        <v>160</v>
      </c>
      <c r="B40" s="147">
        <f ca="1">SUM(OFFSET(INDIRECT("Budget!A"&amp;MATCH(Report!A40,Budget!$A:$A,0)),0,IF(ytd,1,$B$5),1,IF(ytd,$B$5,1)))</f>
        <v>0</v>
      </c>
      <c r="C40" s="147">
        <f>-SUMIFS(Transactions!$I:$I,Transactions!$F:$F,A40,Transactions!$B:$B,"&gt;="&amp;date_begin,Transactions!$B:$B,"&lt;="&amp;date_end)+SUMIFS(Transactions!$H:$H,Transactions!$F:$F,A40,Transactions!$B:$B,"&gt;="&amp;date_begin,Transactions!$B:$B,"&lt;="&amp;date_end)</f>
        <v>0</v>
      </c>
      <c r="D40" s="147">
        <f t="shared" ca="1" si="3"/>
        <v>0</v>
      </c>
      <c r="E40" s="12"/>
      <c r="F40" s="12"/>
      <c r="K40" s="165"/>
      <c r="L40" s="10"/>
    </row>
    <row r="41" spans="1:12" s="7" customFormat="1" x14ac:dyDescent="0.3">
      <c r="A41" s="148" t="str">
        <f>"Total "&amp;A33</f>
        <v>Total TO SAVINGS</v>
      </c>
      <c r="B41" s="149">
        <f ca="1">SUM(B33:B40)</f>
        <v>0</v>
      </c>
      <c r="C41" s="149">
        <f>SUM(C33:C40)</f>
        <v>0</v>
      </c>
      <c r="D41" s="149">
        <f ca="1">C41-B41</f>
        <v>0</v>
      </c>
      <c r="E41" s="12"/>
      <c r="F41" s="12"/>
      <c r="K41" s="165"/>
    </row>
    <row r="42" spans="1:12" s="7" customFormat="1" x14ac:dyDescent="0.3">
      <c r="A42" s="36" t="s">
        <v>233</v>
      </c>
      <c r="B42" s="37" t="str">
        <f ca="1">IF(B$9&gt;0,B41/B$9," - ")</f>
        <v xml:space="preserve"> - </v>
      </c>
      <c r="C42" s="37">
        <f>IF(C$9&gt;0,C41/C$9," - ")</f>
        <v>0</v>
      </c>
      <c r="D42" s="9"/>
      <c r="E42" s="12"/>
      <c r="F42" s="12"/>
      <c r="K42" s="165"/>
    </row>
    <row r="43" spans="1:12" s="7" customFormat="1" ht="16.5" thickBot="1" x14ac:dyDescent="0.4">
      <c r="A43" s="151" t="s">
        <v>126</v>
      </c>
      <c r="B43" s="152" t="s">
        <v>139</v>
      </c>
      <c r="C43" s="153" t="s">
        <v>61</v>
      </c>
      <c r="D43" s="153" t="s">
        <v>127</v>
      </c>
      <c r="E43" s="12"/>
      <c r="K43" s="165"/>
    </row>
    <row r="44" spans="1:12" s="7" customFormat="1" x14ac:dyDescent="0.3">
      <c r="A44" s="7" t="s">
        <v>187</v>
      </c>
      <c r="B44" s="147">
        <f ca="1">SUM(OFFSET(INDIRECT("Budget!A"&amp;MATCH(Report!A44,Budget!$A:$A,0)),0,IF(ytd,1,$B$5),1,IF(ytd,$B$5,1)))</f>
        <v>0</v>
      </c>
      <c r="C44" s="147">
        <f>-SUMIFS(Transactions!$I:$I,Transactions!$F:$F,A44,Transactions!$B:$B,"&gt;="&amp;date_begin,Transactions!$B:$B,"&lt;="&amp;date_end)+SUMIFS(Transactions!$H:$H,Transactions!$F:$F,A44,Transactions!$B:$B,"&gt;="&amp;date_begin,Transactions!$B:$B,"&lt;="&amp;date_end)</f>
        <v>0</v>
      </c>
      <c r="D44" s="147">
        <f t="shared" ref="D44:D50" ca="1" si="4">B44-C44</f>
        <v>0</v>
      </c>
      <c r="E44" s="12"/>
      <c r="K44" s="165"/>
    </row>
    <row r="45" spans="1:12" s="7" customFormat="1" x14ac:dyDescent="0.3">
      <c r="A45" s="7" t="s">
        <v>96</v>
      </c>
      <c r="B45" s="147">
        <f ca="1">SUM(OFFSET(INDIRECT("Budget!A"&amp;MATCH(Report!A45,Budget!$A:$A,0)),0,IF(ytd,1,$B$5),1,IF(ytd,$B$5,1)))</f>
        <v>0</v>
      </c>
      <c r="C45" s="147">
        <f>-SUMIFS(Transactions!$I:$I,Transactions!$F:$F,A45,Transactions!$B:$B,"&gt;="&amp;date_begin,Transactions!$B:$B,"&lt;="&amp;date_end)+SUMIFS(Transactions!$H:$H,Transactions!$F:$F,A45,Transactions!$B:$B,"&gt;="&amp;date_begin,Transactions!$B:$B,"&lt;="&amp;date_end)</f>
        <v>0</v>
      </c>
      <c r="D45" s="147">
        <f t="shared" ca="1" si="4"/>
        <v>0</v>
      </c>
      <c r="E45" s="12"/>
      <c r="K45" s="165"/>
    </row>
    <row r="46" spans="1:12" s="3" customFormat="1" x14ac:dyDescent="0.3">
      <c r="A46" s="7" t="s">
        <v>97</v>
      </c>
      <c r="B46" s="147">
        <f ca="1">SUM(OFFSET(INDIRECT("Budget!A"&amp;MATCH(Report!A46,Budget!$A:$A,0)),0,IF(ytd,1,$B$5),1,IF(ytd,$B$5,1)))</f>
        <v>0</v>
      </c>
      <c r="C46" s="147">
        <f>-SUMIFS(Transactions!$I:$I,Transactions!$F:$F,A46,Transactions!$B:$B,"&gt;="&amp;date_begin,Transactions!$B:$B,"&lt;="&amp;date_end)+SUMIFS(Transactions!$H:$H,Transactions!$F:$F,A46,Transactions!$B:$B,"&gt;="&amp;date_begin,Transactions!$B:$B,"&lt;="&amp;date_end)</f>
        <v>0</v>
      </c>
      <c r="D46" s="147">
        <f t="shared" ca="1" si="4"/>
        <v>0</v>
      </c>
      <c r="E46" s="13"/>
      <c r="J46" s="7"/>
      <c r="K46" s="165"/>
      <c r="L46" s="7"/>
    </row>
    <row r="47" spans="1:12" s="7" customFormat="1" x14ac:dyDescent="0.3">
      <c r="A47" s="7" t="s">
        <v>229</v>
      </c>
      <c r="B47" s="147">
        <f ca="1">SUM(OFFSET(INDIRECT("Budget!A"&amp;MATCH(Report!A47,Budget!$A:$A,0)),0,IF(ytd,1,$B$5),1,IF(ytd,$B$5,1)))</f>
        <v>0</v>
      </c>
      <c r="C47" s="147">
        <f>-SUMIFS(Transactions!$I:$I,Transactions!$F:$F,A47,Transactions!$B:$B,"&gt;="&amp;date_begin,Transactions!$B:$B,"&lt;="&amp;date_end)+SUMIFS(Transactions!$H:$H,Transactions!$F:$F,A47,Transactions!$B:$B,"&gt;="&amp;date_begin,Transactions!$B:$B,"&lt;="&amp;date_end)</f>
        <v>0</v>
      </c>
      <c r="D47" s="147">
        <f ca="1">B47-C47</f>
        <v>0</v>
      </c>
      <c r="E47" s="12"/>
      <c r="K47" s="165"/>
    </row>
    <row r="48" spans="1:12" s="7" customFormat="1" x14ac:dyDescent="0.3">
      <c r="A48" s="7" t="s">
        <v>205</v>
      </c>
      <c r="B48" s="147">
        <f ca="1">SUM(OFFSET(INDIRECT("Budget!A"&amp;MATCH(Report!A48,Budget!$A:$A,0)),0,IF(ytd,1,$B$5),1,IF(ytd,$B$5,1)))</f>
        <v>0</v>
      </c>
      <c r="C48" s="147">
        <f>-SUMIFS(Transactions!$I:$I,Transactions!$F:$F,A48,Transactions!$B:$B,"&gt;="&amp;date_begin,Transactions!$B:$B,"&lt;="&amp;date_end)+SUMIFS(Transactions!$H:$H,Transactions!$F:$F,A48,Transactions!$B:$B,"&gt;="&amp;date_begin,Transactions!$B:$B,"&lt;="&amp;date_end)</f>
        <v>0</v>
      </c>
      <c r="D48" s="147">
        <f ca="1">B48-C48</f>
        <v>0</v>
      </c>
      <c r="E48" s="12"/>
      <c r="K48" s="165"/>
    </row>
    <row r="49" spans="1:12" x14ac:dyDescent="0.3">
      <c r="A49" s="7" t="s">
        <v>159</v>
      </c>
      <c r="B49" s="147">
        <f ca="1">SUM(OFFSET(INDIRECT("Budget!A"&amp;MATCH(Report!A49,Budget!$A:$A,0)),0,IF(ytd,1,$B$5),1,IF(ytd,$B$5,1)))</f>
        <v>0</v>
      </c>
      <c r="C49" s="147">
        <f>-SUMIFS(Transactions!$I:$I,Transactions!$F:$F,A49,Transactions!$B:$B,"&gt;="&amp;date_begin,Transactions!$B:$B,"&lt;="&amp;date_end)+SUMIFS(Transactions!$H:$H,Transactions!$F:$F,A49,Transactions!$B:$B,"&gt;="&amp;date_begin,Transactions!$B:$B,"&lt;="&amp;date_end)</f>
        <v>0</v>
      </c>
      <c r="D49" s="147">
        <f t="shared" ca="1" si="4"/>
        <v>0</v>
      </c>
      <c r="J49" s="7"/>
      <c r="L49" s="7"/>
    </row>
    <row r="50" spans="1:12" s="7" customFormat="1" x14ac:dyDescent="0.3">
      <c r="A50" s="148" t="str">
        <f>"Total "&amp;A43</f>
        <v>Total CHARITY/GIFTS</v>
      </c>
      <c r="B50" s="149">
        <f ca="1">SUM(B43:B49)</f>
        <v>0</v>
      </c>
      <c r="C50" s="149">
        <f>SUM(C43:C49)</f>
        <v>0</v>
      </c>
      <c r="D50" s="149">
        <f t="shared" ca="1" si="4"/>
        <v>0</v>
      </c>
      <c r="E50" s="11"/>
      <c r="K50" s="165"/>
    </row>
    <row r="51" spans="1:12" s="7" customFormat="1" x14ac:dyDescent="0.3">
      <c r="A51" s="36" t="s">
        <v>233</v>
      </c>
      <c r="B51" s="37" t="str">
        <f ca="1">IF(B$9&gt;0,B50/B$9," - ")</f>
        <v xml:space="preserve"> - </v>
      </c>
      <c r="C51" s="37">
        <f>IF(C$9&gt;0,C50/C$9," - ")</f>
        <v>0</v>
      </c>
      <c r="D51" s="9"/>
      <c r="E51" s="12"/>
      <c r="F51" s="12"/>
      <c r="K51" s="165"/>
    </row>
    <row r="52" spans="1:12" s="7" customFormat="1" ht="16.5" thickBot="1" x14ac:dyDescent="0.4">
      <c r="A52" s="151" t="s">
        <v>206</v>
      </c>
      <c r="B52" s="152" t="s">
        <v>139</v>
      </c>
      <c r="C52" s="153" t="s">
        <v>61</v>
      </c>
      <c r="D52" s="153" t="s">
        <v>127</v>
      </c>
      <c r="K52" s="165"/>
    </row>
    <row r="53" spans="1:12" s="7" customFormat="1" x14ac:dyDescent="0.3">
      <c r="A53" s="7" t="s">
        <v>117</v>
      </c>
      <c r="B53" s="147">
        <f ca="1">SUM(OFFSET(INDIRECT("Budget!A"&amp;MATCH(Report!A53,Budget!$A:$A,0)),0,IF(ytd,1,$B$5),1,IF(ytd,$B$5,1)))</f>
        <v>0</v>
      </c>
      <c r="C53" s="147">
        <f>-SUMIFS(Transactions!$I:$I,Transactions!$F:$F,A53,Transactions!$B:$B,"&gt;="&amp;date_begin,Transactions!$B:$B,"&lt;="&amp;date_end)+SUMIFS(Transactions!$H:$H,Transactions!$F:$F,A53,Transactions!$B:$B,"&gt;="&amp;date_begin,Transactions!$B:$B,"&lt;="&amp;date_end)</f>
        <v>0</v>
      </c>
      <c r="D53" s="150">
        <f ca="1">B53-C53</f>
        <v>0</v>
      </c>
      <c r="J53" s="3"/>
      <c r="K53" s="165"/>
    </row>
    <row r="54" spans="1:12" s="7" customFormat="1" x14ac:dyDescent="0.3">
      <c r="A54" s="7" t="s">
        <v>209</v>
      </c>
      <c r="B54" s="147">
        <f ca="1">SUM(OFFSET(INDIRECT("Budget!A"&amp;MATCH(Report!A54,Budget!$A:$A,0)),0,IF(ytd,1,$B$5),1,IF(ytd,$B$5,1)))</f>
        <v>0</v>
      </c>
      <c r="C54" s="147">
        <f>-SUMIFS(Transactions!$I:$I,Transactions!$F:$F,A54,Transactions!$B:$B,"&gt;="&amp;date_begin,Transactions!$B:$B,"&lt;="&amp;date_end)+SUMIFS(Transactions!$H:$H,Transactions!$F:$F,A54,Transactions!$B:$B,"&gt;="&amp;date_begin,Transactions!$B:$B,"&lt;="&amp;date_end)</f>
        <v>0</v>
      </c>
      <c r="D54" s="150">
        <f t="shared" ref="D54:D60" ca="1" si="5">B54-C54</f>
        <v>0</v>
      </c>
      <c r="J54" s="3"/>
      <c r="K54" s="167"/>
    </row>
    <row r="55" spans="1:12" s="3" customFormat="1" x14ac:dyDescent="0.3">
      <c r="A55" s="7" t="s">
        <v>210</v>
      </c>
      <c r="B55" s="147">
        <f ca="1">SUM(OFFSET(INDIRECT("Budget!A"&amp;MATCH(Report!A55,Budget!$A:$A,0)),0,IF(ytd,1,$B$5),1,IF(ytd,$B$5,1)))</f>
        <v>0</v>
      </c>
      <c r="C55" s="147">
        <f>-SUMIFS(Transactions!$I:$I,Transactions!$F:$F,A55,Transactions!$B:$B,"&gt;="&amp;date_begin,Transactions!$B:$B,"&lt;="&amp;date_end)+SUMIFS(Transactions!$H:$H,Transactions!$F:$F,A55,Transactions!$B:$B,"&gt;="&amp;date_begin,Transactions!$B:$B,"&lt;="&amp;date_end)</f>
        <v>0</v>
      </c>
      <c r="D55" s="150">
        <f t="shared" ca="1" si="5"/>
        <v>0</v>
      </c>
      <c r="J55" s="8"/>
      <c r="K55" s="165"/>
    </row>
    <row r="56" spans="1:12" s="3" customFormat="1" x14ac:dyDescent="0.3">
      <c r="A56" s="7" t="s">
        <v>113</v>
      </c>
      <c r="B56" s="147">
        <f ca="1">SUM(OFFSET(INDIRECT("Budget!A"&amp;MATCH(Report!A56,Budget!$A:$A,0)),0,IF(ytd,1,$B$5),1,IF(ytd,$B$5,1)))</f>
        <v>0</v>
      </c>
      <c r="C56" s="147">
        <f>-SUMIFS(Transactions!$I:$I,Transactions!$F:$F,A56,Transactions!$B:$B,"&gt;="&amp;date_begin,Transactions!$B:$B,"&lt;="&amp;date_end)+SUMIFS(Transactions!$H:$H,Transactions!$F:$F,A56,Transactions!$B:$B,"&gt;="&amp;date_begin,Transactions!$B:$B,"&lt;="&amp;date_end)</f>
        <v>0</v>
      </c>
      <c r="D56" s="150">
        <f t="shared" ca="1" si="5"/>
        <v>0</v>
      </c>
      <c r="K56" s="165"/>
    </row>
    <row r="57" spans="1:12" s="8" customFormat="1" x14ac:dyDescent="0.3">
      <c r="A57" s="7" t="s">
        <v>112</v>
      </c>
      <c r="B57" s="147">
        <f ca="1">SUM(OFFSET(INDIRECT("Budget!A"&amp;MATCH(Report!A57,Budget!$A:$A,0)),0,IF(ytd,1,$B$5),1,IF(ytd,$B$5,1)))</f>
        <v>0</v>
      </c>
      <c r="C57" s="147">
        <f>-SUMIFS(Transactions!$I:$I,Transactions!$F:$F,A57,Transactions!$B:$B,"&gt;="&amp;date_begin,Transactions!$B:$B,"&lt;="&amp;date_end)+SUMIFS(Transactions!$H:$H,Transactions!$F:$F,A57,Transactions!$B:$B,"&gt;="&amp;date_begin,Transactions!$B:$B,"&lt;="&amp;date_end)</f>
        <v>0</v>
      </c>
      <c r="D57" s="150">
        <f t="shared" ca="1" si="5"/>
        <v>0</v>
      </c>
      <c r="E57" s="7"/>
      <c r="J57" s="3"/>
      <c r="K57" s="165"/>
    </row>
    <row r="58" spans="1:12" s="3" customFormat="1" x14ac:dyDescent="0.3">
      <c r="A58" s="7" t="s">
        <v>211</v>
      </c>
      <c r="B58" s="147">
        <f ca="1">SUM(OFFSET(INDIRECT("Budget!A"&amp;MATCH(Report!A58,Budget!$A:$A,0)),0,IF(ytd,1,$B$5),1,IF(ytd,$B$5,1)))</f>
        <v>0</v>
      </c>
      <c r="C58" s="147">
        <f>-SUMIFS(Transactions!$I:$I,Transactions!$F:$F,A58,Transactions!$B:$B,"&gt;="&amp;date_begin,Transactions!$B:$B,"&lt;="&amp;date_end)+SUMIFS(Transactions!$H:$H,Transactions!$F:$F,A58,Transactions!$B:$B,"&gt;="&amp;date_begin,Transactions!$B:$B,"&lt;="&amp;date_end)</f>
        <v>0</v>
      </c>
      <c r="D58" s="150">
        <f t="shared" ca="1" si="5"/>
        <v>0</v>
      </c>
      <c r="K58" s="165"/>
    </row>
    <row r="59" spans="1:12" s="3" customFormat="1" x14ac:dyDescent="0.3">
      <c r="A59" s="7" t="s">
        <v>76</v>
      </c>
      <c r="B59" s="147">
        <f ca="1">SUM(OFFSET(INDIRECT("Budget!A"&amp;MATCH(Report!A59,Budget!$A:$A,0)),0,IF(ytd,1,$B$5),1,IF(ytd,$B$5,1)))</f>
        <v>0</v>
      </c>
      <c r="C59" s="147">
        <f>-SUMIFS(Transactions!$I:$I,Transactions!$F:$F,A59,Transactions!$B:$B,"&gt;="&amp;date_begin,Transactions!$B:$B,"&lt;="&amp;date_end)+SUMIFS(Transactions!$H:$H,Transactions!$F:$F,A59,Transactions!$B:$B,"&gt;="&amp;date_begin,Transactions!$B:$B,"&lt;="&amp;date_end)</f>
        <v>0</v>
      </c>
      <c r="D59" s="150">
        <f t="shared" ca="1" si="5"/>
        <v>0</v>
      </c>
      <c r="K59" s="165"/>
    </row>
    <row r="60" spans="1:12" s="3" customFormat="1" x14ac:dyDescent="0.3">
      <c r="A60" s="7" t="s">
        <v>212</v>
      </c>
      <c r="B60" s="147">
        <f ca="1">SUM(OFFSET(INDIRECT("Budget!A"&amp;MATCH(Report!A60,Budget!$A:$A,0)),0,IF(ytd,1,$B$5),1,IF(ytd,$B$5,1)))</f>
        <v>0</v>
      </c>
      <c r="C60" s="147">
        <f>-SUMIFS(Transactions!$I:$I,Transactions!$F:$F,A60,Transactions!$B:$B,"&gt;="&amp;date_begin,Transactions!$B:$B,"&lt;="&amp;date_end)+SUMIFS(Transactions!$H:$H,Transactions!$F:$F,A60,Transactions!$B:$B,"&gt;="&amp;date_begin,Transactions!$B:$B,"&lt;="&amp;date_end)</f>
        <v>0</v>
      </c>
      <c r="D60" s="150">
        <f t="shared" ca="1" si="5"/>
        <v>0</v>
      </c>
      <c r="K60" s="165"/>
    </row>
    <row r="61" spans="1:12" s="3" customFormat="1" x14ac:dyDescent="0.3">
      <c r="A61" s="148" t="str">
        <f>"Total "&amp;A52</f>
        <v>Total HOUSING</v>
      </c>
      <c r="B61" s="149">
        <f ca="1">SUM(B52:B60)</f>
        <v>0</v>
      </c>
      <c r="C61" s="149">
        <f>SUM(C52:C60)</f>
        <v>0</v>
      </c>
      <c r="D61" s="149">
        <f ca="1">B61-C61</f>
        <v>0</v>
      </c>
      <c r="K61" s="165"/>
    </row>
    <row r="62" spans="1:12" s="7" customFormat="1" x14ac:dyDescent="0.3">
      <c r="A62" s="36" t="s">
        <v>233</v>
      </c>
      <c r="B62" s="37" t="str">
        <f ca="1">IF(B$9&gt;0,B61/B$9," - ")</f>
        <v xml:space="preserve"> - </v>
      </c>
      <c r="C62" s="37">
        <f>IF(C$9&gt;0,C61/C$9," - ")</f>
        <v>0</v>
      </c>
      <c r="D62" s="9"/>
      <c r="E62" s="12"/>
      <c r="F62" s="12"/>
      <c r="K62" s="165"/>
    </row>
    <row r="63" spans="1:12" s="7" customFormat="1" ht="16.5" thickBot="1" x14ac:dyDescent="0.4">
      <c r="A63" s="151" t="s">
        <v>207</v>
      </c>
      <c r="B63" s="152" t="s">
        <v>139</v>
      </c>
      <c r="C63" s="153" t="s">
        <v>61</v>
      </c>
      <c r="D63" s="153" t="s">
        <v>127</v>
      </c>
      <c r="K63" s="165"/>
    </row>
    <row r="64" spans="1:12" s="7" customFormat="1" x14ac:dyDescent="0.3">
      <c r="A64" s="7" t="s">
        <v>73</v>
      </c>
      <c r="B64" s="147">
        <f ca="1">SUM(OFFSET(INDIRECT("Budget!A"&amp;MATCH(Report!A64,Budget!$A:$A,0)),0,IF(ytd,1,$B$5),1,IF(ytd,$B$5,1)))</f>
        <v>0</v>
      </c>
      <c r="C64" s="147">
        <f>-SUMIFS(Transactions!$I:$I,Transactions!$F:$F,A64,Transactions!$B:$B,"&gt;="&amp;date_begin,Transactions!$B:$B,"&lt;="&amp;date_end)+SUMIFS(Transactions!$H:$H,Transactions!$F:$F,A64,Transactions!$B:$B,"&gt;="&amp;date_begin,Transactions!$B:$B,"&lt;="&amp;date_end)</f>
        <v>0</v>
      </c>
      <c r="D64" s="150">
        <f ca="1">B64-C64</f>
        <v>0</v>
      </c>
      <c r="J64" s="3"/>
      <c r="K64" s="165"/>
    </row>
    <row r="65" spans="1:12" s="7" customFormat="1" x14ac:dyDescent="0.3">
      <c r="A65" s="7" t="s">
        <v>116</v>
      </c>
      <c r="B65" s="147">
        <f ca="1">SUM(OFFSET(INDIRECT("Budget!A"&amp;MATCH(Report!A65,Budget!$A:$A,0)),0,IF(ytd,1,$B$5),1,IF(ytd,$B$5,1)))</f>
        <v>0</v>
      </c>
      <c r="C65" s="147">
        <f>-SUMIFS(Transactions!$I:$I,Transactions!$F:$F,A65,Transactions!$B:$B,"&gt;="&amp;date_begin,Transactions!$B:$B,"&lt;="&amp;date_end)+SUMIFS(Transactions!$H:$H,Transactions!$F:$F,A65,Transactions!$B:$B,"&gt;="&amp;date_begin,Transactions!$B:$B,"&lt;="&amp;date_end)</f>
        <v>100</v>
      </c>
      <c r="D65" s="150">
        <f t="shared" ref="D65:D70" ca="1" si="6">B65-C65</f>
        <v>-100</v>
      </c>
      <c r="J65" s="3"/>
      <c r="K65" s="167"/>
    </row>
    <row r="66" spans="1:12" s="3" customFormat="1" x14ac:dyDescent="0.3">
      <c r="A66" s="7" t="s">
        <v>115</v>
      </c>
      <c r="B66" s="147">
        <f ca="1">SUM(OFFSET(INDIRECT("Budget!A"&amp;MATCH(Report!A66,Budget!$A:$A,0)),0,IF(ytd,1,$B$5),1,IF(ytd,$B$5,1)))</f>
        <v>0</v>
      </c>
      <c r="C66" s="147">
        <f>-SUMIFS(Transactions!$I:$I,Transactions!$F:$F,A66,Transactions!$B:$B,"&gt;="&amp;date_begin,Transactions!$B:$B,"&lt;="&amp;date_end)+SUMIFS(Transactions!$H:$H,Transactions!$F:$F,A66,Transactions!$B:$B,"&gt;="&amp;date_begin,Transactions!$B:$B,"&lt;="&amp;date_end)</f>
        <v>0</v>
      </c>
      <c r="D66" s="150">
        <f t="shared" ca="1" si="6"/>
        <v>0</v>
      </c>
      <c r="J66" s="8"/>
      <c r="K66" s="165"/>
    </row>
    <row r="67" spans="1:12" s="3" customFormat="1" x14ac:dyDescent="0.3">
      <c r="A67" s="7" t="s">
        <v>77</v>
      </c>
      <c r="B67" s="147">
        <f ca="1">SUM(OFFSET(INDIRECT("Budget!A"&amp;MATCH(Report!A67,Budget!$A:$A,0)),0,IF(ytd,1,$B$5),1,IF(ytd,$B$5,1)))</f>
        <v>0</v>
      </c>
      <c r="C67" s="147">
        <f>-SUMIFS(Transactions!$I:$I,Transactions!$F:$F,A67,Transactions!$B:$B,"&gt;="&amp;date_begin,Transactions!$B:$B,"&lt;="&amp;date_end)+SUMIFS(Transactions!$H:$H,Transactions!$F:$F,A67,Transactions!$B:$B,"&gt;="&amp;date_begin,Transactions!$B:$B,"&lt;="&amp;date_end)</f>
        <v>0</v>
      </c>
      <c r="D67" s="150">
        <f t="shared" ca="1" si="6"/>
        <v>0</v>
      </c>
      <c r="K67" s="165"/>
    </row>
    <row r="68" spans="1:12" s="8" customFormat="1" x14ac:dyDescent="0.3">
      <c r="A68" s="7" t="s">
        <v>114</v>
      </c>
      <c r="B68" s="147">
        <f ca="1">SUM(OFFSET(INDIRECT("Budget!A"&amp;MATCH(Report!A68,Budget!$A:$A,0)),0,IF(ytd,1,$B$5),1,IF(ytd,$B$5,1)))</f>
        <v>0</v>
      </c>
      <c r="C68" s="147">
        <f>-SUMIFS(Transactions!$I:$I,Transactions!$F:$F,A68,Transactions!$B:$B,"&gt;="&amp;date_begin,Transactions!$B:$B,"&lt;="&amp;date_end)+SUMIFS(Transactions!$H:$H,Transactions!$F:$F,A68,Transactions!$B:$B,"&gt;="&amp;date_begin,Transactions!$B:$B,"&lt;="&amp;date_end)</f>
        <v>0</v>
      </c>
      <c r="D68" s="150">
        <f t="shared" ca="1" si="6"/>
        <v>0</v>
      </c>
      <c r="E68" s="7"/>
      <c r="J68" s="3"/>
      <c r="K68" s="165"/>
    </row>
    <row r="69" spans="1:12" s="3" customFormat="1" x14ac:dyDescent="0.3">
      <c r="A69" s="7" t="s">
        <v>74</v>
      </c>
      <c r="B69" s="147">
        <f ca="1">SUM(OFFSET(INDIRECT("Budget!A"&amp;MATCH(Report!A69,Budget!$A:$A,0)),0,IF(ytd,1,$B$5),1,IF(ytd,$B$5,1)))</f>
        <v>0</v>
      </c>
      <c r="C69" s="147">
        <f>-SUMIFS(Transactions!$I:$I,Transactions!$F:$F,A69,Transactions!$B:$B,"&gt;="&amp;date_begin,Transactions!$B:$B,"&lt;="&amp;date_end)+SUMIFS(Transactions!$H:$H,Transactions!$F:$F,A69,Transactions!$B:$B,"&gt;="&amp;date_begin,Transactions!$B:$B,"&lt;="&amp;date_end)</f>
        <v>0</v>
      </c>
      <c r="D69" s="150">
        <f t="shared" ca="1" si="6"/>
        <v>0</v>
      </c>
      <c r="K69" s="165"/>
    </row>
    <row r="70" spans="1:12" s="3" customFormat="1" x14ac:dyDescent="0.3">
      <c r="A70" s="7" t="s">
        <v>208</v>
      </c>
      <c r="B70" s="147">
        <f ca="1">SUM(OFFSET(INDIRECT("Budget!A"&amp;MATCH(Report!A70,Budget!$A:$A,0)),0,IF(ytd,1,$B$5),1,IF(ytd,$B$5,1)))</f>
        <v>0</v>
      </c>
      <c r="C70" s="147">
        <f>-SUMIFS(Transactions!$I:$I,Transactions!$F:$F,A70,Transactions!$B:$B,"&gt;="&amp;date_begin,Transactions!$B:$B,"&lt;="&amp;date_end)+SUMIFS(Transactions!$H:$H,Transactions!$F:$F,A70,Transactions!$B:$B,"&gt;="&amp;date_begin,Transactions!$B:$B,"&lt;="&amp;date_end)</f>
        <v>0</v>
      </c>
      <c r="D70" s="150">
        <f t="shared" ca="1" si="6"/>
        <v>0</v>
      </c>
      <c r="K70" s="165"/>
    </row>
    <row r="71" spans="1:12" s="3" customFormat="1" x14ac:dyDescent="0.3">
      <c r="A71" s="148" t="str">
        <f>"Total "&amp;A63</f>
        <v>Total UTILITIES</v>
      </c>
      <c r="B71" s="149">
        <f ca="1">SUM(B63:B70)</f>
        <v>0</v>
      </c>
      <c r="C71" s="149">
        <f>SUM(C63:C70)</f>
        <v>100</v>
      </c>
      <c r="D71" s="149">
        <f ca="1">B71-C71</f>
        <v>-100</v>
      </c>
      <c r="K71" s="165"/>
    </row>
    <row r="72" spans="1:12" s="7" customFormat="1" x14ac:dyDescent="0.3">
      <c r="A72" s="36" t="s">
        <v>233</v>
      </c>
      <c r="B72" s="37" t="str">
        <f ca="1">IF(B$9&gt;0,B71/B$9," - ")</f>
        <v xml:space="preserve"> - </v>
      </c>
      <c r="C72" s="37">
        <f>IF(C$9&gt;0,C71/C$9," - ")</f>
        <v>0.1</v>
      </c>
      <c r="D72" s="9"/>
      <c r="E72" s="12"/>
      <c r="F72" s="12"/>
      <c r="K72" s="165"/>
    </row>
    <row r="73" spans="1:12" s="7" customFormat="1" ht="16.5" thickBot="1" x14ac:dyDescent="0.4">
      <c r="A73" s="151" t="s">
        <v>213</v>
      </c>
      <c r="B73" s="152" t="s">
        <v>139</v>
      </c>
      <c r="C73" s="153" t="s">
        <v>61</v>
      </c>
      <c r="D73" s="153" t="s">
        <v>127</v>
      </c>
      <c r="K73" s="165"/>
      <c r="L73" s="3"/>
    </row>
    <row r="74" spans="1:12" s="3" customFormat="1" x14ac:dyDescent="0.3">
      <c r="A74" s="7" t="s">
        <v>69</v>
      </c>
      <c r="B74" s="147">
        <f ca="1">SUM(OFFSET(INDIRECT("Budget!A"&amp;MATCH(Report!A74,Budget!$A:$A,0)),0,IF(ytd,1,$B$5),1,IF(ytd,$B$5,1)))</f>
        <v>0</v>
      </c>
      <c r="C74" s="147">
        <f>-SUMIFS(Transactions!$I:$I,Transactions!$F:$F,A74,Transactions!$B:$B,"&gt;="&amp;date_begin,Transactions!$B:$B,"&lt;="&amp;date_end)+SUMIFS(Transactions!$H:$H,Transactions!$F:$F,A74,Transactions!$B:$B,"&gt;="&amp;date_begin,Transactions!$B:$B,"&lt;="&amp;date_end)</f>
        <v>87.34</v>
      </c>
      <c r="D74" s="147">
        <f ca="1">B74-C74</f>
        <v>-87.34</v>
      </c>
      <c r="J74" s="7"/>
      <c r="K74" s="165"/>
      <c r="L74" s="10"/>
    </row>
    <row r="75" spans="1:12" x14ac:dyDescent="0.3">
      <c r="A75" s="7" t="s">
        <v>118</v>
      </c>
      <c r="B75" s="147">
        <f ca="1">SUM(OFFSET(INDIRECT("Budget!A"&amp;MATCH(Report!A75,Budget!$A:$A,0)),0,IF(ytd,1,$B$5),1,IF(ytd,$B$5,1)))</f>
        <v>0</v>
      </c>
      <c r="C75" s="147">
        <f>-SUMIFS(Transactions!$I:$I,Transactions!$F:$F,A75,Transactions!$B:$B,"&gt;="&amp;date_begin,Transactions!$B:$B,"&lt;="&amp;date_end)+SUMIFS(Transactions!$H:$H,Transactions!$F:$F,A75,Transactions!$B:$B,"&gt;="&amp;date_begin,Transactions!$B:$B,"&lt;="&amp;date_end)</f>
        <v>0</v>
      </c>
      <c r="D75" s="147">
        <f ca="1">B75-C75</f>
        <v>0</v>
      </c>
      <c r="J75" s="7"/>
      <c r="L75" s="7"/>
    </row>
    <row r="76" spans="1:12" s="7" customFormat="1" x14ac:dyDescent="0.3">
      <c r="A76" s="7" t="s">
        <v>214</v>
      </c>
      <c r="B76" s="147">
        <f ca="1">SUM(OFFSET(INDIRECT("Budget!A"&amp;MATCH(Report!A76,Budget!$A:$A,0)),0,IF(ytd,1,$B$5),1,IF(ytd,$B$5,1)))</f>
        <v>0</v>
      </c>
      <c r="C76" s="147">
        <f>-SUMIFS(Transactions!$I:$I,Transactions!$F:$F,A76,Transactions!$B:$B,"&gt;="&amp;date_begin,Transactions!$B:$B,"&lt;="&amp;date_end)+SUMIFS(Transactions!$H:$H,Transactions!$F:$F,A76,Transactions!$B:$B,"&gt;="&amp;date_begin,Transactions!$B:$B,"&lt;="&amp;date_end)</f>
        <v>0</v>
      </c>
      <c r="D76" s="147">
        <f ca="1">B76-C76</f>
        <v>0</v>
      </c>
      <c r="K76" s="165"/>
    </row>
    <row r="77" spans="1:12" s="7" customFormat="1" x14ac:dyDescent="0.3">
      <c r="A77" s="7" t="s">
        <v>215</v>
      </c>
      <c r="B77" s="147">
        <f ca="1">SUM(OFFSET(INDIRECT("Budget!A"&amp;MATCH(Report!A77,Budget!$A:$A,0)),0,IF(ytd,1,$B$5),1,IF(ytd,$B$5,1)))</f>
        <v>0</v>
      </c>
      <c r="C77" s="147">
        <f>-SUMIFS(Transactions!$I:$I,Transactions!$F:$F,A77,Transactions!$B:$B,"&gt;="&amp;date_begin,Transactions!$B:$B,"&lt;="&amp;date_end)+SUMIFS(Transactions!$H:$H,Transactions!$F:$F,A77,Transactions!$B:$B,"&gt;="&amp;date_begin,Transactions!$B:$B,"&lt;="&amp;date_end)</f>
        <v>0</v>
      </c>
      <c r="D77" s="147">
        <f ca="1">B77-C77</f>
        <v>0</v>
      </c>
      <c r="K77" s="165"/>
    </row>
    <row r="78" spans="1:12" s="7" customFormat="1" x14ac:dyDescent="0.3">
      <c r="A78" s="148" t="str">
        <f>"Total "&amp;A73</f>
        <v>Total FOOD</v>
      </c>
      <c r="B78" s="149">
        <f ca="1">SUM(B73:B77)</f>
        <v>0</v>
      </c>
      <c r="C78" s="149">
        <f>SUM(C73:C77)</f>
        <v>87.34</v>
      </c>
      <c r="D78" s="149">
        <f ca="1">B78-C78</f>
        <v>-87.34</v>
      </c>
      <c r="J78" s="10"/>
      <c r="K78" s="165"/>
    </row>
    <row r="79" spans="1:12" s="7" customFormat="1" x14ac:dyDescent="0.3">
      <c r="A79" s="36" t="s">
        <v>233</v>
      </c>
      <c r="B79" s="37" t="str">
        <f ca="1">IF(B$9&gt;0,B78/B$9," - ")</f>
        <v xml:space="preserve"> - </v>
      </c>
      <c r="C79" s="37">
        <f>IF(C$9&gt;0,C78/C$9," - ")</f>
        <v>8.7340000000000001E-2</v>
      </c>
      <c r="D79" s="9"/>
      <c r="E79" s="12"/>
      <c r="F79" s="12"/>
      <c r="K79" s="165"/>
    </row>
    <row r="80" spans="1:12" s="7" customFormat="1" ht="16.5" thickBot="1" x14ac:dyDescent="0.4">
      <c r="A80" s="151" t="s">
        <v>78</v>
      </c>
      <c r="B80" s="152" t="s">
        <v>139</v>
      </c>
      <c r="C80" s="153" t="s">
        <v>61</v>
      </c>
      <c r="D80" s="153" t="s">
        <v>127</v>
      </c>
      <c r="K80" s="165"/>
      <c r="L80" s="3"/>
    </row>
    <row r="81" spans="1:12" s="3" customFormat="1" x14ac:dyDescent="0.3">
      <c r="A81" s="7" t="s">
        <v>79</v>
      </c>
      <c r="B81" s="147">
        <f ca="1">SUM(OFFSET(INDIRECT("Budget!A"&amp;MATCH(Report!A81,Budget!$A:$A,0)),0,IF(ytd,1,$B$5),1,IF(ytd,$B$5,1)))</f>
        <v>0</v>
      </c>
      <c r="C81" s="147">
        <f>-SUMIFS(Transactions!$I:$I,Transactions!$F:$F,A81,Transactions!$B:$B,"&gt;="&amp;date_begin,Transactions!$B:$B,"&lt;="&amp;date_end)+SUMIFS(Transactions!$H:$H,Transactions!$F:$F,A81,Transactions!$B:$B,"&gt;="&amp;date_begin,Transactions!$B:$B,"&lt;="&amp;date_end)</f>
        <v>115.2</v>
      </c>
      <c r="D81" s="147">
        <f t="shared" ref="D81:D88" ca="1" si="7">B81-C81</f>
        <v>-115.2</v>
      </c>
      <c r="J81" s="7"/>
      <c r="K81" s="165"/>
      <c r="L81" s="10"/>
    </row>
    <row r="82" spans="1:12" x14ac:dyDescent="0.3">
      <c r="A82" s="7" t="s">
        <v>216</v>
      </c>
      <c r="B82" s="147">
        <f ca="1">SUM(OFFSET(INDIRECT("Budget!A"&amp;MATCH(Report!A82,Budget!$A:$A,0)),0,IF(ytd,1,$B$5),1,IF(ytd,$B$5,1)))</f>
        <v>0</v>
      </c>
      <c r="C82" s="147">
        <f>-SUMIFS(Transactions!$I:$I,Transactions!$F:$F,A82,Transactions!$B:$B,"&gt;="&amp;date_begin,Transactions!$B:$B,"&lt;="&amp;date_end)+SUMIFS(Transactions!$H:$H,Transactions!$F:$F,A82,Transactions!$B:$B,"&gt;="&amp;date_begin,Transactions!$B:$B,"&lt;="&amp;date_end)</f>
        <v>0</v>
      </c>
      <c r="D82" s="147">
        <f t="shared" ca="1" si="7"/>
        <v>0</v>
      </c>
      <c r="J82" s="7"/>
      <c r="L82" s="7"/>
    </row>
    <row r="83" spans="1:12" s="7" customFormat="1" x14ac:dyDescent="0.3">
      <c r="A83" s="7" t="s">
        <v>80</v>
      </c>
      <c r="B83" s="147">
        <f ca="1">SUM(OFFSET(INDIRECT("Budget!A"&amp;MATCH(Report!A83,Budget!$A:$A,0)),0,IF(ytd,1,$B$5),1,IF(ytd,$B$5,1)))</f>
        <v>0</v>
      </c>
      <c r="C83" s="147">
        <f>-SUMIFS(Transactions!$I:$I,Transactions!$F:$F,A83,Transactions!$B:$B,"&gt;="&amp;date_begin,Transactions!$B:$B,"&lt;="&amp;date_end)+SUMIFS(Transactions!$H:$H,Transactions!$F:$F,A83,Transactions!$B:$B,"&gt;="&amp;date_begin,Transactions!$B:$B,"&lt;="&amp;date_end)</f>
        <v>0</v>
      </c>
      <c r="D83" s="147">
        <f t="shared" ca="1" si="7"/>
        <v>0</v>
      </c>
      <c r="K83" s="165"/>
    </row>
    <row r="84" spans="1:12" s="7" customFormat="1" x14ac:dyDescent="0.3">
      <c r="A84" s="7" t="s">
        <v>110</v>
      </c>
      <c r="B84" s="147">
        <f ca="1">SUM(OFFSET(INDIRECT("Budget!A"&amp;MATCH(Report!A84,Budget!$A:$A,0)),0,IF(ytd,1,$B$5),1,IF(ytd,$B$5,1)))</f>
        <v>0</v>
      </c>
      <c r="C84" s="147">
        <f>-SUMIFS(Transactions!$I:$I,Transactions!$F:$F,A84,Transactions!$B:$B,"&gt;="&amp;date_begin,Transactions!$B:$B,"&lt;="&amp;date_end)+SUMIFS(Transactions!$H:$H,Transactions!$F:$F,A84,Transactions!$B:$B,"&gt;="&amp;date_begin,Transactions!$B:$B,"&lt;="&amp;date_end)</f>
        <v>0</v>
      </c>
      <c r="D84" s="147">
        <f t="shared" ca="1" si="7"/>
        <v>0</v>
      </c>
      <c r="K84" s="165"/>
    </row>
    <row r="85" spans="1:12" s="7" customFormat="1" x14ac:dyDescent="0.3">
      <c r="A85" s="7" t="s">
        <v>217</v>
      </c>
      <c r="B85" s="147">
        <f ca="1">SUM(OFFSET(INDIRECT("Budget!A"&amp;MATCH(Report!A85,Budget!$A:$A,0)),0,IF(ytd,1,$B$5),1,IF(ytd,$B$5,1)))</f>
        <v>0</v>
      </c>
      <c r="C85" s="147">
        <f>-SUMIFS(Transactions!$I:$I,Transactions!$F:$F,A85,Transactions!$B:$B,"&gt;="&amp;date_begin,Transactions!$B:$B,"&lt;="&amp;date_end)+SUMIFS(Transactions!$H:$H,Transactions!$F:$F,A85,Transactions!$B:$B,"&gt;="&amp;date_begin,Transactions!$B:$B,"&lt;="&amp;date_end)</f>
        <v>0</v>
      </c>
      <c r="D85" s="147">
        <f t="shared" ca="1" si="7"/>
        <v>0</v>
      </c>
      <c r="K85" s="165"/>
    </row>
    <row r="86" spans="1:12" s="7" customFormat="1" x14ac:dyDescent="0.3">
      <c r="A86" s="7" t="s">
        <v>111</v>
      </c>
      <c r="B86" s="147">
        <f ca="1">SUM(OFFSET(INDIRECT("Budget!A"&amp;MATCH(Report!A86,Budget!$A:$A,0)),0,IF(ytd,1,$B$5),1,IF(ytd,$B$5,1)))</f>
        <v>0</v>
      </c>
      <c r="C86" s="147">
        <f>-SUMIFS(Transactions!$I:$I,Transactions!$F:$F,A86,Transactions!$B:$B,"&gt;="&amp;date_begin,Transactions!$B:$B,"&lt;="&amp;date_end)+SUMIFS(Transactions!$H:$H,Transactions!$F:$F,A86,Transactions!$B:$B,"&gt;="&amp;date_begin,Transactions!$B:$B,"&lt;="&amp;date_end)</f>
        <v>0</v>
      </c>
      <c r="D86" s="147">
        <f ca="1">B86-C86</f>
        <v>0</v>
      </c>
      <c r="K86" s="165"/>
    </row>
    <row r="87" spans="1:12" s="7" customFormat="1" x14ac:dyDescent="0.3">
      <c r="A87" s="7" t="s">
        <v>157</v>
      </c>
      <c r="B87" s="147">
        <f ca="1">SUM(OFFSET(INDIRECT("Budget!A"&amp;MATCH(Report!A87,Budget!$A:$A,0)),0,IF(ytd,1,$B$5),1,IF(ytd,$B$5,1)))</f>
        <v>0</v>
      </c>
      <c r="C87" s="147">
        <f>-SUMIFS(Transactions!$I:$I,Transactions!$F:$F,A87,Transactions!$B:$B,"&gt;="&amp;date_begin,Transactions!$B:$B,"&lt;="&amp;date_end)+SUMIFS(Transactions!$H:$H,Transactions!$F:$F,A87,Transactions!$B:$B,"&gt;="&amp;date_begin,Transactions!$B:$B,"&lt;="&amp;date_end)</f>
        <v>0</v>
      </c>
      <c r="D87" s="147">
        <f t="shared" ca="1" si="7"/>
        <v>0</v>
      </c>
      <c r="J87" s="3"/>
      <c r="K87" s="165"/>
    </row>
    <row r="88" spans="1:12" s="7" customFormat="1" x14ac:dyDescent="0.3">
      <c r="A88" s="148" t="str">
        <f>"Total "&amp;A80</f>
        <v>Total TRANSPORTATION</v>
      </c>
      <c r="B88" s="149">
        <f ca="1">SUM(B80:B87)</f>
        <v>0</v>
      </c>
      <c r="C88" s="149">
        <f>SUM(C80:C87)</f>
        <v>115.2</v>
      </c>
      <c r="D88" s="149">
        <f t="shared" ca="1" si="7"/>
        <v>-115.2</v>
      </c>
      <c r="J88" s="10"/>
      <c r="K88" s="165"/>
    </row>
    <row r="89" spans="1:12" s="7" customFormat="1" x14ac:dyDescent="0.3">
      <c r="A89" s="36" t="s">
        <v>233</v>
      </c>
      <c r="B89" s="37" t="str">
        <f ca="1">IF(B$9&gt;0,B88/B$9," - ")</f>
        <v xml:space="preserve"> - </v>
      </c>
      <c r="C89" s="37">
        <f>IF(C$9&gt;0,C88/C$9," - ")</f>
        <v>0.1152</v>
      </c>
      <c r="D89" s="9"/>
      <c r="E89" s="12"/>
      <c r="F89" s="12"/>
      <c r="K89" s="165"/>
    </row>
    <row r="90" spans="1:12" s="3" customFormat="1" ht="16.5" thickBot="1" x14ac:dyDescent="0.4">
      <c r="A90" s="151" t="s">
        <v>81</v>
      </c>
      <c r="B90" s="152" t="s">
        <v>139</v>
      </c>
      <c r="C90" s="153" t="s">
        <v>61</v>
      </c>
      <c r="D90" s="153" t="s">
        <v>127</v>
      </c>
      <c r="J90" s="7"/>
      <c r="K90" s="165"/>
      <c r="L90" s="10"/>
    </row>
    <row r="91" spans="1:12" x14ac:dyDescent="0.3">
      <c r="A91" s="7" t="s">
        <v>218</v>
      </c>
      <c r="B91" s="147">
        <f ca="1">SUM(OFFSET(INDIRECT("Budget!A"&amp;MATCH(Report!A91,Budget!$A:$A,0)),0,IF(ytd,1,$B$5),1,IF(ytd,$B$5,1)))</f>
        <v>0</v>
      </c>
      <c r="C91" s="147">
        <f>-SUMIFS(Transactions!$I:$I,Transactions!$F:$F,A91,Transactions!$B:$B,"&gt;="&amp;date_begin,Transactions!$B:$B,"&lt;="&amp;date_end)+SUMIFS(Transactions!$H:$H,Transactions!$F:$F,A91,Transactions!$B:$B,"&gt;="&amp;date_begin,Transactions!$B:$B,"&lt;="&amp;date_end)</f>
        <v>0</v>
      </c>
      <c r="D91" s="147">
        <f t="shared" ref="D91:D99" ca="1" si="8">B91-C91</f>
        <v>0</v>
      </c>
      <c r="J91" s="7"/>
      <c r="L91" s="7"/>
    </row>
    <row r="92" spans="1:12" s="7" customFormat="1" x14ac:dyDescent="0.3">
      <c r="A92" s="7" t="s">
        <v>219</v>
      </c>
      <c r="B92" s="147">
        <f ca="1">SUM(OFFSET(INDIRECT("Budget!A"&amp;MATCH(Report!A92,Budget!$A:$A,0)),0,IF(ytd,1,$B$5),1,IF(ytd,$B$5,1)))</f>
        <v>0</v>
      </c>
      <c r="C92" s="147">
        <f>-SUMIFS(Transactions!$I:$I,Transactions!$F:$F,A92,Transactions!$B:$B,"&gt;="&amp;date_begin,Transactions!$B:$B,"&lt;="&amp;date_end)+SUMIFS(Transactions!$H:$H,Transactions!$F:$F,A92,Transactions!$B:$B,"&gt;="&amp;date_begin,Transactions!$B:$B,"&lt;="&amp;date_end)</f>
        <v>0</v>
      </c>
      <c r="D92" s="147">
        <f t="shared" ca="1" si="8"/>
        <v>0</v>
      </c>
      <c r="K92" s="165"/>
    </row>
    <row r="93" spans="1:12" s="7" customFormat="1" x14ac:dyDescent="0.3">
      <c r="A93" s="7" t="s">
        <v>220</v>
      </c>
      <c r="B93" s="147">
        <f ca="1">SUM(OFFSET(INDIRECT("Budget!A"&amp;MATCH(Report!A93,Budget!$A:$A,0)),0,IF(ytd,1,$B$5),1,IF(ytd,$B$5,1)))</f>
        <v>0</v>
      </c>
      <c r="C93" s="147">
        <f>-SUMIFS(Transactions!$I:$I,Transactions!$F:$F,A93,Transactions!$B:$B,"&gt;="&amp;date_begin,Transactions!$B:$B,"&lt;="&amp;date_end)+SUMIFS(Transactions!$H:$H,Transactions!$F:$F,A93,Transactions!$B:$B,"&gt;="&amp;date_begin,Transactions!$B:$B,"&lt;="&amp;date_end)</f>
        <v>0</v>
      </c>
      <c r="D93" s="147">
        <f t="shared" ca="1" si="8"/>
        <v>0</v>
      </c>
      <c r="K93" s="165"/>
    </row>
    <row r="94" spans="1:12" s="7" customFormat="1" x14ac:dyDescent="0.3">
      <c r="A94" s="7" t="s">
        <v>82</v>
      </c>
      <c r="B94" s="147">
        <f ca="1">SUM(OFFSET(INDIRECT("Budget!A"&amp;MATCH(Report!A94,Budget!$A:$A,0)),0,IF(ytd,1,$B$5),1,IF(ytd,$B$5,1)))</f>
        <v>0</v>
      </c>
      <c r="C94" s="147">
        <f>-SUMIFS(Transactions!$I:$I,Transactions!$F:$F,A94,Transactions!$B:$B,"&gt;="&amp;date_begin,Transactions!$B:$B,"&lt;="&amp;date_end)+SUMIFS(Transactions!$H:$H,Transactions!$F:$F,A94,Transactions!$B:$B,"&gt;="&amp;date_begin,Transactions!$B:$B,"&lt;="&amp;date_end)</f>
        <v>0</v>
      </c>
      <c r="D94" s="147">
        <f t="shared" ca="1" si="8"/>
        <v>0</v>
      </c>
      <c r="K94" s="165"/>
    </row>
    <row r="95" spans="1:12" s="7" customFormat="1" x14ac:dyDescent="0.3">
      <c r="A95" s="7" t="s">
        <v>83</v>
      </c>
      <c r="B95" s="147">
        <f ca="1">SUM(OFFSET(INDIRECT("Budget!A"&amp;MATCH(Report!A95,Budget!$A:$A,0)),0,IF(ytd,1,$B$5),1,IF(ytd,$B$5,1)))</f>
        <v>0</v>
      </c>
      <c r="C95" s="147">
        <f>-SUMIFS(Transactions!$I:$I,Transactions!$F:$F,A95,Transactions!$B:$B,"&gt;="&amp;date_begin,Transactions!$B:$B,"&lt;="&amp;date_end)+SUMIFS(Transactions!$H:$H,Transactions!$F:$F,A95,Transactions!$B:$B,"&gt;="&amp;date_begin,Transactions!$B:$B,"&lt;="&amp;date_end)</f>
        <v>0</v>
      </c>
      <c r="D95" s="147">
        <f ca="1">B95-C95</f>
        <v>0</v>
      </c>
      <c r="K95" s="165"/>
    </row>
    <row r="96" spans="1:12" s="7" customFormat="1" x14ac:dyDescent="0.3">
      <c r="A96" s="7" t="s">
        <v>221</v>
      </c>
      <c r="B96" s="147">
        <f ca="1">SUM(OFFSET(INDIRECT("Budget!A"&amp;MATCH(Report!A96,Budget!$A:$A,0)),0,IF(ytd,1,$B$5),1,IF(ytd,$B$5,1)))</f>
        <v>0</v>
      </c>
      <c r="C96" s="147">
        <f>-SUMIFS(Transactions!$I:$I,Transactions!$F:$F,A96,Transactions!$B:$B,"&gt;="&amp;date_begin,Transactions!$B:$B,"&lt;="&amp;date_end)+SUMIFS(Transactions!$H:$H,Transactions!$F:$F,A96,Transactions!$B:$B,"&gt;="&amp;date_begin,Transactions!$B:$B,"&lt;="&amp;date_end)</f>
        <v>0</v>
      </c>
      <c r="D96" s="147">
        <f ca="1">B96-C96</f>
        <v>0</v>
      </c>
      <c r="K96" s="165"/>
    </row>
    <row r="97" spans="1:11" s="7" customFormat="1" x14ac:dyDescent="0.3">
      <c r="A97" s="7" t="s">
        <v>222</v>
      </c>
      <c r="B97" s="147">
        <f ca="1">SUM(OFFSET(INDIRECT("Budget!A"&amp;MATCH(Report!A97,Budget!$A:$A,0)),0,IF(ytd,1,$B$5),1,IF(ytd,$B$5,1)))</f>
        <v>0</v>
      </c>
      <c r="C97" s="147">
        <f>-SUMIFS(Transactions!$I:$I,Transactions!$F:$F,A97,Transactions!$B:$B,"&gt;="&amp;date_begin,Transactions!$B:$B,"&lt;="&amp;date_end)+SUMIFS(Transactions!$H:$H,Transactions!$F:$F,A97,Transactions!$B:$B,"&gt;="&amp;date_begin,Transactions!$B:$B,"&lt;="&amp;date_end)</f>
        <v>0</v>
      </c>
      <c r="D97" s="147">
        <f ca="1">B97-C97</f>
        <v>0</v>
      </c>
      <c r="K97" s="165"/>
    </row>
    <row r="98" spans="1:11" s="7" customFormat="1" x14ac:dyDescent="0.3">
      <c r="A98" s="7" t="s">
        <v>158</v>
      </c>
      <c r="B98" s="147">
        <f ca="1">SUM(OFFSET(INDIRECT("Budget!A"&amp;MATCH(Report!A98,Budget!$A:$A,0)),0,IF(ytd,1,$B$5),1,IF(ytd,$B$5,1)))</f>
        <v>0</v>
      </c>
      <c r="C98" s="147">
        <f>-SUMIFS(Transactions!$I:$I,Transactions!$F:$F,A98,Transactions!$B:$B,"&gt;="&amp;date_begin,Transactions!$B:$B,"&lt;="&amp;date_end)+SUMIFS(Transactions!$H:$H,Transactions!$F:$F,A98,Transactions!$B:$B,"&gt;="&amp;date_begin,Transactions!$B:$B,"&lt;="&amp;date_end)</f>
        <v>0</v>
      </c>
      <c r="D98" s="147">
        <f t="shared" ca="1" si="8"/>
        <v>0</v>
      </c>
      <c r="K98" s="165"/>
    </row>
    <row r="99" spans="1:11" s="7" customFormat="1" x14ac:dyDescent="0.3">
      <c r="A99" s="148" t="str">
        <f>"Total "&amp;A90</f>
        <v>Total HEALTH</v>
      </c>
      <c r="B99" s="149">
        <f ca="1">SUM(B90:B98)</f>
        <v>0</v>
      </c>
      <c r="C99" s="149">
        <f>SUM(C90:C98)</f>
        <v>0</v>
      </c>
      <c r="D99" s="149">
        <f t="shared" ca="1" si="8"/>
        <v>0</v>
      </c>
      <c r="J99" s="10"/>
      <c r="K99" s="165"/>
    </row>
    <row r="100" spans="1:11" s="7" customFormat="1" x14ac:dyDescent="0.3">
      <c r="A100" s="36" t="s">
        <v>233</v>
      </c>
      <c r="B100" s="37" t="str">
        <f ca="1">IF(B$9&gt;0,B99/B$9," - ")</f>
        <v xml:space="preserve"> - </v>
      </c>
      <c r="C100" s="37">
        <f>IF(C$9&gt;0,C99/C$9," - ")</f>
        <v>0</v>
      </c>
      <c r="D100" s="9"/>
      <c r="E100" s="12"/>
      <c r="F100" s="12"/>
      <c r="K100" s="165"/>
    </row>
    <row r="101" spans="1:11" s="3" customFormat="1" ht="16.5" thickBot="1" x14ac:dyDescent="0.4">
      <c r="A101" s="151" t="s">
        <v>93</v>
      </c>
      <c r="B101" s="152" t="s">
        <v>139</v>
      </c>
      <c r="C101" s="153" t="s">
        <v>61</v>
      </c>
      <c r="D101" s="153" t="s">
        <v>127</v>
      </c>
      <c r="K101" s="165"/>
    </row>
    <row r="102" spans="1:11" s="3" customFormat="1" x14ac:dyDescent="0.3">
      <c r="A102" s="7" t="s">
        <v>223</v>
      </c>
      <c r="B102" s="147">
        <f ca="1">SUM(OFFSET(INDIRECT("Budget!A"&amp;MATCH(Report!A102,Budget!$A:$A,0)),0,IF(ytd,1,$B$5),1,IF(ytd,$B$5,1)))</f>
        <v>0</v>
      </c>
      <c r="C102" s="147">
        <f>-SUMIFS(Transactions!$I:$I,Transactions!$F:$F,A102,Transactions!$B:$B,"&gt;="&amp;date_begin,Transactions!$B:$B,"&lt;="&amp;date_end)+SUMIFS(Transactions!$H:$H,Transactions!$F:$F,A102,Transactions!$B:$B,"&gt;="&amp;date_begin,Transactions!$B:$B,"&lt;="&amp;date_end)</f>
        <v>0</v>
      </c>
      <c r="D102" s="147">
        <f ca="1">B102-C102</f>
        <v>0</v>
      </c>
      <c r="J102" s="10"/>
      <c r="K102" s="165"/>
    </row>
    <row r="103" spans="1:11" s="3" customFormat="1" x14ac:dyDescent="0.3">
      <c r="A103" s="7" t="s">
        <v>68</v>
      </c>
      <c r="B103" s="147">
        <f ca="1">SUM(OFFSET(INDIRECT("Budget!A"&amp;MATCH(Report!A103,Budget!$A:$A,0)),0,IF(ytd,1,$B$5),1,IF(ytd,$B$5,1)))</f>
        <v>0</v>
      </c>
      <c r="C103" s="147">
        <f>-SUMIFS(Transactions!$I:$I,Transactions!$F:$F,A103,Transactions!$B:$B,"&gt;="&amp;date_begin,Transactions!$B:$B,"&lt;="&amp;date_end)+SUMIFS(Transactions!$H:$H,Transactions!$F:$F,A103,Transactions!$B:$B,"&gt;="&amp;date_begin,Transactions!$B:$B,"&lt;="&amp;date_end)</f>
        <v>0</v>
      </c>
      <c r="D103" s="147">
        <f t="shared" ref="D103:D108" ca="1" si="9">B103-C103</f>
        <v>0</v>
      </c>
      <c r="J103" s="7"/>
      <c r="K103" s="165"/>
    </row>
    <row r="104" spans="1:11" x14ac:dyDescent="0.3">
      <c r="A104" s="7" t="s">
        <v>94</v>
      </c>
      <c r="B104" s="147">
        <f ca="1">SUM(OFFSET(INDIRECT("Budget!A"&amp;MATCH(Report!A104,Budget!$A:$A,0)),0,IF(ytd,1,$B$5),1,IF(ytd,$B$5,1)))</f>
        <v>0</v>
      </c>
      <c r="C104" s="147">
        <f>-SUMIFS(Transactions!$I:$I,Transactions!$F:$F,A104,Transactions!$B:$B,"&gt;="&amp;date_begin,Transactions!$B:$B,"&lt;="&amp;date_end)+SUMIFS(Transactions!$H:$H,Transactions!$F:$F,A104,Transactions!$B:$B,"&gt;="&amp;date_begin,Transactions!$B:$B,"&lt;="&amp;date_end)</f>
        <v>0</v>
      </c>
      <c r="D104" s="147">
        <f ca="1">B104-C104</f>
        <v>0</v>
      </c>
      <c r="J104" s="7"/>
    </row>
    <row r="105" spans="1:11" s="7" customFormat="1" x14ac:dyDescent="0.3">
      <c r="A105" s="7" t="s">
        <v>95</v>
      </c>
      <c r="B105" s="147">
        <f ca="1">SUM(OFFSET(INDIRECT("Budget!A"&amp;MATCH(Report!A105,Budget!$A:$A,0)),0,IF(ytd,1,$B$5),1,IF(ytd,$B$5,1)))</f>
        <v>0</v>
      </c>
      <c r="C105" s="147">
        <f>-SUMIFS(Transactions!$I:$I,Transactions!$F:$F,A105,Transactions!$B:$B,"&gt;="&amp;date_begin,Transactions!$B:$B,"&lt;="&amp;date_end)+SUMIFS(Transactions!$H:$H,Transactions!$F:$F,A105,Transactions!$B:$B,"&gt;="&amp;date_begin,Transactions!$B:$B,"&lt;="&amp;date_end)</f>
        <v>0</v>
      </c>
      <c r="D105" s="147">
        <f t="shared" ca="1" si="9"/>
        <v>0</v>
      </c>
      <c r="K105" s="165"/>
    </row>
    <row r="106" spans="1:11" s="7" customFormat="1" x14ac:dyDescent="0.3">
      <c r="A106" s="7" t="s">
        <v>224</v>
      </c>
      <c r="B106" s="147">
        <f ca="1">SUM(OFFSET(INDIRECT("Budget!A"&amp;MATCH(Report!A106,Budget!$A:$A,0)),0,IF(ytd,1,$B$5),1,IF(ytd,$B$5,1)))</f>
        <v>0</v>
      </c>
      <c r="C106" s="147">
        <f>-SUMIFS(Transactions!$I:$I,Transactions!$F:$F,A106,Transactions!$B:$B,"&gt;="&amp;date_begin,Transactions!$B:$B,"&lt;="&amp;date_end)+SUMIFS(Transactions!$H:$H,Transactions!$F:$F,A106,Transactions!$B:$B,"&gt;="&amp;date_begin,Transactions!$B:$B,"&lt;="&amp;date_end)</f>
        <v>0</v>
      </c>
      <c r="D106" s="147">
        <f t="shared" ca="1" si="9"/>
        <v>0</v>
      </c>
      <c r="K106" s="165"/>
    </row>
    <row r="107" spans="1:11" s="7" customFormat="1" x14ac:dyDescent="0.3">
      <c r="A107" s="7" t="s">
        <v>119</v>
      </c>
      <c r="B107" s="147">
        <f ca="1">SUM(OFFSET(INDIRECT("Budget!A"&amp;MATCH(Report!A107,Budget!$A:$A,0)),0,IF(ytd,1,$B$5),1,IF(ytd,$B$5,1)))</f>
        <v>0</v>
      </c>
      <c r="C107" s="147">
        <f>-SUMIFS(Transactions!$I:$I,Transactions!$F:$F,A107,Transactions!$B:$B,"&gt;="&amp;date_begin,Transactions!$B:$B,"&lt;="&amp;date_end)+SUMIFS(Transactions!$H:$H,Transactions!$F:$F,A107,Transactions!$B:$B,"&gt;="&amp;date_begin,Transactions!$B:$B,"&lt;="&amp;date_end)</f>
        <v>0</v>
      </c>
      <c r="D107" s="147">
        <f t="shared" ca="1" si="9"/>
        <v>0</v>
      </c>
      <c r="K107" s="165"/>
    </row>
    <row r="108" spans="1:11" s="7" customFormat="1" x14ac:dyDescent="0.3">
      <c r="A108" s="7" t="s">
        <v>155</v>
      </c>
      <c r="B108" s="147">
        <f ca="1">SUM(OFFSET(INDIRECT("Budget!A"&amp;MATCH(Report!A108,Budget!$A:$A,0)),0,IF(ytd,1,$B$5),1,IF(ytd,$B$5,1)))</f>
        <v>0</v>
      </c>
      <c r="C108" s="147">
        <f>-SUMIFS(Transactions!$I:$I,Transactions!$F:$F,A108,Transactions!$B:$B,"&gt;="&amp;date_begin,Transactions!$B:$B,"&lt;="&amp;date_end)+SUMIFS(Transactions!$H:$H,Transactions!$F:$F,A108,Transactions!$B:$B,"&gt;="&amp;date_begin,Transactions!$B:$B,"&lt;="&amp;date_end)</f>
        <v>0</v>
      </c>
      <c r="D108" s="147">
        <f t="shared" ca="1" si="9"/>
        <v>0</v>
      </c>
      <c r="K108" s="165"/>
    </row>
    <row r="109" spans="1:11" s="7" customFormat="1" x14ac:dyDescent="0.3">
      <c r="A109" s="148" t="str">
        <f>"Total "&amp;A101</f>
        <v>Total DAILY LIVING</v>
      </c>
      <c r="B109" s="149">
        <f ca="1">SUM(B101:B108)</f>
        <v>0</v>
      </c>
      <c r="C109" s="149">
        <f>SUM(C101:C108)</f>
        <v>0</v>
      </c>
      <c r="D109" s="149">
        <f ca="1">B109-C109</f>
        <v>0</v>
      </c>
      <c r="K109" s="165"/>
    </row>
    <row r="110" spans="1:11" s="7" customFormat="1" x14ac:dyDescent="0.3">
      <c r="A110" s="36" t="s">
        <v>233</v>
      </c>
      <c r="B110" s="37" t="str">
        <f ca="1">IF(B$9&gt;0,B109/B$9," - ")</f>
        <v xml:space="preserve"> - </v>
      </c>
      <c r="C110" s="37">
        <f>IF(C$9&gt;0,C109/C$9," - ")</f>
        <v>0</v>
      </c>
      <c r="D110" s="9"/>
      <c r="E110" s="12"/>
      <c r="F110" s="12"/>
      <c r="K110" s="165"/>
    </row>
    <row r="111" spans="1:11" ht="16.5" thickBot="1" x14ac:dyDescent="0.4">
      <c r="A111" s="151" t="s">
        <v>128</v>
      </c>
      <c r="B111" s="152" t="s">
        <v>139</v>
      </c>
      <c r="C111" s="153" t="s">
        <v>61</v>
      </c>
      <c r="D111" s="153" t="s">
        <v>127</v>
      </c>
    </row>
    <row r="112" spans="1:11" x14ac:dyDescent="0.3">
      <c r="A112" s="7" t="s">
        <v>372</v>
      </c>
      <c r="B112" s="147">
        <f ca="1">SUM(OFFSET(INDIRECT("Budget!A"&amp;MATCH(Report!A112,Budget!$A:$A,0)),0,IF(ytd,1,$B$5),1,IF(ytd,$B$5,1)))</f>
        <v>0</v>
      </c>
      <c r="C112" s="147">
        <f>-SUMIFS(Transactions!$I:$I,Transactions!$F:$F,A112,Transactions!$B:$B,"&gt;="&amp;date_begin,Transactions!$B:$B,"&lt;="&amp;date_end)+SUMIFS(Transactions!$H:$H,Transactions!$F:$F,A112,Transactions!$B:$B,"&gt;="&amp;date_begin,Transactions!$B:$B,"&lt;="&amp;date_end)</f>
        <v>0</v>
      </c>
      <c r="D112" s="147">
        <f t="shared" ref="D112:D121" ca="1" si="10">B112-C112</f>
        <v>0</v>
      </c>
    </row>
    <row r="113" spans="1:11" x14ac:dyDescent="0.3">
      <c r="A113" s="7" t="s">
        <v>75</v>
      </c>
      <c r="B113" s="147">
        <f ca="1">SUM(OFFSET(INDIRECT("Budget!A"&amp;MATCH(Report!A113,Budget!$A:$A,0)),0,IF(ytd,1,$B$5),1,IF(ytd,$B$5,1)))</f>
        <v>0</v>
      </c>
      <c r="C113" s="147">
        <f>-SUMIFS(Transactions!$I:$I,Transactions!$F:$F,A113,Transactions!$B:$B,"&gt;="&amp;date_begin,Transactions!$B:$B,"&lt;="&amp;date_end)+SUMIFS(Transactions!$H:$H,Transactions!$F:$F,A113,Transactions!$B:$B,"&gt;="&amp;date_begin,Transactions!$B:$B,"&lt;="&amp;date_end)</f>
        <v>0</v>
      </c>
      <c r="D113" s="147">
        <f t="shared" ca="1" si="10"/>
        <v>0</v>
      </c>
    </row>
    <row r="114" spans="1:11" x14ac:dyDescent="0.3">
      <c r="A114" s="7" t="s">
        <v>109</v>
      </c>
      <c r="B114" s="147">
        <f ca="1">SUM(OFFSET(INDIRECT("Budget!A"&amp;MATCH(Report!A114,Budget!$A:$A,0)),0,IF(ytd,1,$B$5),1,IF(ytd,$B$5,1)))</f>
        <v>0</v>
      </c>
      <c r="C114" s="147">
        <f>-SUMIFS(Transactions!$I:$I,Transactions!$F:$F,A114,Transactions!$B:$B,"&gt;="&amp;date_begin,Transactions!$B:$B,"&lt;="&amp;date_end)+SUMIFS(Transactions!$H:$H,Transactions!$F:$F,A114,Transactions!$B:$B,"&gt;="&amp;date_begin,Transactions!$B:$B,"&lt;="&amp;date_end)</f>
        <v>0</v>
      </c>
      <c r="D114" s="147">
        <f t="shared" ca="1" si="10"/>
        <v>0</v>
      </c>
    </row>
    <row r="115" spans="1:11" x14ac:dyDescent="0.3">
      <c r="A115" s="7" t="s">
        <v>129</v>
      </c>
      <c r="B115" s="147">
        <f ca="1">SUM(OFFSET(INDIRECT("Budget!A"&amp;MATCH(Report!A115,Budget!$A:$A,0)),0,IF(ytd,1,$B$5),1,IF(ytd,$B$5,1)))</f>
        <v>0</v>
      </c>
      <c r="C115" s="147">
        <f>-SUMIFS(Transactions!$I:$I,Transactions!$F:$F,A115,Transactions!$B:$B,"&gt;="&amp;date_begin,Transactions!$B:$B,"&lt;="&amp;date_end)+SUMIFS(Transactions!$H:$H,Transactions!$F:$F,A115,Transactions!$B:$B,"&gt;="&amp;date_begin,Transactions!$B:$B,"&lt;="&amp;date_end)</f>
        <v>0</v>
      </c>
      <c r="D115" s="147">
        <f t="shared" ca="1" si="10"/>
        <v>0</v>
      </c>
    </row>
    <row r="116" spans="1:11" x14ac:dyDescent="0.3">
      <c r="A116" s="7" t="s">
        <v>130</v>
      </c>
      <c r="B116" s="147">
        <f ca="1">SUM(OFFSET(INDIRECT("Budget!A"&amp;MATCH(Report!A116,Budget!$A:$A,0)),0,IF(ytd,1,$B$5),1,IF(ytd,$B$5,1)))</f>
        <v>0</v>
      </c>
      <c r="C116" s="147">
        <f>-SUMIFS(Transactions!$I:$I,Transactions!$F:$F,A116,Transactions!$B:$B,"&gt;="&amp;date_begin,Transactions!$B:$B,"&lt;="&amp;date_end)+SUMIFS(Transactions!$H:$H,Transactions!$F:$F,A116,Transactions!$B:$B,"&gt;="&amp;date_begin,Transactions!$B:$B,"&lt;="&amp;date_end)</f>
        <v>0</v>
      </c>
      <c r="D116" s="147">
        <f ca="1">B116-C116</f>
        <v>0</v>
      </c>
    </row>
    <row r="117" spans="1:11" x14ac:dyDescent="0.3">
      <c r="A117" s="7" t="s">
        <v>131</v>
      </c>
      <c r="B117" s="147">
        <f ca="1">SUM(OFFSET(INDIRECT("Budget!A"&amp;MATCH(Report!A117,Budget!$A:$A,0)),0,IF(ytd,1,$B$5),1,IF(ytd,$B$5,1)))</f>
        <v>0</v>
      </c>
      <c r="C117" s="147">
        <f>-SUMIFS(Transactions!$I:$I,Transactions!$F:$F,A117,Transactions!$B:$B,"&gt;="&amp;date_begin,Transactions!$B:$B,"&lt;="&amp;date_end)+SUMIFS(Transactions!$H:$H,Transactions!$F:$F,A117,Transactions!$B:$B,"&gt;="&amp;date_begin,Transactions!$B:$B,"&lt;="&amp;date_end)</f>
        <v>0</v>
      </c>
      <c r="D117" s="147">
        <f ca="1">B117-C117</f>
        <v>0</v>
      </c>
    </row>
    <row r="118" spans="1:11" x14ac:dyDescent="0.3">
      <c r="A118" s="7" t="s">
        <v>225</v>
      </c>
      <c r="B118" s="147">
        <f ca="1">SUM(OFFSET(INDIRECT("Budget!A"&amp;MATCH(Report!A118,Budget!$A:$A,0)),0,IF(ytd,1,$B$5),1,IF(ytd,$B$5,1)))</f>
        <v>0</v>
      </c>
      <c r="C118" s="147">
        <f>-SUMIFS(Transactions!$I:$I,Transactions!$F:$F,A118,Transactions!$B:$B,"&gt;="&amp;date_begin,Transactions!$B:$B,"&lt;="&amp;date_end)+SUMIFS(Transactions!$H:$H,Transactions!$F:$F,A118,Transactions!$B:$B,"&gt;="&amp;date_begin,Transactions!$B:$B,"&lt;="&amp;date_end)</f>
        <v>0</v>
      </c>
      <c r="D118" s="147">
        <f ca="1">B118-C118</f>
        <v>0</v>
      </c>
    </row>
    <row r="119" spans="1:11" x14ac:dyDescent="0.3">
      <c r="A119" s="7" t="s">
        <v>132</v>
      </c>
      <c r="B119" s="147">
        <f ca="1">SUM(OFFSET(INDIRECT("Budget!A"&amp;MATCH(Report!A119,Budget!$A:$A,0)),0,IF(ytd,1,$B$5),1,IF(ytd,$B$5,1)))</f>
        <v>0</v>
      </c>
      <c r="C119" s="147">
        <f>-SUMIFS(Transactions!$I:$I,Transactions!$F:$F,A119,Transactions!$B:$B,"&gt;="&amp;date_begin,Transactions!$B:$B,"&lt;="&amp;date_end)+SUMIFS(Transactions!$H:$H,Transactions!$F:$F,A119,Transactions!$B:$B,"&gt;="&amp;date_begin,Transactions!$B:$B,"&lt;="&amp;date_end)</f>
        <v>0</v>
      </c>
      <c r="D119" s="147">
        <f t="shared" ca="1" si="10"/>
        <v>0</v>
      </c>
    </row>
    <row r="120" spans="1:11" x14ac:dyDescent="0.3">
      <c r="A120" s="7" t="s">
        <v>156</v>
      </c>
      <c r="B120" s="147">
        <f ca="1">SUM(OFFSET(INDIRECT("Budget!A"&amp;MATCH(Report!A120,Budget!$A:$A,0)),0,IF(ytd,1,$B$5),1,IF(ytd,$B$5,1)))</f>
        <v>0</v>
      </c>
      <c r="C120" s="147">
        <f>-SUMIFS(Transactions!$I:$I,Transactions!$F:$F,A120,Transactions!$B:$B,"&gt;="&amp;date_begin,Transactions!$B:$B,"&lt;="&amp;date_end)+SUMIFS(Transactions!$H:$H,Transactions!$F:$F,A120,Transactions!$B:$B,"&gt;="&amp;date_begin,Transactions!$B:$B,"&lt;="&amp;date_end)</f>
        <v>0</v>
      </c>
      <c r="D120" s="147">
        <f t="shared" ca="1" si="10"/>
        <v>0</v>
      </c>
    </row>
    <row r="121" spans="1:11" x14ac:dyDescent="0.3">
      <c r="A121" s="148" t="str">
        <f>"Total "&amp;A111</f>
        <v>Total CHILDREN</v>
      </c>
      <c r="B121" s="149">
        <f ca="1">SUM(B111:B120)</f>
        <v>0</v>
      </c>
      <c r="C121" s="149">
        <f>SUM(C111:C120)</f>
        <v>0</v>
      </c>
      <c r="D121" s="149">
        <f t="shared" ca="1" si="10"/>
        <v>0</v>
      </c>
    </row>
    <row r="122" spans="1:11" s="7" customFormat="1" x14ac:dyDescent="0.3">
      <c r="A122" s="36" t="s">
        <v>233</v>
      </c>
      <c r="B122" s="37" t="str">
        <f ca="1">IF(B$9&gt;0,B121/B$9," - ")</f>
        <v xml:space="preserve"> - </v>
      </c>
      <c r="C122" s="37">
        <f>IF(C$9&gt;0,C121/C$9," - ")</f>
        <v>0</v>
      </c>
      <c r="D122" s="9"/>
      <c r="E122" s="12"/>
      <c r="F122" s="12"/>
      <c r="K122" s="165"/>
    </row>
    <row r="123" spans="1:11" ht="16.5" thickBot="1" x14ac:dyDescent="0.4">
      <c r="A123" s="151" t="s">
        <v>101</v>
      </c>
      <c r="B123" s="152" t="s">
        <v>139</v>
      </c>
      <c r="C123" s="153" t="s">
        <v>61</v>
      </c>
      <c r="D123" s="153" t="s">
        <v>127</v>
      </c>
    </row>
    <row r="124" spans="1:11" x14ac:dyDescent="0.3">
      <c r="A124" s="7" t="s">
        <v>105</v>
      </c>
      <c r="B124" s="147">
        <f ca="1">SUM(OFFSET(INDIRECT("Budget!A"&amp;MATCH(Report!A124,Budget!$A:$A,0)),0,IF(ytd,1,$B$5),1,IF(ytd,$B$5,1)))</f>
        <v>0</v>
      </c>
      <c r="C124" s="147">
        <f>-SUMIFS(Transactions!$I:$I,Transactions!$F:$F,A124,Transactions!$B:$B,"&gt;="&amp;date_begin,Transactions!$B:$B,"&lt;="&amp;date_end)+SUMIFS(Transactions!$H:$H,Transactions!$F:$F,A124,Transactions!$B:$B,"&gt;="&amp;date_begin,Transactions!$B:$B,"&lt;="&amp;date_end)</f>
        <v>0</v>
      </c>
      <c r="D124" s="147">
        <f t="shared" ref="D124:D134" ca="1" si="11">B124-C124</f>
        <v>0</v>
      </c>
    </row>
    <row r="125" spans="1:11" x14ac:dyDescent="0.3">
      <c r="A125" s="7" t="s">
        <v>106</v>
      </c>
      <c r="B125" s="147">
        <f ca="1">SUM(OFFSET(INDIRECT("Budget!A"&amp;MATCH(Report!A125,Budget!$A:$A,0)),0,IF(ytd,1,$B$5),1,IF(ytd,$B$5,1)))</f>
        <v>0</v>
      </c>
      <c r="C125" s="147">
        <f>-SUMIFS(Transactions!$I:$I,Transactions!$F:$F,A125,Transactions!$B:$B,"&gt;="&amp;date_begin,Transactions!$B:$B,"&lt;="&amp;date_end)+SUMIFS(Transactions!$H:$H,Transactions!$F:$F,A125,Transactions!$B:$B,"&gt;="&amp;date_begin,Transactions!$B:$B,"&lt;="&amp;date_end)</f>
        <v>0</v>
      </c>
      <c r="D125" s="147">
        <f t="shared" ca="1" si="11"/>
        <v>0</v>
      </c>
    </row>
    <row r="126" spans="1:11" x14ac:dyDescent="0.3">
      <c r="A126" s="7" t="s">
        <v>102</v>
      </c>
      <c r="B126" s="147">
        <f ca="1">SUM(OFFSET(INDIRECT("Budget!A"&amp;MATCH(Report!A126,Budget!$A:$A,0)),0,IF(ytd,1,$B$5),1,IF(ytd,$B$5,1)))</f>
        <v>0</v>
      </c>
      <c r="C126" s="147">
        <f>-SUMIFS(Transactions!$I:$I,Transactions!$F:$F,A126,Transactions!$B:$B,"&gt;="&amp;date_begin,Transactions!$B:$B,"&lt;="&amp;date_end)+SUMIFS(Transactions!$H:$H,Transactions!$F:$F,A126,Transactions!$B:$B,"&gt;="&amp;date_begin,Transactions!$B:$B,"&lt;="&amp;date_end)</f>
        <v>0</v>
      </c>
      <c r="D126" s="147">
        <f t="shared" ca="1" si="11"/>
        <v>0</v>
      </c>
    </row>
    <row r="127" spans="1:11" x14ac:dyDescent="0.3">
      <c r="A127" s="7" t="s">
        <v>103</v>
      </c>
      <c r="B127" s="147">
        <f ca="1">SUM(OFFSET(INDIRECT("Budget!A"&amp;MATCH(Report!A127,Budget!$A:$A,0)),0,IF(ytd,1,$B$5),1,IF(ytd,$B$5,1)))</f>
        <v>0</v>
      </c>
      <c r="C127" s="147">
        <f>-SUMIFS(Transactions!$I:$I,Transactions!$F:$F,A127,Transactions!$B:$B,"&gt;="&amp;date_begin,Transactions!$B:$B,"&lt;="&amp;date_end)+SUMIFS(Transactions!$H:$H,Transactions!$F:$F,A127,Transactions!$B:$B,"&gt;="&amp;date_begin,Transactions!$B:$B,"&lt;="&amp;date_end)</f>
        <v>0</v>
      </c>
      <c r="D127" s="147">
        <f t="shared" ca="1" si="11"/>
        <v>0</v>
      </c>
    </row>
    <row r="128" spans="1:11" x14ac:dyDescent="0.3">
      <c r="A128" s="7" t="s">
        <v>104</v>
      </c>
      <c r="B128" s="147">
        <f ca="1">SUM(OFFSET(INDIRECT("Budget!A"&amp;MATCH(Report!A128,Budget!$A:$A,0)),0,IF(ytd,1,$B$5),1,IF(ytd,$B$5,1)))</f>
        <v>0</v>
      </c>
      <c r="C128" s="147">
        <f>-SUMIFS(Transactions!$I:$I,Transactions!$F:$F,A128,Transactions!$B:$B,"&gt;="&amp;date_begin,Transactions!$B:$B,"&lt;="&amp;date_end)+SUMIFS(Transactions!$H:$H,Transactions!$F:$F,A128,Transactions!$B:$B,"&gt;="&amp;date_begin,Transactions!$B:$B,"&lt;="&amp;date_end)</f>
        <v>0</v>
      </c>
      <c r="D128" s="147">
        <f t="shared" ca="1" si="11"/>
        <v>0</v>
      </c>
    </row>
    <row r="129" spans="1:11" x14ac:dyDescent="0.3">
      <c r="A129" s="7" t="s">
        <v>137</v>
      </c>
      <c r="B129" s="147">
        <f ca="1">SUM(OFFSET(INDIRECT("Budget!A"&amp;MATCH(Report!A129,Budget!$A:$A,0)),0,IF(ytd,1,$B$5),1,IF(ytd,$B$5,1)))</f>
        <v>0</v>
      </c>
      <c r="C129" s="147">
        <f>-SUMIFS(Transactions!$I:$I,Transactions!$F:$F,A129,Transactions!$B:$B,"&gt;="&amp;date_begin,Transactions!$B:$B,"&lt;="&amp;date_end)+SUMIFS(Transactions!$H:$H,Transactions!$F:$F,A129,Transactions!$B:$B,"&gt;="&amp;date_begin,Transactions!$B:$B,"&lt;="&amp;date_end)</f>
        <v>0</v>
      </c>
      <c r="D129" s="147">
        <f t="shared" ca="1" si="11"/>
        <v>0</v>
      </c>
    </row>
    <row r="130" spans="1:11" x14ac:dyDescent="0.3">
      <c r="A130" s="7" t="s">
        <v>107</v>
      </c>
      <c r="B130" s="147">
        <f ca="1">SUM(OFFSET(INDIRECT("Budget!A"&amp;MATCH(Report!A130,Budget!$A:$A,0)),0,IF(ytd,1,$B$5),1,IF(ytd,$B$5,1)))</f>
        <v>0</v>
      </c>
      <c r="C130" s="147">
        <f>-SUMIFS(Transactions!$I:$I,Transactions!$F:$F,A130,Transactions!$B:$B,"&gt;="&amp;date_begin,Transactions!$B:$B,"&lt;="&amp;date_end)+SUMIFS(Transactions!$H:$H,Transactions!$F:$F,A130,Transactions!$B:$B,"&gt;="&amp;date_begin,Transactions!$B:$B,"&lt;="&amp;date_end)</f>
        <v>0</v>
      </c>
      <c r="D130" s="147">
        <f t="shared" ca="1" si="11"/>
        <v>0</v>
      </c>
    </row>
    <row r="131" spans="1:11" x14ac:dyDescent="0.3">
      <c r="A131" s="7" t="s">
        <v>108</v>
      </c>
      <c r="B131" s="147">
        <f ca="1">SUM(OFFSET(INDIRECT("Budget!A"&amp;MATCH(Report!A131,Budget!$A:$A,0)),0,IF(ytd,1,$B$5),1,IF(ytd,$B$5,1)))</f>
        <v>0</v>
      </c>
      <c r="C131" s="147">
        <f>-SUMIFS(Transactions!$I:$I,Transactions!$F:$F,A131,Transactions!$B:$B,"&gt;="&amp;date_begin,Transactions!$B:$B,"&lt;="&amp;date_end)+SUMIFS(Transactions!$H:$H,Transactions!$F:$F,A131,Transactions!$B:$B,"&gt;="&amp;date_begin,Transactions!$B:$B,"&lt;="&amp;date_end)</f>
        <v>0</v>
      </c>
      <c r="D131" s="147">
        <f t="shared" ca="1" si="11"/>
        <v>0</v>
      </c>
    </row>
    <row r="132" spans="1:11" x14ac:dyDescent="0.3">
      <c r="A132" s="7" t="s">
        <v>136</v>
      </c>
      <c r="B132" s="147">
        <f ca="1">SUM(OFFSET(INDIRECT("Budget!A"&amp;MATCH(Report!A132,Budget!$A:$A,0)),0,IF(ytd,1,$B$5),1,IF(ytd,$B$5,1)))</f>
        <v>0</v>
      </c>
      <c r="C132" s="147">
        <f>-SUMIFS(Transactions!$I:$I,Transactions!$F:$F,A132,Transactions!$B:$B,"&gt;="&amp;date_begin,Transactions!$B:$B,"&lt;="&amp;date_end)+SUMIFS(Transactions!$H:$H,Transactions!$F:$F,A132,Transactions!$B:$B,"&gt;="&amp;date_begin,Transactions!$B:$B,"&lt;="&amp;date_end)</f>
        <v>0</v>
      </c>
      <c r="D132" s="147">
        <f t="shared" ca="1" si="11"/>
        <v>0</v>
      </c>
    </row>
    <row r="133" spans="1:11" x14ac:dyDescent="0.3">
      <c r="A133" s="7" t="s">
        <v>161</v>
      </c>
      <c r="B133" s="147">
        <f ca="1">SUM(OFFSET(INDIRECT("Budget!A"&amp;MATCH(Report!A133,Budget!$A:$A,0)),0,IF(ytd,1,$B$5),1,IF(ytd,$B$5,1)))</f>
        <v>0</v>
      </c>
      <c r="C133" s="147">
        <f>-SUMIFS(Transactions!$I:$I,Transactions!$F:$F,A133,Transactions!$B:$B,"&gt;="&amp;date_begin,Transactions!$B:$B,"&lt;="&amp;date_end)+SUMIFS(Transactions!$H:$H,Transactions!$F:$F,A133,Transactions!$B:$B,"&gt;="&amp;date_begin,Transactions!$B:$B,"&lt;="&amp;date_end)</f>
        <v>0</v>
      </c>
      <c r="D133" s="147">
        <f t="shared" ca="1" si="11"/>
        <v>0</v>
      </c>
    </row>
    <row r="134" spans="1:11" x14ac:dyDescent="0.3">
      <c r="A134" s="148" t="str">
        <f>"Total "&amp;A123</f>
        <v>Total OBLIGATIONS</v>
      </c>
      <c r="B134" s="149">
        <f ca="1">SUM(B123:B133)</f>
        <v>0</v>
      </c>
      <c r="C134" s="149">
        <f>SUM(C123:C133)</f>
        <v>0</v>
      </c>
      <c r="D134" s="149">
        <f t="shared" ca="1" si="11"/>
        <v>0</v>
      </c>
    </row>
    <row r="135" spans="1:11" s="7" customFormat="1" x14ac:dyDescent="0.3">
      <c r="A135" s="36" t="s">
        <v>233</v>
      </c>
      <c r="B135" s="37" t="str">
        <f ca="1">IF(B$9&gt;0,B134/B$9," - ")</f>
        <v xml:space="preserve"> - </v>
      </c>
      <c r="C135" s="37">
        <f>IF(C$9&gt;0,C134/C$9," - ")</f>
        <v>0</v>
      </c>
      <c r="D135" s="9"/>
      <c r="E135" s="12"/>
      <c r="F135" s="12"/>
      <c r="K135" s="165"/>
    </row>
    <row r="136" spans="1:11" ht="16.5" thickBot="1" x14ac:dyDescent="0.4">
      <c r="A136" s="151" t="s">
        <v>133</v>
      </c>
      <c r="B136" s="152" t="s">
        <v>139</v>
      </c>
      <c r="C136" s="153" t="s">
        <v>61</v>
      </c>
      <c r="D136" s="153" t="s">
        <v>127</v>
      </c>
    </row>
    <row r="137" spans="1:11" x14ac:dyDescent="0.3">
      <c r="A137" s="7" t="s">
        <v>134</v>
      </c>
      <c r="B137" s="147">
        <f ca="1">SUM(OFFSET(INDIRECT("Budget!A"&amp;MATCH(Report!A137,Budget!$A:$A,0)),0,IF(ytd,1,$B$5),1,IF(ytd,$B$5,1)))</f>
        <v>0</v>
      </c>
      <c r="C137" s="147">
        <f>-SUMIFS(Transactions!$I:$I,Transactions!$F:$F,A137,Transactions!$B:$B,"&gt;="&amp;date_begin,Transactions!$B:$B,"&lt;="&amp;date_end)+SUMIFS(Transactions!$H:$H,Transactions!$F:$F,A137,Transactions!$B:$B,"&gt;="&amp;date_begin,Transactions!$B:$B,"&lt;="&amp;date_end)</f>
        <v>0</v>
      </c>
      <c r="D137" s="147">
        <f ca="1">B137-C137</f>
        <v>0</v>
      </c>
    </row>
    <row r="138" spans="1:11" x14ac:dyDescent="0.3">
      <c r="A138" s="7" t="s">
        <v>135</v>
      </c>
      <c r="B138" s="147">
        <f ca="1">SUM(OFFSET(INDIRECT("Budget!A"&amp;MATCH(Report!A138,Budget!$A:$A,0)),0,IF(ytd,1,$B$5),1,IF(ytd,$B$5,1)))</f>
        <v>0</v>
      </c>
      <c r="C138" s="147">
        <f>-SUMIFS(Transactions!$I:$I,Transactions!$F:$F,A138,Transactions!$B:$B,"&gt;="&amp;date_begin,Transactions!$B:$B,"&lt;="&amp;date_end)+SUMIFS(Transactions!$H:$H,Transactions!$F:$F,A138,Transactions!$B:$B,"&gt;="&amp;date_begin,Transactions!$B:$B,"&lt;="&amp;date_end)</f>
        <v>0</v>
      </c>
      <c r="D138" s="147">
        <f ca="1">B138-C138</f>
        <v>0</v>
      </c>
    </row>
    <row r="139" spans="1:11" x14ac:dyDescent="0.3">
      <c r="A139" s="7" t="s">
        <v>162</v>
      </c>
      <c r="B139" s="147">
        <f ca="1">SUM(OFFSET(INDIRECT("Budget!A"&amp;MATCH(Report!A139,Budget!$A:$A,0)),0,IF(ytd,1,$B$5),1,IF(ytd,$B$5,1)))</f>
        <v>0</v>
      </c>
      <c r="C139" s="147">
        <f>-SUMIFS(Transactions!$I:$I,Transactions!$F:$F,A139,Transactions!$B:$B,"&gt;="&amp;date_begin,Transactions!$B:$B,"&lt;="&amp;date_end)+SUMIFS(Transactions!$H:$H,Transactions!$F:$F,A139,Transactions!$B:$B,"&gt;="&amp;date_begin,Transactions!$B:$B,"&lt;="&amp;date_end)</f>
        <v>0</v>
      </c>
      <c r="D139" s="147">
        <f ca="1">B139-C139</f>
        <v>0</v>
      </c>
    </row>
    <row r="140" spans="1:11" x14ac:dyDescent="0.3">
      <c r="A140" s="148" t="str">
        <f>"Total "&amp;A136</f>
        <v>Total BUSINESS EXPENSE</v>
      </c>
      <c r="B140" s="149">
        <f ca="1">SUM(B136:B139)</f>
        <v>0</v>
      </c>
      <c r="C140" s="149">
        <f>SUM(C136:C139)</f>
        <v>0</v>
      </c>
      <c r="D140" s="149">
        <f ca="1">B140-C140</f>
        <v>0</v>
      </c>
    </row>
    <row r="141" spans="1:11" s="7" customFormat="1" x14ac:dyDescent="0.3">
      <c r="A141" s="36" t="s">
        <v>233</v>
      </c>
      <c r="B141" s="37" t="str">
        <f ca="1">IF(B$9&gt;0,B140/B$9," - ")</f>
        <v xml:space="preserve"> - </v>
      </c>
      <c r="C141" s="37">
        <f>IF(C$9&gt;0,C140/C$9," - ")</f>
        <v>0</v>
      </c>
      <c r="D141" s="9"/>
      <c r="E141" s="12"/>
      <c r="F141" s="12"/>
      <c r="K141" s="165"/>
    </row>
    <row r="142" spans="1:11" ht="16.5" thickBot="1" x14ac:dyDescent="0.4">
      <c r="A142" s="151" t="s">
        <v>84</v>
      </c>
      <c r="B142" s="152" t="s">
        <v>139</v>
      </c>
      <c r="C142" s="153" t="s">
        <v>61</v>
      </c>
      <c r="D142" s="153" t="s">
        <v>127</v>
      </c>
    </row>
    <row r="143" spans="1:11" x14ac:dyDescent="0.3">
      <c r="A143" s="7" t="s">
        <v>227</v>
      </c>
      <c r="B143" s="147">
        <f ca="1">SUM(OFFSET(INDIRECT("Budget!A"&amp;MATCH(Report!A143,Budget!$A:$A,0)),0,IF(ytd,1,$B$5),1,IF(ytd,$B$5,1)))</f>
        <v>0</v>
      </c>
      <c r="C143" s="147">
        <f>-SUMIFS(Transactions!$I:$I,Transactions!$F:$F,A143,Transactions!$B:$B,"&gt;="&amp;date_begin,Transactions!$B:$B,"&lt;="&amp;date_end)+SUMIFS(Transactions!$H:$H,Transactions!$F:$F,A143,Transactions!$B:$B,"&gt;="&amp;date_begin,Transactions!$B:$B,"&lt;="&amp;date_end)</f>
        <v>0</v>
      </c>
      <c r="D143" s="147">
        <f ca="1">B143-C143</f>
        <v>0</v>
      </c>
    </row>
    <row r="144" spans="1:11" x14ac:dyDescent="0.3">
      <c r="A144" s="7" t="s">
        <v>121</v>
      </c>
      <c r="B144" s="147">
        <f ca="1">SUM(OFFSET(INDIRECT("Budget!A"&amp;MATCH(Report!A144,Budget!$A:$A,0)),0,IF(ytd,1,$B$5),1,IF(ytd,$B$5,1)))</f>
        <v>0</v>
      </c>
      <c r="C144" s="147">
        <f>-SUMIFS(Transactions!$I:$I,Transactions!$F:$F,A144,Transactions!$B:$B,"&gt;="&amp;date_begin,Transactions!$B:$B,"&lt;="&amp;date_end)+SUMIFS(Transactions!$H:$H,Transactions!$F:$F,A144,Transactions!$B:$B,"&gt;="&amp;date_begin,Transactions!$B:$B,"&lt;="&amp;date_end)</f>
        <v>0</v>
      </c>
      <c r="D144" s="147">
        <f t="shared" ref="D144:D157" ca="1" si="12">B144-C144</f>
        <v>0</v>
      </c>
    </row>
    <row r="145" spans="1:11" x14ac:dyDescent="0.3">
      <c r="A145" s="7" t="s">
        <v>59</v>
      </c>
      <c r="B145" s="147">
        <f ca="1">SUM(OFFSET(INDIRECT("Budget!A"&amp;MATCH(Report!A145,Budget!$A:$A,0)),0,IF(ytd,1,$B$5),1,IF(ytd,$B$5,1)))</f>
        <v>0</v>
      </c>
      <c r="C145" s="147">
        <f>-SUMIFS(Transactions!$I:$I,Transactions!$F:$F,A145,Transactions!$B:$B,"&gt;="&amp;date_begin,Transactions!$B:$B,"&lt;="&amp;date_end)+SUMIFS(Transactions!$H:$H,Transactions!$F:$F,A145,Transactions!$B:$B,"&gt;="&amp;date_begin,Transactions!$B:$B,"&lt;="&amp;date_end)</f>
        <v>0</v>
      </c>
      <c r="D145" s="147">
        <f t="shared" ca="1" si="12"/>
        <v>0</v>
      </c>
    </row>
    <row r="146" spans="1:11" x14ac:dyDescent="0.3">
      <c r="A146" s="7" t="s">
        <v>124</v>
      </c>
      <c r="B146" s="147">
        <f ca="1">SUM(OFFSET(INDIRECT("Budget!A"&amp;MATCH(Report!A146,Budget!$A:$A,0)),0,IF(ytd,1,$B$5),1,IF(ytd,$B$5,1)))</f>
        <v>0</v>
      </c>
      <c r="C146" s="147">
        <f>-SUMIFS(Transactions!$I:$I,Transactions!$F:$F,A146,Transactions!$B:$B,"&gt;="&amp;date_begin,Transactions!$B:$B,"&lt;="&amp;date_end)+SUMIFS(Transactions!$H:$H,Transactions!$F:$F,A146,Transactions!$B:$B,"&gt;="&amp;date_begin,Transactions!$B:$B,"&lt;="&amp;date_end)</f>
        <v>0</v>
      </c>
      <c r="D146" s="147">
        <f t="shared" ca="1" si="12"/>
        <v>0</v>
      </c>
    </row>
    <row r="147" spans="1:11" x14ac:dyDescent="0.3">
      <c r="A147" s="7" t="s">
        <v>88</v>
      </c>
      <c r="B147" s="147">
        <f ca="1">SUM(OFFSET(INDIRECT("Budget!A"&amp;MATCH(Report!A147,Budget!$A:$A,0)),0,IF(ytd,1,$B$5),1,IF(ytd,$B$5,1)))</f>
        <v>0</v>
      </c>
      <c r="C147" s="147">
        <f>-SUMIFS(Transactions!$I:$I,Transactions!$F:$F,A147,Transactions!$B:$B,"&gt;="&amp;date_begin,Transactions!$B:$B,"&lt;="&amp;date_end)+SUMIFS(Transactions!$H:$H,Transactions!$F:$F,A147,Transactions!$B:$B,"&gt;="&amp;date_begin,Transactions!$B:$B,"&lt;="&amp;date_end)</f>
        <v>0</v>
      </c>
      <c r="D147" s="147">
        <f t="shared" ca="1" si="12"/>
        <v>0</v>
      </c>
    </row>
    <row r="148" spans="1:11" x14ac:dyDescent="0.3">
      <c r="A148" s="7" t="s">
        <v>120</v>
      </c>
      <c r="B148" s="147">
        <f ca="1">SUM(OFFSET(INDIRECT("Budget!A"&amp;MATCH(Report!A148,Budget!$A:$A,0)),0,IF(ytd,1,$B$5),1,IF(ytd,$B$5,1)))</f>
        <v>0</v>
      </c>
      <c r="C148" s="147">
        <f>-SUMIFS(Transactions!$I:$I,Transactions!$F:$F,A148,Transactions!$B:$B,"&gt;="&amp;date_begin,Transactions!$B:$B,"&lt;="&amp;date_end)+SUMIFS(Transactions!$H:$H,Transactions!$F:$F,A148,Transactions!$B:$B,"&gt;="&amp;date_begin,Transactions!$B:$B,"&lt;="&amp;date_end)</f>
        <v>0</v>
      </c>
      <c r="D148" s="147">
        <f t="shared" ca="1" si="12"/>
        <v>0</v>
      </c>
    </row>
    <row r="149" spans="1:11" x14ac:dyDescent="0.3">
      <c r="A149" s="7" t="s">
        <v>122</v>
      </c>
      <c r="B149" s="147">
        <f ca="1">SUM(OFFSET(INDIRECT("Budget!A"&amp;MATCH(Report!A149,Budget!$A:$A,0)),0,IF(ytd,1,$B$5),1,IF(ytd,$B$5,1)))</f>
        <v>0</v>
      </c>
      <c r="C149" s="147">
        <f>-SUMIFS(Transactions!$I:$I,Transactions!$F:$F,A149,Transactions!$B:$B,"&gt;="&amp;date_begin,Transactions!$B:$B,"&lt;="&amp;date_end)+SUMIFS(Transactions!$H:$H,Transactions!$F:$F,A149,Transactions!$B:$B,"&gt;="&amp;date_begin,Transactions!$B:$B,"&lt;="&amp;date_end)</f>
        <v>0</v>
      </c>
      <c r="D149" s="147">
        <f t="shared" ca="1" si="12"/>
        <v>0</v>
      </c>
    </row>
    <row r="150" spans="1:11" x14ac:dyDescent="0.3">
      <c r="A150" s="7" t="s">
        <v>85</v>
      </c>
      <c r="B150" s="147">
        <f ca="1">SUM(OFFSET(INDIRECT("Budget!A"&amp;MATCH(Report!A150,Budget!$A:$A,0)),0,IF(ytd,1,$B$5),1,IF(ytd,$B$5,1)))</f>
        <v>0</v>
      </c>
      <c r="C150" s="147">
        <f>-SUMIFS(Transactions!$I:$I,Transactions!$F:$F,A150,Transactions!$B:$B,"&gt;="&amp;date_begin,Transactions!$B:$B,"&lt;="&amp;date_end)+SUMIFS(Transactions!$H:$H,Transactions!$F:$F,A150,Transactions!$B:$B,"&gt;="&amp;date_begin,Transactions!$B:$B,"&lt;="&amp;date_end)</f>
        <v>0</v>
      </c>
      <c r="D150" s="147">
        <f t="shared" ca="1" si="12"/>
        <v>0</v>
      </c>
    </row>
    <row r="151" spans="1:11" x14ac:dyDescent="0.3">
      <c r="A151" s="7" t="s">
        <v>90</v>
      </c>
      <c r="B151" s="147">
        <f ca="1">SUM(OFFSET(INDIRECT("Budget!A"&amp;MATCH(Report!A151,Budget!$A:$A,0)),0,IF(ytd,1,$B$5),1,IF(ytd,$B$5,1)))</f>
        <v>0</v>
      </c>
      <c r="C151" s="147">
        <f>-SUMIFS(Transactions!$I:$I,Transactions!$F:$F,A151,Transactions!$B:$B,"&gt;="&amp;date_begin,Transactions!$B:$B,"&lt;="&amp;date_end)+SUMIFS(Transactions!$H:$H,Transactions!$F:$F,A151,Transactions!$B:$B,"&gt;="&amp;date_begin,Transactions!$B:$B,"&lt;="&amp;date_end)</f>
        <v>0</v>
      </c>
      <c r="D151" s="147">
        <f t="shared" ca="1" si="12"/>
        <v>0</v>
      </c>
    </row>
    <row r="152" spans="1:11" x14ac:dyDescent="0.3">
      <c r="A152" s="7" t="s">
        <v>123</v>
      </c>
      <c r="B152" s="147">
        <f ca="1">SUM(OFFSET(INDIRECT("Budget!A"&amp;MATCH(Report!A152,Budget!$A:$A,0)),0,IF(ytd,1,$B$5),1,IF(ytd,$B$5,1)))</f>
        <v>0</v>
      </c>
      <c r="C152" s="147">
        <f>-SUMIFS(Transactions!$I:$I,Transactions!$F:$F,A152,Transactions!$B:$B,"&gt;="&amp;date_begin,Transactions!$B:$B,"&lt;="&amp;date_end)+SUMIFS(Transactions!$H:$H,Transactions!$F:$F,A152,Transactions!$B:$B,"&gt;="&amp;date_begin,Transactions!$B:$B,"&lt;="&amp;date_end)</f>
        <v>0</v>
      </c>
      <c r="D152" s="147">
        <f t="shared" ca="1" si="12"/>
        <v>0</v>
      </c>
    </row>
    <row r="153" spans="1:11" x14ac:dyDescent="0.3">
      <c r="A153" s="7" t="s">
        <v>91</v>
      </c>
      <c r="B153" s="147">
        <f ca="1">SUM(OFFSET(INDIRECT("Budget!A"&amp;MATCH(Report!A153,Budget!$A:$A,0)),0,IF(ytd,1,$B$5),1,IF(ytd,$B$5,1)))</f>
        <v>0</v>
      </c>
      <c r="C153" s="147">
        <f>-SUMIFS(Transactions!$I:$I,Transactions!$F:$F,A153,Transactions!$B:$B,"&gt;="&amp;date_begin,Transactions!$B:$B,"&lt;="&amp;date_end)+SUMIFS(Transactions!$H:$H,Transactions!$F:$F,A153,Transactions!$B:$B,"&gt;="&amp;date_begin,Transactions!$B:$B,"&lt;="&amp;date_end)</f>
        <v>0</v>
      </c>
      <c r="D153" s="147">
        <f t="shared" ca="1" si="12"/>
        <v>0</v>
      </c>
    </row>
    <row r="154" spans="1:11" x14ac:dyDescent="0.3">
      <c r="A154" s="7" t="s">
        <v>89</v>
      </c>
      <c r="B154" s="147">
        <f ca="1">SUM(OFFSET(INDIRECT("Budget!A"&amp;MATCH(Report!A154,Budget!$A:$A,0)),0,IF(ytd,1,$B$5),1,IF(ytd,$B$5,1)))</f>
        <v>0</v>
      </c>
      <c r="C154" s="147">
        <f>-SUMIFS(Transactions!$I:$I,Transactions!$F:$F,A154,Transactions!$B:$B,"&gt;="&amp;date_begin,Transactions!$B:$B,"&lt;="&amp;date_end)+SUMIFS(Transactions!$H:$H,Transactions!$F:$F,A154,Transactions!$B:$B,"&gt;="&amp;date_begin,Transactions!$B:$B,"&lt;="&amp;date_end)</f>
        <v>0</v>
      </c>
      <c r="D154" s="147">
        <f t="shared" ca="1" si="12"/>
        <v>0</v>
      </c>
    </row>
    <row r="155" spans="1:11" x14ac:dyDescent="0.3">
      <c r="A155" s="7" t="s">
        <v>125</v>
      </c>
      <c r="B155" s="147">
        <f ca="1">SUM(OFFSET(INDIRECT("Budget!A"&amp;MATCH(Report!A155,Budget!$A:$A,0)),0,IF(ytd,1,$B$5),1,IF(ytd,$B$5,1)))</f>
        <v>0</v>
      </c>
      <c r="C155" s="147">
        <f>-SUMIFS(Transactions!$I:$I,Transactions!$F:$F,A155,Transactions!$B:$B,"&gt;="&amp;date_begin,Transactions!$B:$B,"&lt;="&amp;date_end)+SUMIFS(Transactions!$H:$H,Transactions!$F:$F,A155,Transactions!$B:$B,"&gt;="&amp;date_begin,Transactions!$B:$B,"&lt;="&amp;date_end)</f>
        <v>0</v>
      </c>
      <c r="D155" s="147">
        <f t="shared" ca="1" si="12"/>
        <v>0</v>
      </c>
    </row>
    <row r="156" spans="1:11" x14ac:dyDescent="0.3">
      <c r="A156" s="7" t="s">
        <v>163</v>
      </c>
      <c r="B156" s="147">
        <f ca="1">SUM(OFFSET(INDIRECT("Budget!A"&amp;MATCH(Report!A156,Budget!$A:$A,0)),0,IF(ytd,1,$B$5),1,IF(ytd,$B$5,1)))</f>
        <v>0</v>
      </c>
      <c r="C156" s="147">
        <f>-SUMIFS(Transactions!$I:$I,Transactions!$F:$F,A156,Transactions!$B:$B,"&gt;="&amp;date_begin,Transactions!$B:$B,"&lt;="&amp;date_end)+SUMIFS(Transactions!$H:$H,Transactions!$F:$F,A156,Transactions!$B:$B,"&gt;="&amp;date_begin,Transactions!$B:$B,"&lt;="&amp;date_end)</f>
        <v>0</v>
      </c>
      <c r="D156" s="147">
        <f t="shared" ca="1" si="12"/>
        <v>0</v>
      </c>
    </row>
    <row r="157" spans="1:11" x14ac:dyDescent="0.3">
      <c r="A157" s="148" t="str">
        <f>"Total "&amp;A142</f>
        <v>Total ENTERTAINMENT</v>
      </c>
      <c r="B157" s="149">
        <f ca="1">SUM(B142:B156)</f>
        <v>0</v>
      </c>
      <c r="C157" s="149">
        <f>SUM(C142:C156)</f>
        <v>0</v>
      </c>
      <c r="D157" s="149">
        <f t="shared" ca="1" si="12"/>
        <v>0</v>
      </c>
    </row>
    <row r="158" spans="1:11" s="7" customFormat="1" x14ac:dyDescent="0.3">
      <c r="A158" s="36" t="s">
        <v>233</v>
      </c>
      <c r="B158" s="37" t="str">
        <f ca="1">IF(B$9&gt;0,B157/B$9," - ")</f>
        <v xml:space="preserve"> - </v>
      </c>
      <c r="C158" s="37">
        <f>IF(C$9&gt;0,C157/C$9," - ")</f>
        <v>0</v>
      </c>
      <c r="D158" s="9"/>
      <c r="E158" s="12"/>
      <c r="F158" s="12"/>
      <c r="K158" s="165"/>
    </row>
    <row r="159" spans="1:11" ht="16.5" thickBot="1" x14ac:dyDescent="0.4">
      <c r="A159" s="151" t="s">
        <v>92</v>
      </c>
      <c r="B159" s="152" t="s">
        <v>139</v>
      </c>
      <c r="C159" s="153" t="s">
        <v>61</v>
      </c>
      <c r="D159" s="153" t="s">
        <v>127</v>
      </c>
    </row>
    <row r="160" spans="1:11" x14ac:dyDescent="0.3">
      <c r="A160" s="7" t="s">
        <v>86</v>
      </c>
      <c r="B160" s="147">
        <f ca="1">SUM(OFFSET(INDIRECT("Budget!A"&amp;MATCH(Report!A160,Budget!$A:$A,0)),0,IF(ytd,1,$B$5),1,IF(ytd,$B$5,1)))</f>
        <v>0</v>
      </c>
      <c r="C160" s="147">
        <f>-SUMIFS(Transactions!$I:$I,Transactions!$F:$F,A160,Transactions!$B:$B,"&gt;="&amp;date_begin,Transactions!$B:$B,"&lt;="&amp;date_end)+SUMIFS(Transactions!$H:$H,Transactions!$F:$F,A160,Transactions!$B:$B,"&gt;="&amp;date_begin,Transactions!$B:$B,"&lt;="&amp;date_end)</f>
        <v>0</v>
      </c>
      <c r="D160" s="147">
        <f ca="1">B160-C160</f>
        <v>0</v>
      </c>
    </row>
    <row r="161" spans="1:11" x14ac:dyDescent="0.3">
      <c r="A161" s="7" t="s">
        <v>87</v>
      </c>
      <c r="B161" s="147">
        <f ca="1">SUM(OFFSET(INDIRECT("Budget!A"&amp;MATCH(Report!A161,Budget!$A:$A,0)),0,IF(ytd,1,$B$5),1,IF(ytd,$B$5,1)))</f>
        <v>0</v>
      </c>
      <c r="C161" s="147">
        <f>-SUMIFS(Transactions!$I:$I,Transactions!$F:$F,A161,Transactions!$B:$B,"&gt;="&amp;date_begin,Transactions!$B:$B,"&lt;="&amp;date_end)+SUMIFS(Transactions!$H:$H,Transactions!$F:$F,A161,Transactions!$B:$B,"&gt;="&amp;date_begin,Transactions!$B:$B,"&lt;="&amp;date_end)</f>
        <v>0</v>
      </c>
      <c r="D161" s="147">
        <f ca="1">B161-C161</f>
        <v>0</v>
      </c>
    </row>
    <row r="162" spans="1:11" x14ac:dyDescent="0.3">
      <c r="A162" s="7" t="s">
        <v>228</v>
      </c>
      <c r="B162" s="147">
        <f ca="1">SUM(OFFSET(INDIRECT("Budget!A"&amp;MATCH(Report!A162,Budget!$A:$A,0)),0,IF(ytd,1,$B$5),1,IF(ytd,$B$5,1)))</f>
        <v>0</v>
      </c>
      <c r="C162" s="147">
        <f>-SUMIFS(Transactions!$I:$I,Transactions!$F:$F,A162,Transactions!$B:$B,"&gt;="&amp;date_begin,Transactions!$B:$B,"&lt;="&amp;date_end)+SUMIFS(Transactions!$H:$H,Transactions!$F:$F,A162,Transactions!$B:$B,"&gt;="&amp;date_begin,Transactions!$B:$B,"&lt;="&amp;date_end)</f>
        <v>0</v>
      </c>
      <c r="D162" s="147">
        <f ca="1">B162-C162</f>
        <v>0</v>
      </c>
    </row>
    <row r="163" spans="1:11" x14ac:dyDescent="0.3">
      <c r="A163" s="7" t="s">
        <v>164</v>
      </c>
      <c r="B163" s="147">
        <f ca="1">SUM(OFFSET(INDIRECT("Budget!A"&amp;MATCH(Report!A163,Budget!$A:$A,0)),0,IF(ytd,1,$B$5),1,IF(ytd,$B$5,1)))</f>
        <v>0</v>
      </c>
      <c r="C163" s="147">
        <f>-SUMIFS(Transactions!$I:$I,Transactions!$F:$F,A163,Transactions!$B:$B,"&gt;="&amp;date_begin,Transactions!$B:$B,"&lt;="&amp;date_end)+SUMIFS(Transactions!$H:$H,Transactions!$F:$F,A163,Transactions!$B:$B,"&gt;="&amp;date_begin,Transactions!$B:$B,"&lt;="&amp;date_end)</f>
        <v>0</v>
      </c>
      <c r="D163" s="147">
        <f ca="1">B163-C163</f>
        <v>0</v>
      </c>
    </row>
    <row r="164" spans="1:11" x14ac:dyDescent="0.3">
      <c r="A164" s="148" t="str">
        <f>"Total "&amp;A159</f>
        <v>Total SUBSCRIPTIONS</v>
      </c>
      <c r="B164" s="149">
        <f ca="1">SUM(B159:B163)</f>
        <v>0</v>
      </c>
      <c r="C164" s="149">
        <f>SUM(C159:C163)</f>
        <v>0</v>
      </c>
      <c r="D164" s="149">
        <f ca="1">B164-C164</f>
        <v>0</v>
      </c>
    </row>
    <row r="165" spans="1:11" s="7" customFormat="1" x14ac:dyDescent="0.3">
      <c r="A165" s="36" t="s">
        <v>233</v>
      </c>
      <c r="B165" s="37" t="str">
        <f ca="1">IF(B$9&gt;0,B164/B$9," - ")</f>
        <v xml:space="preserve"> - </v>
      </c>
      <c r="C165" s="37">
        <f>IF(C$9&gt;0,C164/C$9," - ")</f>
        <v>0</v>
      </c>
      <c r="D165" s="9"/>
      <c r="E165" s="12"/>
      <c r="F165" s="12"/>
      <c r="K165" s="165"/>
    </row>
    <row r="166" spans="1:11" ht="16.5" thickBot="1" x14ac:dyDescent="0.4">
      <c r="A166" s="151" t="s">
        <v>72</v>
      </c>
      <c r="B166" s="152" t="s">
        <v>139</v>
      </c>
      <c r="C166" s="153" t="s">
        <v>61</v>
      </c>
      <c r="D166" s="153" t="s">
        <v>127</v>
      </c>
    </row>
    <row r="167" spans="1:11" x14ac:dyDescent="0.3">
      <c r="A167" s="7" t="s">
        <v>98</v>
      </c>
      <c r="B167" s="147">
        <f ca="1">SUM(OFFSET(INDIRECT("Budget!A"&amp;MATCH(Report!A167,Budget!$A:$A,0)),0,IF(ytd,1,$B$5),1,IF(ytd,$B$5,1)))</f>
        <v>0</v>
      </c>
      <c r="C167" s="147">
        <f>-SUMIFS(Transactions!$I:$I,Transactions!$F:$F,A167,Transactions!$B:$B,"&gt;="&amp;date_begin,Transactions!$B:$B,"&lt;="&amp;date_end)+SUMIFS(Transactions!$H:$H,Transactions!$F:$F,A167,Transactions!$B:$B,"&gt;="&amp;date_begin,Transactions!$B:$B,"&lt;="&amp;date_end)</f>
        <v>0</v>
      </c>
      <c r="D167" s="147">
        <f ca="1">B167-C167</f>
        <v>0</v>
      </c>
    </row>
    <row r="168" spans="1:11" x14ac:dyDescent="0.3">
      <c r="A168" s="7" t="s">
        <v>60</v>
      </c>
      <c r="B168" s="147">
        <f ca="1">SUM(OFFSET(INDIRECT("Budget!A"&amp;MATCH(Report!A168,Budget!$A:$A,0)),0,IF(ytd,1,$B$5),1,IF(ytd,$B$5,1)))</f>
        <v>0</v>
      </c>
      <c r="C168" s="147">
        <f>-SUMIFS(Transactions!$I:$I,Transactions!$F:$F,A168,Transactions!$B:$B,"&gt;="&amp;date_begin,Transactions!$B:$B,"&lt;="&amp;date_end)+SUMIFS(Transactions!$H:$H,Transactions!$F:$F,A168,Transactions!$B:$B,"&gt;="&amp;date_begin,Transactions!$B:$B,"&lt;="&amp;date_end)</f>
        <v>0</v>
      </c>
      <c r="D168" s="147">
        <f ca="1">B168-C168</f>
        <v>0</v>
      </c>
    </row>
    <row r="169" spans="1:11" x14ac:dyDescent="0.3">
      <c r="A169" s="7" t="s">
        <v>165</v>
      </c>
      <c r="B169" s="147">
        <f ca="1">SUM(OFFSET(INDIRECT("Budget!A"&amp;MATCH(Report!A169,Budget!$A:$A,0)),0,IF(ytd,1,$B$5),1,IF(ytd,$B$5,1)))</f>
        <v>0</v>
      </c>
      <c r="C169" s="147">
        <f>-SUMIFS(Transactions!$I:$I,Transactions!$F:$F,A169,Transactions!$B:$B,"&gt;="&amp;date_begin,Transactions!$B:$B,"&lt;="&amp;date_end)+SUMIFS(Transactions!$H:$H,Transactions!$F:$F,A169,Transactions!$B:$B,"&gt;="&amp;date_begin,Transactions!$B:$B,"&lt;="&amp;date_end)</f>
        <v>0</v>
      </c>
      <c r="D169" s="147">
        <f ca="1">B169-C169</f>
        <v>0</v>
      </c>
    </row>
    <row r="170" spans="1:11" x14ac:dyDescent="0.3">
      <c r="A170" s="148" t="str">
        <f>"Total "&amp;A166</f>
        <v>Total MISCELLANEOUS</v>
      </c>
      <c r="B170" s="149">
        <f ca="1">SUM(B167:B169)</f>
        <v>0</v>
      </c>
      <c r="C170" s="149">
        <f>SUM(C167:C169)</f>
        <v>0</v>
      </c>
      <c r="D170" s="149">
        <f ca="1">B170-C170</f>
        <v>0</v>
      </c>
    </row>
    <row r="171" spans="1:11" s="7" customFormat="1" x14ac:dyDescent="0.3">
      <c r="A171" s="36" t="s">
        <v>233</v>
      </c>
      <c r="B171" s="37" t="str">
        <f ca="1">IF(B$9&gt;0,B170/B$9," - ")</f>
        <v xml:space="preserve"> - </v>
      </c>
      <c r="C171" s="37">
        <f>IF(C$9&gt;0,C170/C$9," - ")</f>
        <v>0</v>
      </c>
      <c r="D171" s="9"/>
      <c r="E171" s="12"/>
      <c r="F171" s="12"/>
      <c r="K171" s="165"/>
    </row>
    <row r="172" spans="1:11" x14ac:dyDescent="0.3">
      <c r="A172" s="7"/>
      <c r="B172" s="7"/>
      <c r="C172" s="7"/>
      <c r="D172" s="7"/>
    </row>
    <row r="173" spans="1:11" x14ac:dyDescent="0.3">
      <c r="A173" s="7"/>
      <c r="B173" s="7"/>
      <c r="C173" s="7"/>
      <c r="D173" s="7"/>
    </row>
    <row r="174" spans="1:11" x14ac:dyDescent="0.3">
      <c r="A174" s="7"/>
      <c r="B174" s="7"/>
      <c r="C174" s="7"/>
      <c r="D174" s="7"/>
    </row>
  </sheetData>
  <mergeCells count="4">
    <mergeCell ref="K7:K10"/>
    <mergeCell ref="K14:K15"/>
    <mergeCell ref="K3:K5"/>
    <mergeCell ref="K11:K13"/>
  </mergeCells>
  <phoneticPr fontId="0" type="noConversion"/>
  <conditionalFormatting sqref="B143:C156 D167:D170 B137:C139 B124:C133 D137:D140 B112:C120 D124:D134 B102:C108 B91:C98 B81:C87 D102:D109 B74:C77 B64:C70 B53:C60 B44:C49 D64:D71 B34:C40 D53:D61 B23:C30 B160:C163 G8:I21 D23:D31 D34:D41 D44:D50 D74:D78 D81:D88 D91:D99 D112:D121 D143:D157 D160:D164 B167:C169">
    <cfRule type="cellIs" dxfId="7" priority="1" stopIfTrue="1" operator="lessThan">
      <formula>0</formula>
    </cfRule>
  </conditionalFormatting>
  <conditionalFormatting sqref="A167:A169 A160:A163 A143:A156 A137:A139 A124:A133 A112:A120 A102:A108 A91:A98 A81:A87 A74:A77 A64:A70 A53:A60 A44:A49 A34:A40 A23:A30">
    <cfRule type="expression" dxfId="6" priority="2" stopIfTrue="1">
      <formula>ISERROR(MATCH(A23,categories,0))</formula>
    </cfRule>
  </conditionalFormatting>
  <dataValidations count="1">
    <dataValidation type="list" allowBlank="1" showInputMessage="1" showErrorMessage="1" sqref="G4">
      <formula1>"Yes,No"</formula1>
    </dataValidation>
  </dataValidations>
  <hyperlinks>
    <hyperlink ref="A2" r:id="rId1"/>
  </hyperlinks>
  <pageMargins left="0.5" right="0.5" top="0.25" bottom="0.25" header="0.5" footer="0.25"/>
  <pageSetup scale="86" fitToHeight="0" orientation="portrait" r:id="rId2"/>
  <headerFooter alignWithMargins="0"/>
  <ignoredErrors>
    <ignoredError sqref="D10" formula="1"/>
  </ignoredErrors>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Q163"/>
  <sheetViews>
    <sheetView showGridLines="0" workbookViewId="0">
      <selection activeCell="B4" sqref="B4"/>
    </sheetView>
  </sheetViews>
  <sheetFormatPr defaultColWidth="8" defaultRowHeight="15" x14ac:dyDescent="0.3"/>
  <cols>
    <col min="1" max="1" width="24.85546875" style="16" customWidth="1"/>
    <col min="2" max="13" width="7.5703125" style="16" customWidth="1"/>
    <col min="14" max="15" width="8.42578125" style="16" customWidth="1"/>
    <col min="16" max="16" width="8" style="16"/>
    <col min="17" max="17" width="31.140625" style="16" customWidth="1"/>
    <col min="18" max="16384" width="8" style="16"/>
  </cols>
  <sheetData>
    <row r="1" spans="1:17" ht="23.25" x14ac:dyDescent="0.3">
      <c r="A1" s="170" t="s">
        <v>449</v>
      </c>
      <c r="B1" s="90"/>
      <c r="C1" s="90"/>
      <c r="D1" s="90"/>
      <c r="E1" s="90"/>
      <c r="F1" s="90"/>
      <c r="G1" s="91"/>
      <c r="H1" s="92"/>
      <c r="I1" s="93"/>
      <c r="J1" s="93"/>
      <c r="K1" s="93"/>
      <c r="L1" s="93"/>
      <c r="M1" s="93"/>
      <c r="N1" s="93"/>
      <c r="O1" s="93"/>
      <c r="Q1" s="164" t="s">
        <v>425</v>
      </c>
    </row>
    <row r="2" spans="1:17" ht="15.75" x14ac:dyDescent="0.35">
      <c r="A2" s="94" t="s">
        <v>58</v>
      </c>
      <c r="B2" s="179"/>
      <c r="C2" s="127"/>
      <c r="D2" s="127"/>
      <c r="E2" s="127"/>
      <c r="F2" s="127"/>
      <c r="G2" s="127"/>
      <c r="H2" s="187" t="s">
        <v>462</v>
      </c>
      <c r="I2" s="196">
        <f>Report!B4</f>
        <v>41640</v>
      </c>
      <c r="J2" s="197"/>
      <c r="K2" s="127"/>
      <c r="L2" s="127"/>
      <c r="M2" s="127"/>
      <c r="N2" s="96"/>
      <c r="O2" s="85" t="s">
        <v>415</v>
      </c>
      <c r="Q2" s="191" t="s">
        <v>463</v>
      </c>
    </row>
    <row r="4" spans="1:17" ht="15" customHeight="1" x14ac:dyDescent="0.35">
      <c r="A4" s="18" t="s">
        <v>175</v>
      </c>
      <c r="B4" s="180">
        <v>2964</v>
      </c>
      <c r="M4" s="19" t="s">
        <v>138</v>
      </c>
      <c r="N4" s="20" t="s">
        <v>176</v>
      </c>
      <c r="O4" s="20" t="s">
        <v>177</v>
      </c>
      <c r="Q4" s="191" t="s">
        <v>450</v>
      </c>
    </row>
    <row r="5" spans="1:17" x14ac:dyDescent="0.3">
      <c r="A5" s="181" t="s">
        <v>63</v>
      </c>
      <c r="B5" s="177">
        <f>B23</f>
        <v>1000</v>
      </c>
      <c r="C5" s="177">
        <f t="shared" ref="C5:M5" si="0">C23</f>
        <v>1000</v>
      </c>
      <c r="D5" s="177">
        <f t="shared" si="0"/>
        <v>0</v>
      </c>
      <c r="E5" s="177">
        <f t="shared" si="0"/>
        <v>0</v>
      </c>
      <c r="F5" s="177">
        <f t="shared" si="0"/>
        <v>0</v>
      </c>
      <c r="G5" s="177">
        <f t="shared" si="0"/>
        <v>0</v>
      </c>
      <c r="H5" s="177">
        <f t="shared" si="0"/>
        <v>0</v>
      </c>
      <c r="I5" s="177">
        <f t="shared" si="0"/>
        <v>0</v>
      </c>
      <c r="J5" s="177">
        <f t="shared" si="0"/>
        <v>0</v>
      </c>
      <c r="K5" s="177">
        <f t="shared" si="0"/>
        <v>0</v>
      </c>
      <c r="L5" s="177">
        <f t="shared" si="0"/>
        <v>0</v>
      </c>
      <c r="M5" s="177">
        <f t="shared" si="0"/>
        <v>0</v>
      </c>
      <c r="N5" s="21">
        <f>SUM(B5:M5)</f>
        <v>2000</v>
      </c>
      <c r="O5" s="21">
        <f>N5/COLUMNS(B5:M5)</f>
        <v>166.66666666666666</v>
      </c>
      <c r="Q5" s="175"/>
    </row>
    <row r="6" spans="1:17" x14ac:dyDescent="0.3">
      <c r="A6" s="182" t="s">
        <v>64</v>
      </c>
      <c r="B6" s="178">
        <f t="shared" ref="B6:M6" si="1">B53+B101+B113+B80+B91+B70+B42+B63+B33+B126+B132+B149+B156+B162</f>
        <v>302.54000000000002</v>
      </c>
      <c r="C6" s="178">
        <f t="shared" si="1"/>
        <v>293.28999999999996</v>
      </c>
      <c r="D6" s="178">
        <f t="shared" si="1"/>
        <v>0</v>
      </c>
      <c r="E6" s="178">
        <f t="shared" si="1"/>
        <v>0</v>
      </c>
      <c r="F6" s="178">
        <f t="shared" si="1"/>
        <v>0</v>
      </c>
      <c r="G6" s="178">
        <f t="shared" si="1"/>
        <v>0</v>
      </c>
      <c r="H6" s="178">
        <f t="shared" si="1"/>
        <v>0</v>
      </c>
      <c r="I6" s="178">
        <f t="shared" si="1"/>
        <v>0</v>
      </c>
      <c r="J6" s="178">
        <f t="shared" si="1"/>
        <v>0</v>
      </c>
      <c r="K6" s="178">
        <f t="shared" si="1"/>
        <v>0</v>
      </c>
      <c r="L6" s="178">
        <f t="shared" si="1"/>
        <v>0</v>
      </c>
      <c r="M6" s="178">
        <f t="shared" si="1"/>
        <v>0</v>
      </c>
      <c r="N6" s="176">
        <f>SUM(B6:M6)</f>
        <v>595.82999999999993</v>
      </c>
      <c r="O6" s="21">
        <f>N6/COLUMNS(B6:M6)</f>
        <v>49.652499999999996</v>
      </c>
      <c r="Q6" s="1" t="s">
        <v>453</v>
      </c>
    </row>
    <row r="7" spans="1:17" x14ac:dyDescent="0.3">
      <c r="A7" s="181" t="s">
        <v>178</v>
      </c>
      <c r="B7" s="177">
        <f>B5-B6</f>
        <v>697.46</v>
      </c>
      <c r="C7" s="177">
        <f t="shared" ref="C7:M7" si="2">C5-C6</f>
        <v>706.71</v>
      </c>
      <c r="D7" s="177">
        <f t="shared" si="2"/>
        <v>0</v>
      </c>
      <c r="E7" s="177">
        <f t="shared" si="2"/>
        <v>0</v>
      </c>
      <c r="F7" s="177">
        <f t="shared" si="2"/>
        <v>0</v>
      </c>
      <c r="G7" s="177">
        <f t="shared" si="2"/>
        <v>0</v>
      </c>
      <c r="H7" s="177">
        <f t="shared" si="2"/>
        <v>0</v>
      </c>
      <c r="I7" s="177">
        <f t="shared" si="2"/>
        <v>0</v>
      </c>
      <c r="J7" s="177">
        <f t="shared" si="2"/>
        <v>0</v>
      </c>
      <c r="K7" s="177">
        <f t="shared" si="2"/>
        <v>0</v>
      </c>
      <c r="L7" s="177">
        <f t="shared" si="2"/>
        <v>0</v>
      </c>
      <c r="M7" s="177">
        <f t="shared" si="2"/>
        <v>0</v>
      </c>
      <c r="N7" s="21">
        <f>SUM(B7:M7)</f>
        <v>1404.17</v>
      </c>
      <c r="O7" s="21">
        <f>N7/COLUMNS(B7:M7)</f>
        <v>117.01416666666667</v>
      </c>
      <c r="Q7" s="1" t="s">
        <v>454</v>
      </c>
    </row>
    <row r="8" spans="1:17" x14ac:dyDescent="0.3">
      <c r="A8" s="183" t="s">
        <v>455</v>
      </c>
      <c r="B8" s="99">
        <f>B4+B7</f>
        <v>3661.46</v>
      </c>
      <c r="C8" s="99">
        <f>B8+C7</f>
        <v>4368.17</v>
      </c>
      <c r="D8" s="99">
        <f t="shared" ref="D8:M8" si="3">C8+D7</f>
        <v>4368.17</v>
      </c>
      <c r="E8" s="99">
        <f t="shared" si="3"/>
        <v>4368.17</v>
      </c>
      <c r="F8" s="99">
        <f t="shared" si="3"/>
        <v>4368.17</v>
      </c>
      <c r="G8" s="99">
        <f t="shared" si="3"/>
        <v>4368.17</v>
      </c>
      <c r="H8" s="99">
        <f t="shared" si="3"/>
        <v>4368.17</v>
      </c>
      <c r="I8" s="99">
        <f t="shared" si="3"/>
        <v>4368.17</v>
      </c>
      <c r="J8" s="99">
        <f t="shared" si="3"/>
        <v>4368.17</v>
      </c>
      <c r="K8" s="99">
        <f t="shared" si="3"/>
        <v>4368.17</v>
      </c>
      <c r="L8" s="99">
        <f t="shared" si="3"/>
        <v>4368.17</v>
      </c>
      <c r="M8" s="99">
        <f t="shared" si="3"/>
        <v>4368.17</v>
      </c>
    </row>
    <row r="9" spans="1:17" x14ac:dyDescent="0.3">
      <c r="A9" s="17"/>
      <c r="O9" s="22" t="s">
        <v>180</v>
      </c>
      <c r="Q9" s="1" t="s">
        <v>451</v>
      </c>
    </row>
    <row r="10" spans="1:17" ht="17.25" thickBot="1" x14ac:dyDescent="0.35">
      <c r="A10" s="23"/>
      <c r="B10" s="81">
        <f t="shared" ref="B10:M10" si="4">B11</f>
        <v>41640</v>
      </c>
      <c r="C10" s="81">
        <f t="shared" si="4"/>
        <v>41671</v>
      </c>
      <c r="D10" s="81">
        <f t="shared" si="4"/>
        <v>41699</v>
      </c>
      <c r="E10" s="81">
        <f t="shared" si="4"/>
        <v>41730</v>
      </c>
      <c r="F10" s="81">
        <f t="shared" si="4"/>
        <v>41760</v>
      </c>
      <c r="G10" s="81">
        <f t="shared" si="4"/>
        <v>41791</v>
      </c>
      <c r="H10" s="81">
        <f t="shared" si="4"/>
        <v>41821</v>
      </c>
      <c r="I10" s="81">
        <f t="shared" si="4"/>
        <v>41852</v>
      </c>
      <c r="J10" s="81">
        <f t="shared" si="4"/>
        <v>41883</v>
      </c>
      <c r="K10" s="81">
        <f t="shared" si="4"/>
        <v>41913</v>
      </c>
      <c r="L10" s="81">
        <f t="shared" si="4"/>
        <v>41944</v>
      </c>
      <c r="M10" s="81">
        <f t="shared" si="4"/>
        <v>41974</v>
      </c>
      <c r="N10" s="24" t="s">
        <v>176</v>
      </c>
      <c r="O10" s="24" t="s">
        <v>181</v>
      </c>
      <c r="Q10" s="1" t="s">
        <v>452</v>
      </c>
    </row>
    <row r="11" spans="1:17" x14ac:dyDescent="0.3">
      <c r="A11" s="193" t="s">
        <v>447</v>
      </c>
      <c r="B11" s="192">
        <f>DATE(YEAR(I2),MONTH(I2),1)</f>
        <v>41640</v>
      </c>
      <c r="C11" s="192">
        <f t="shared" ref="C11:M11" si="5">DATE(YEAR(B11+35),MONTH(B11+35),1)</f>
        <v>41671</v>
      </c>
      <c r="D11" s="192">
        <f t="shared" si="5"/>
        <v>41699</v>
      </c>
      <c r="E11" s="192">
        <f t="shared" si="5"/>
        <v>41730</v>
      </c>
      <c r="F11" s="192">
        <f t="shared" si="5"/>
        <v>41760</v>
      </c>
      <c r="G11" s="192">
        <f t="shared" si="5"/>
        <v>41791</v>
      </c>
      <c r="H11" s="192">
        <f t="shared" si="5"/>
        <v>41821</v>
      </c>
      <c r="I11" s="192">
        <f t="shared" si="5"/>
        <v>41852</v>
      </c>
      <c r="J11" s="192">
        <f t="shared" si="5"/>
        <v>41883</v>
      </c>
      <c r="K11" s="192">
        <f t="shared" si="5"/>
        <v>41913</v>
      </c>
      <c r="L11" s="192">
        <f t="shared" si="5"/>
        <v>41944</v>
      </c>
      <c r="M11" s="192">
        <f t="shared" si="5"/>
        <v>41974</v>
      </c>
      <c r="O11" s="22"/>
    </row>
    <row r="12" spans="1:17" x14ac:dyDescent="0.3">
      <c r="A12" s="193" t="s">
        <v>448</v>
      </c>
      <c r="B12" s="192">
        <f t="shared" ref="B12:M12" si="6">DATE(YEAR(B11+35),MONTH(B11+35),1)-1</f>
        <v>41670</v>
      </c>
      <c r="C12" s="192">
        <f t="shared" si="6"/>
        <v>41698</v>
      </c>
      <c r="D12" s="192">
        <f t="shared" si="6"/>
        <v>41729</v>
      </c>
      <c r="E12" s="192">
        <f t="shared" si="6"/>
        <v>41759</v>
      </c>
      <c r="F12" s="192">
        <f t="shared" si="6"/>
        <v>41790</v>
      </c>
      <c r="G12" s="192">
        <f t="shared" si="6"/>
        <v>41820</v>
      </c>
      <c r="H12" s="192">
        <f t="shared" si="6"/>
        <v>41851</v>
      </c>
      <c r="I12" s="192">
        <f t="shared" si="6"/>
        <v>41882</v>
      </c>
      <c r="J12" s="192">
        <f t="shared" si="6"/>
        <v>41912</v>
      </c>
      <c r="K12" s="192">
        <f t="shared" si="6"/>
        <v>41943</v>
      </c>
      <c r="L12" s="192">
        <f t="shared" si="6"/>
        <v>41973</v>
      </c>
      <c r="M12" s="192">
        <f t="shared" si="6"/>
        <v>42004</v>
      </c>
      <c r="O12" s="22"/>
    </row>
    <row r="14" spans="1:17" s="25" customFormat="1" x14ac:dyDescent="0.3">
      <c r="A14" s="101" t="s">
        <v>62</v>
      </c>
      <c r="B14" s="102"/>
      <c r="C14" s="102"/>
      <c r="D14" s="102"/>
      <c r="E14" s="102"/>
      <c r="F14" s="102"/>
      <c r="G14" s="102"/>
      <c r="H14" s="102"/>
      <c r="I14" s="102"/>
      <c r="J14" s="102"/>
      <c r="K14" s="102"/>
      <c r="L14" s="102"/>
      <c r="M14" s="102"/>
      <c r="N14" s="102"/>
      <c r="O14" s="102"/>
    </row>
    <row r="15" spans="1:17" s="25" customFormat="1" ht="13.5" x14ac:dyDescent="0.3">
      <c r="A15" s="25" t="s">
        <v>71</v>
      </c>
      <c r="B15" s="172">
        <f>SUMIFS(Transactions!$I:$I,Transactions!$F:$F,YearlyReport!$A15,Transactions!$B:$B,"&gt;="&amp;B$11,Transactions!$B:$B,"&lt;="&amp;B$12)-SUMIFS(Transactions!$H:$H,Transactions!$F:$F,YearlyReport!$A15,Transactions!$B:$B,"&gt;="&amp;B$11,Transactions!$B:$B,"&lt;="&amp;B$12)</f>
        <v>1000</v>
      </c>
      <c r="C15" s="172">
        <f>SUMIFS(Transactions!$I:$I,Transactions!$F:$F,YearlyReport!$A15,Transactions!$B:$B,"&gt;="&amp;C$11,Transactions!$B:$B,"&lt;="&amp;C$12)-SUMIFS(Transactions!$H:$H,Transactions!$F:$F,YearlyReport!$A15,Transactions!$B:$B,"&gt;="&amp;C$11,Transactions!$B:$B,"&lt;="&amp;C$12)</f>
        <v>1000</v>
      </c>
      <c r="D15" s="172">
        <f>SUMIFS(Transactions!$I:$I,Transactions!$F:$F,YearlyReport!$A15,Transactions!$B:$B,"&gt;="&amp;D$11,Transactions!$B:$B,"&lt;="&amp;D$12)-SUMIFS(Transactions!$H:$H,Transactions!$F:$F,YearlyReport!$A15,Transactions!$B:$B,"&gt;="&amp;D$11,Transactions!$B:$B,"&lt;="&amp;D$12)</f>
        <v>0</v>
      </c>
      <c r="E15" s="172">
        <f>SUMIFS(Transactions!$I:$I,Transactions!$F:$F,YearlyReport!$A15,Transactions!$B:$B,"&gt;="&amp;E$11,Transactions!$B:$B,"&lt;="&amp;E$12)-SUMIFS(Transactions!$H:$H,Transactions!$F:$F,YearlyReport!$A15,Transactions!$B:$B,"&gt;="&amp;E$11,Transactions!$B:$B,"&lt;="&amp;E$12)</f>
        <v>0</v>
      </c>
      <c r="F15" s="172">
        <f>SUMIFS(Transactions!$I:$I,Transactions!$F:$F,YearlyReport!$A15,Transactions!$B:$B,"&gt;="&amp;F$11,Transactions!$B:$B,"&lt;="&amp;F$12)-SUMIFS(Transactions!$H:$H,Transactions!$F:$F,YearlyReport!$A15,Transactions!$B:$B,"&gt;="&amp;F$11,Transactions!$B:$B,"&lt;="&amp;F$12)</f>
        <v>0</v>
      </c>
      <c r="G15" s="172">
        <f>SUMIFS(Transactions!$I:$I,Transactions!$F:$F,YearlyReport!$A15,Transactions!$B:$B,"&gt;="&amp;G$11,Transactions!$B:$B,"&lt;="&amp;G$12)-SUMIFS(Transactions!$H:$H,Transactions!$F:$F,YearlyReport!$A15,Transactions!$B:$B,"&gt;="&amp;G$11,Transactions!$B:$B,"&lt;="&amp;G$12)</f>
        <v>0</v>
      </c>
      <c r="H15" s="172">
        <f>SUMIFS(Transactions!$I:$I,Transactions!$F:$F,YearlyReport!$A15,Transactions!$B:$B,"&gt;="&amp;H$11,Transactions!$B:$B,"&lt;="&amp;H$12)-SUMIFS(Transactions!$H:$H,Transactions!$F:$F,YearlyReport!$A15,Transactions!$B:$B,"&gt;="&amp;H$11,Transactions!$B:$B,"&lt;="&amp;H$12)</f>
        <v>0</v>
      </c>
      <c r="I15" s="172">
        <f>SUMIFS(Transactions!$I:$I,Transactions!$F:$F,YearlyReport!$A15,Transactions!$B:$B,"&gt;="&amp;I$11,Transactions!$B:$B,"&lt;="&amp;I$12)-SUMIFS(Transactions!$H:$H,Transactions!$F:$F,YearlyReport!$A15,Transactions!$B:$B,"&gt;="&amp;I$11,Transactions!$B:$B,"&lt;="&amp;I$12)</f>
        <v>0</v>
      </c>
      <c r="J15" s="172">
        <f>SUMIFS(Transactions!$I:$I,Transactions!$F:$F,YearlyReport!$A15,Transactions!$B:$B,"&gt;="&amp;J$11,Transactions!$B:$B,"&lt;="&amp;J$12)-SUMIFS(Transactions!$H:$H,Transactions!$F:$F,YearlyReport!$A15,Transactions!$B:$B,"&gt;="&amp;J$11,Transactions!$B:$B,"&lt;="&amp;J$12)</f>
        <v>0</v>
      </c>
      <c r="K15" s="172">
        <f>SUMIFS(Transactions!$I:$I,Transactions!$F:$F,YearlyReport!$A15,Transactions!$B:$B,"&gt;="&amp;K$11,Transactions!$B:$B,"&lt;="&amp;K$12)-SUMIFS(Transactions!$H:$H,Transactions!$F:$F,YearlyReport!$A15,Transactions!$B:$B,"&gt;="&amp;K$11,Transactions!$B:$B,"&lt;="&amp;K$12)</f>
        <v>0</v>
      </c>
      <c r="L15" s="172">
        <f>SUMIFS(Transactions!$I:$I,Transactions!$F:$F,YearlyReport!$A15,Transactions!$B:$B,"&gt;="&amp;L$11,Transactions!$B:$B,"&lt;="&amp;L$12)-SUMIFS(Transactions!$H:$H,Transactions!$F:$F,YearlyReport!$A15,Transactions!$B:$B,"&gt;="&amp;L$11,Transactions!$B:$B,"&lt;="&amp;L$12)</f>
        <v>0</v>
      </c>
      <c r="M15" s="172">
        <f>SUMIFS(Transactions!$I:$I,Transactions!$F:$F,YearlyReport!$A15,Transactions!$B:$B,"&gt;="&amp;M$11,Transactions!$B:$B,"&lt;="&amp;M$12)-SUMIFS(Transactions!$H:$H,Transactions!$F:$F,YearlyReport!$A15,Transactions!$B:$B,"&gt;="&amp;M$11,Transactions!$B:$B,"&lt;="&amp;M$12)</f>
        <v>0</v>
      </c>
      <c r="N15" s="21">
        <f t="shared" ref="N15:N22" si="7">SUM(B15:M15)</f>
        <v>2000</v>
      </c>
      <c r="O15" s="21">
        <f t="shared" ref="O15:O22" si="8">N15/COLUMNS(B15:M15)</f>
        <v>166.66666666666666</v>
      </c>
    </row>
    <row r="16" spans="1:17" s="25" customFormat="1" ht="13.5" x14ac:dyDescent="0.3">
      <c r="A16" s="25" t="s">
        <v>66</v>
      </c>
      <c r="B16" s="173">
        <f>SUMIFS(Transactions!$I:$I,Transactions!$F:$F,YearlyReport!$A16,Transactions!$B:$B,"&gt;="&amp;B$11,Transactions!$B:$B,"&lt;="&amp;B$12)-SUMIFS(Transactions!$H:$H,Transactions!$F:$F,YearlyReport!$A16,Transactions!$B:$B,"&gt;="&amp;B$11,Transactions!$B:$B,"&lt;="&amp;B$12)</f>
        <v>0</v>
      </c>
      <c r="C16" s="173">
        <f>SUMIFS(Transactions!$I:$I,Transactions!$F:$F,YearlyReport!$A16,Transactions!$B:$B,"&gt;="&amp;C$11,Transactions!$B:$B,"&lt;="&amp;C$12)-SUMIFS(Transactions!$H:$H,Transactions!$F:$F,YearlyReport!$A16,Transactions!$B:$B,"&gt;="&amp;C$11,Transactions!$B:$B,"&lt;="&amp;C$12)</f>
        <v>0</v>
      </c>
      <c r="D16" s="173">
        <f>SUMIFS(Transactions!$I:$I,Transactions!$F:$F,YearlyReport!$A16,Transactions!$B:$B,"&gt;="&amp;D$11,Transactions!$B:$B,"&lt;="&amp;D$12)-SUMIFS(Transactions!$H:$H,Transactions!$F:$F,YearlyReport!$A16,Transactions!$B:$B,"&gt;="&amp;D$11,Transactions!$B:$B,"&lt;="&amp;D$12)</f>
        <v>0</v>
      </c>
      <c r="E16" s="173">
        <f>SUMIFS(Transactions!$I:$I,Transactions!$F:$F,YearlyReport!$A16,Transactions!$B:$B,"&gt;="&amp;E$11,Transactions!$B:$B,"&lt;="&amp;E$12)-SUMIFS(Transactions!$H:$H,Transactions!$F:$F,YearlyReport!$A16,Transactions!$B:$B,"&gt;="&amp;E$11,Transactions!$B:$B,"&lt;="&amp;E$12)</f>
        <v>0</v>
      </c>
      <c r="F16" s="173">
        <f>SUMIFS(Transactions!$I:$I,Transactions!$F:$F,YearlyReport!$A16,Transactions!$B:$B,"&gt;="&amp;F$11,Transactions!$B:$B,"&lt;="&amp;F$12)-SUMIFS(Transactions!$H:$H,Transactions!$F:$F,YearlyReport!$A16,Transactions!$B:$B,"&gt;="&amp;F$11,Transactions!$B:$B,"&lt;="&amp;F$12)</f>
        <v>0</v>
      </c>
      <c r="G16" s="173">
        <f>SUMIFS(Transactions!$I:$I,Transactions!$F:$F,YearlyReport!$A16,Transactions!$B:$B,"&gt;="&amp;G$11,Transactions!$B:$B,"&lt;="&amp;G$12)-SUMIFS(Transactions!$H:$H,Transactions!$F:$F,YearlyReport!$A16,Transactions!$B:$B,"&gt;="&amp;G$11,Transactions!$B:$B,"&lt;="&amp;G$12)</f>
        <v>0</v>
      </c>
      <c r="H16" s="173">
        <f>SUMIFS(Transactions!$I:$I,Transactions!$F:$F,YearlyReport!$A16,Transactions!$B:$B,"&gt;="&amp;H$11,Transactions!$B:$B,"&lt;="&amp;H$12)-SUMIFS(Transactions!$H:$H,Transactions!$F:$F,YearlyReport!$A16,Transactions!$B:$B,"&gt;="&amp;H$11,Transactions!$B:$B,"&lt;="&amp;H$12)</f>
        <v>0</v>
      </c>
      <c r="I16" s="173">
        <f>SUMIFS(Transactions!$I:$I,Transactions!$F:$F,YearlyReport!$A16,Transactions!$B:$B,"&gt;="&amp;I$11,Transactions!$B:$B,"&lt;="&amp;I$12)-SUMIFS(Transactions!$H:$H,Transactions!$F:$F,YearlyReport!$A16,Transactions!$B:$B,"&gt;="&amp;I$11,Transactions!$B:$B,"&lt;="&amp;I$12)</f>
        <v>0</v>
      </c>
      <c r="J16" s="173">
        <f>SUMIFS(Transactions!$I:$I,Transactions!$F:$F,YearlyReport!$A16,Transactions!$B:$B,"&gt;="&amp;J$11,Transactions!$B:$B,"&lt;="&amp;J$12)-SUMIFS(Transactions!$H:$H,Transactions!$F:$F,YearlyReport!$A16,Transactions!$B:$B,"&gt;="&amp;J$11,Transactions!$B:$B,"&lt;="&amp;J$12)</f>
        <v>0</v>
      </c>
      <c r="K16" s="173">
        <f>SUMIFS(Transactions!$I:$I,Transactions!$F:$F,YearlyReport!$A16,Transactions!$B:$B,"&gt;="&amp;K$11,Transactions!$B:$B,"&lt;="&amp;K$12)-SUMIFS(Transactions!$H:$H,Transactions!$F:$F,YearlyReport!$A16,Transactions!$B:$B,"&gt;="&amp;K$11,Transactions!$B:$B,"&lt;="&amp;K$12)</f>
        <v>0</v>
      </c>
      <c r="L16" s="173">
        <f>SUMIFS(Transactions!$I:$I,Transactions!$F:$F,YearlyReport!$A16,Transactions!$B:$B,"&gt;="&amp;L$11,Transactions!$B:$B,"&lt;="&amp;L$12)-SUMIFS(Transactions!$H:$H,Transactions!$F:$F,YearlyReport!$A16,Transactions!$B:$B,"&gt;="&amp;L$11,Transactions!$B:$B,"&lt;="&amp;L$12)</f>
        <v>0</v>
      </c>
      <c r="M16" s="173">
        <f>SUMIFS(Transactions!$I:$I,Transactions!$F:$F,YearlyReport!$A16,Transactions!$B:$B,"&gt;="&amp;M$11,Transactions!$B:$B,"&lt;="&amp;M$12)-SUMIFS(Transactions!$H:$H,Transactions!$F:$F,YearlyReport!$A16,Transactions!$B:$B,"&gt;="&amp;M$11,Transactions!$B:$B,"&lt;="&amp;M$12)</f>
        <v>0</v>
      </c>
      <c r="N16" s="21">
        <f t="shared" si="7"/>
        <v>0</v>
      </c>
      <c r="O16" s="21">
        <f t="shared" si="8"/>
        <v>0</v>
      </c>
    </row>
    <row r="17" spans="1:15" s="25" customFormat="1" ht="13.5" x14ac:dyDescent="0.3">
      <c r="A17" s="25" t="s">
        <v>67</v>
      </c>
      <c r="B17" s="173">
        <f>SUMIFS(Transactions!$I:$I,Transactions!$F:$F,YearlyReport!$A17,Transactions!$B:$B,"&gt;="&amp;B$11,Transactions!$B:$B,"&lt;="&amp;B$12)-SUMIFS(Transactions!$H:$H,Transactions!$F:$F,YearlyReport!$A17,Transactions!$B:$B,"&gt;="&amp;B$11,Transactions!$B:$B,"&lt;="&amp;B$12)</f>
        <v>0</v>
      </c>
      <c r="C17" s="173">
        <f>SUMIFS(Transactions!$I:$I,Transactions!$F:$F,YearlyReport!$A17,Transactions!$B:$B,"&gt;="&amp;C$11,Transactions!$B:$B,"&lt;="&amp;C$12)-SUMIFS(Transactions!$H:$H,Transactions!$F:$F,YearlyReport!$A17,Transactions!$B:$B,"&gt;="&amp;C$11,Transactions!$B:$B,"&lt;="&amp;C$12)</f>
        <v>0</v>
      </c>
      <c r="D17" s="173">
        <f>SUMIFS(Transactions!$I:$I,Transactions!$F:$F,YearlyReport!$A17,Transactions!$B:$B,"&gt;="&amp;D$11,Transactions!$B:$B,"&lt;="&amp;D$12)-SUMIFS(Transactions!$H:$H,Transactions!$F:$F,YearlyReport!$A17,Transactions!$B:$B,"&gt;="&amp;D$11,Transactions!$B:$B,"&lt;="&amp;D$12)</f>
        <v>0</v>
      </c>
      <c r="E17" s="173">
        <f>SUMIFS(Transactions!$I:$I,Transactions!$F:$F,YearlyReport!$A17,Transactions!$B:$B,"&gt;="&amp;E$11,Transactions!$B:$B,"&lt;="&amp;E$12)-SUMIFS(Transactions!$H:$H,Transactions!$F:$F,YearlyReport!$A17,Transactions!$B:$B,"&gt;="&amp;E$11,Transactions!$B:$B,"&lt;="&amp;E$12)</f>
        <v>0</v>
      </c>
      <c r="F17" s="173">
        <f>SUMIFS(Transactions!$I:$I,Transactions!$F:$F,YearlyReport!$A17,Transactions!$B:$B,"&gt;="&amp;F$11,Transactions!$B:$B,"&lt;="&amp;F$12)-SUMIFS(Transactions!$H:$H,Transactions!$F:$F,YearlyReport!$A17,Transactions!$B:$B,"&gt;="&amp;F$11,Transactions!$B:$B,"&lt;="&amp;F$12)</f>
        <v>0</v>
      </c>
      <c r="G17" s="173">
        <f>SUMIFS(Transactions!$I:$I,Transactions!$F:$F,YearlyReport!$A17,Transactions!$B:$B,"&gt;="&amp;G$11,Transactions!$B:$B,"&lt;="&amp;G$12)-SUMIFS(Transactions!$H:$H,Transactions!$F:$F,YearlyReport!$A17,Transactions!$B:$B,"&gt;="&amp;G$11,Transactions!$B:$B,"&lt;="&amp;G$12)</f>
        <v>0</v>
      </c>
      <c r="H17" s="173">
        <f>SUMIFS(Transactions!$I:$I,Transactions!$F:$F,YearlyReport!$A17,Transactions!$B:$B,"&gt;="&amp;H$11,Transactions!$B:$B,"&lt;="&amp;H$12)-SUMIFS(Transactions!$H:$H,Transactions!$F:$F,YearlyReport!$A17,Transactions!$B:$B,"&gt;="&amp;H$11,Transactions!$B:$B,"&lt;="&amp;H$12)</f>
        <v>0</v>
      </c>
      <c r="I17" s="173">
        <f>SUMIFS(Transactions!$I:$I,Transactions!$F:$F,YearlyReport!$A17,Transactions!$B:$B,"&gt;="&amp;I$11,Transactions!$B:$B,"&lt;="&amp;I$12)-SUMIFS(Transactions!$H:$H,Transactions!$F:$F,YearlyReport!$A17,Transactions!$B:$B,"&gt;="&amp;I$11,Transactions!$B:$B,"&lt;="&amp;I$12)</f>
        <v>0</v>
      </c>
      <c r="J17" s="173">
        <f>SUMIFS(Transactions!$I:$I,Transactions!$F:$F,YearlyReport!$A17,Transactions!$B:$B,"&gt;="&amp;J$11,Transactions!$B:$B,"&lt;="&amp;J$12)-SUMIFS(Transactions!$H:$H,Transactions!$F:$F,YearlyReport!$A17,Transactions!$B:$B,"&gt;="&amp;J$11,Transactions!$B:$B,"&lt;="&amp;J$12)</f>
        <v>0</v>
      </c>
      <c r="K17" s="173">
        <f>SUMIFS(Transactions!$I:$I,Transactions!$F:$F,YearlyReport!$A17,Transactions!$B:$B,"&gt;="&amp;K$11,Transactions!$B:$B,"&lt;="&amp;K$12)-SUMIFS(Transactions!$H:$H,Transactions!$F:$F,YearlyReport!$A17,Transactions!$B:$B,"&gt;="&amp;K$11,Transactions!$B:$B,"&lt;="&amp;K$12)</f>
        <v>0</v>
      </c>
      <c r="L17" s="173">
        <f>SUMIFS(Transactions!$I:$I,Transactions!$F:$F,YearlyReport!$A17,Transactions!$B:$B,"&gt;="&amp;L$11,Transactions!$B:$B,"&lt;="&amp;L$12)-SUMIFS(Transactions!$H:$H,Transactions!$F:$F,YearlyReport!$A17,Transactions!$B:$B,"&gt;="&amp;L$11,Transactions!$B:$B,"&lt;="&amp;L$12)</f>
        <v>0</v>
      </c>
      <c r="M17" s="173">
        <f>SUMIFS(Transactions!$I:$I,Transactions!$F:$F,YearlyReport!$A17,Transactions!$B:$B,"&gt;="&amp;M$11,Transactions!$B:$B,"&lt;="&amp;M$12)-SUMIFS(Transactions!$H:$H,Transactions!$F:$F,YearlyReport!$A17,Transactions!$B:$B,"&gt;="&amp;M$11,Transactions!$B:$B,"&lt;="&amp;M$12)</f>
        <v>0</v>
      </c>
      <c r="N17" s="21">
        <f t="shared" si="7"/>
        <v>0</v>
      </c>
      <c r="O17" s="21">
        <f t="shared" si="8"/>
        <v>0</v>
      </c>
    </row>
    <row r="18" spans="1:15" s="25" customFormat="1" ht="13.5" x14ac:dyDescent="0.3">
      <c r="A18" s="25" t="s">
        <v>70</v>
      </c>
      <c r="B18" s="173">
        <f>SUMIFS(Transactions!$I:$I,Transactions!$F:$F,YearlyReport!$A18,Transactions!$B:$B,"&gt;="&amp;B$11,Transactions!$B:$B,"&lt;="&amp;B$12)-SUMIFS(Transactions!$H:$H,Transactions!$F:$F,YearlyReport!$A18,Transactions!$B:$B,"&gt;="&amp;B$11,Transactions!$B:$B,"&lt;="&amp;B$12)</f>
        <v>0</v>
      </c>
      <c r="C18" s="173">
        <f>SUMIFS(Transactions!$I:$I,Transactions!$F:$F,YearlyReport!$A18,Transactions!$B:$B,"&gt;="&amp;C$11,Transactions!$B:$B,"&lt;="&amp;C$12)-SUMIFS(Transactions!$H:$H,Transactions!$F:$F,YearlyReport!$A18,Transactions!$B:$B,"&gt;="&amp;C$11,Transactions!$B:$B,"&lt;="&amp;C$12)</f>
        <v>0</v>
      </c>
      <c r="D18" s="173">
        <f>SUMIFS(Transactions!$I:$I,Transactions!$F:$F,YearlyReport!$A18,Transactions!$B:$B,"&gt;="&amp;D$11,Transactions!$B:$B,"&lt;="&amp;D$12)-SUMIFS(Transactions!$H:$H,Transactions!$F:$F,YearlyReport!$A18,Transactions!$B:$B,"&gt;="&amp;D$11,Transactions!$B:$B,"&lt;="&amp;D$12)</f>
        <v>0</v>
      </c>
      <c r="E18" s="173">
        <f>SUMIFS(Transactions!$I:$I,Transactions!$F:$F,YearlyReport!$A18,Transactions!$B:$B,"&gt;="&amp;E$11,Transactions!$B:$B,"&lt;="&amp;E$12)-SUMIFS(Transactions!$H:$H,Transactions!$F:$F,YearlyReport!$A18,Transactions!$B:$B,"&gt;="&amp;E$11,Transactions!$B:$B,"&lt;="&amp;E$12)</f>
        <v>0</v>
      </c>
      <c r="F18" s="173">
        <f>SUMIFS(Transactions!$I:$I,Transactions!$F:$F,YearlyReport!$A18,Transactions!$B:$B,"&gt;="&amp;F$11,Transactions!$B:$B,"&lt;="&amp;F$12)-SUMIFS(Transactions!$H:$H,Transactions!$F:$F,YearlyReport!$A18,Transactions!$B:$B,"&gt;="&amp;F$11,Transactions!$B:$B,"&lt;="&amp;F$12)</f>
        <v>0</v>
      </c>
      <c r="G18" s="173">
        <f>SUMIFS(Transactions!$I:$I,Transactions!$F:$F,YearlyReport!$A18,Transactions!$B:$B,"&gt;="&amp;G$11,Transactions!$B:$B,"&lt;="&amp;G$12)-SUMIFS(Transactions!$H:$H,Transactions!$F:$F,YearlyReport!$A18,Transactions!$B:$B,"&gt;="&amp;G$11,Transactions!$B:$B,"&lt;="&amp;G$12)</f>
        <v>0</v>
      </c>
      <c r="H18" s="173">
        <f>SUMIFS(Transactions!$I:$I,Transactions!$F:$F,YearlyReport!$A18,Transactions!$B:$B,"&gt;="&amp;H$11,Transactions!$B:$B,"&lt;="&amp;H$12)-SUMIFS(Transactions!$H:$H,Transactions!$F:$F,YearlyReport!$A18,Transactions!$B:$B,"&gt;="&amp;H$11,Transactions!$B:$B,"&lt;="&amp;H$12)</f>
        <v>0</v>
      </c>
      <c r="I18" s="173">
        <f>SUMIFS(Transactions!$I:$I,Transactions!$F:$F,YearlyReport!$A18,Transactions!$B:$B,"&gt;="&amp;I$11,Transactions!$B:$B,"&lt;="&amp;I$12)-SUMIFS(Transactions!$H:$H,Transactions!$F:$F,YearlyReport!$A18,Transactions!$B:$B,"&gt;="&amp;I$11,Transactions!$B:$B,"&lt;="&amp;I$12)</f>
        <v>0</v>
      </c>
      <c r="J18" s="173">
        <f>SUMIFS(Transactions!$I:$I,Transactions!$F:$F,YearlyReport!$A18,Transactions!$B:$B,"&gt;="&amp;J$11,Transactions!$B:$B,"&lt;="&amp;J$12)-SUMIFS(Transactions!$H:$H,Transactions!$F:$F,YearlyReport!$A18,Transactions!$B:$B,"&gt;="&amp;J$11,Transactions!$B:$B,"&lt;="&amp;J$12)</f>
        <v>0</v>
      </c>
      <c r="K18" s="173">
        <f>SUMIFS(Transactions!$I:$I,Transactions!$F:$F,YearlyReport!$A18,Transactions!$B:$B,"&gt;="&amp;K$11,Transactions!$B:$B,"&lt;="&amp;K$12)-SUMIFS(Transactions!$H:$H,Transactions!$F:$F,YearlyReport!$A18,Transactions!$B:$B,"&gt;="&amp;K$11,Transactions!$B:$B,"&lt;="&amp;K$12)</f>
        <v>0</v>
      </c>
      <c r="L18" s="173">
        <f>SUMIFS(Transactions!$I:$I,Transactions!$F:$F,YearlyReport!$A18,Transactions!$B:$B,"&gt;="&amp;L$11,Transactions!$B:$B,"&lt;="&amp;L$12)-SUMIFS(Transactions!$H:$H,Transactions!$F:$F,YearlyReport!$A18,Transactions!$B:$B,"&gt;="&amp;L$11,Transactions!$B:$B,"&lt;="&amp;L$12)</f>
        <v>0</v>
      </c>
      <c r="M18" s="173">
        <f>SUMIFS(Transactions!$I:$I,Transactions!$F:$F,YearlyReport!$A18,Transactions!$B:$B,"&gt;="&amp;M$11,Transactions!$B:$B,"&lt;="&amp;M$12)-SUMIFS(Transactions!$H:$H,Transactions!$F:$F,YearlyReport!$A18,Transactions!$B:$B,"&gt;="&amp;M$11,Transactions!$B:$B,"&lt;="&amp;M$12)</f>
        <v>0</v>
      </c>
      <c r="N18" s="21">
        <f t="shared" si="7"/>
        <v>0</v>
      </c>
      <c r="O18" s="21">
        <f t="shared" si="8"/>
        <v>0</v>
      </c>
    </row>
    <row r="19" spans="1:15" s="25" customFormat="1" ht="13.5" x14ac:dyDescent="0.3">
      <c r="A19" s="25" t="s">
        <v>140</v>
      </c>
      <c r="B19" s="173">
        <f>SUMIFS(Transactions!$I:$I,Transactions!$F:$F,YearlyReport!$A19,Transactions!$B:$B,"&gt;="&amp;B$11,Transactions!$B:$B,"&lt;="&amp;B$12)-SUMIFS(Transactions!$H:$H,Transactions!$F:$F,YearlyReport!$A19,Transactions!$B:$B,"&gt;="&amp;B$11,Transactions!$B:$B,"&lt;="&amp;B$12)</f>
        <v>0</v>
      </c>
      <c r="C19" s="173">
        <f>SUMIFS(Transactions!$I:$I,Transactions!$F:$F,YearlyReport!$A19,Transactions!$B:$B,"&gt;="&amp;C$11,Transactions!$B:$B,"&lt;="&amp;C$12)-SUMIFS(Transactions!$H:$H,Transactions!$F:$F,YearlyReport!$A19,Transactions!$B:$B,"&gt;="&amp;C$11,Transactions!$B:$B,"&lt;="&amp;C$12)</f>
        <v>0</v>
      </c>
      <c r="D19" s="173">
        <f>SUMIFS(Transactions!$I:$I,Transactions!$F:$F,YearlyReport!$A19,Transactions!$B:$B,"&gt;="&amp;D$11,Transactions!$B:$B,"&lt;="&amp;D$12)-SUMIFS(Transactions!$H:$H,Transactions!$F:$F,YearlyReport!$A19,Transactions!$B:$B,"&gt;="&amp;D$11,Transactions!$B:$B,"&lt;="&amp;D$12)</f>
        <v>0</v>
      </c>
      <c r="E19" s="173">
        <f>SUMIFS(Transactions!$I:$I,Transactions!$F:$F,YearlyReport!$A19,Transactions!$B:$B,"&gt;="&amp;E$11,Transactions!$B:$B,"&lt;="&amp;E$12)-SUMIFS(Transactions!$H:$H,Transactions!$F:$F,YearlyReport!$A19,Transactions!$B:$B,"&gt;="&amp;E$11,Transactions!$B:$B,"&lt;="&amp;E$12)</f>
        <v>0</v>
      </c>
      <c r="F19" s="173">
        <f>SUMIFS(Transactions!$I:$I,Transactions!$F:$F,YearlyReport!$A19,Transactions!$B:$B,"&gt;="&amp;F$11,Transactions!$B:$B,"&lt;="&amp;F$12)-SUMIFS(Transactions!$H:$H,Transactions!$F:$F,YearlyReport!$A19,Transactions!$B:$B,"&gt;="&amp;F$11,Transactions!$B:$B,"&lt;="&amp;F$12)</f>
        <v>0</v>
      </c>
      <c r="G19" s="173">
        <f>SUMIFS(Transactions!$I:$I,Transactions!$F:$F,YearlyReport!$A19,Transactions!$B:$B,"&gt;="&amp;G$11,Transactions!$B:$B,"&lt;="&amp;G$12)-SUMIFS(Transactions!$H:$H,Transactions!$F:$F,YearlyReport!$A19,Transactions!$B:$B,"&gt;="&amp;G$11,Transactions!$B:$B,"&lt;="&amp;G$12)</f>
        <v>0</v>
      </c>
      <c r="H19" s="173">
        <f>SUMIFS(Transactions!$I:$I,Transactions!$F:$F,YearlyReport!$A19,Transactions!$B:$B,"&gt;="&amp;H$11,Transactions!$B:$B,"&lt;="&amp;H$12)-SUMIFS(Transactions!$H:$H,Transactions!$F:$F,YearlyReport!$A19,Transactions!$B:$B,"&gt;="&amp;H$11,Transactions!$B:$B,"&lt;="&amp;H$12)</f>
        <v>0</v>
      </c>
      <c r="I19" s="173">
        <f>SUMIFS(Transactions!$I:$I,Transactions!$F:$F,YearlyReport!$A19,Transactions!$B:$B,"&gt;="&amp;I$11,Transactions!$B:$B,"&lt;="&amp;I$12)-SUMIFS(Transactions!$H:$H,Transactions!$F:$F,YearlyReport!$A19,Transactions!$B:$B,"&gt;="&amp;I$11,Transactions!$B:$B,"&lt;="&amp;I$12)</f>
        <v>0</v>
      </c>
      <c r="J19" s="173">
        <f>SUMIFS(Transactions!$I:$I,Transactions!$F:$F,YearlyReport!$A19,Transactions!$B:$B,"&gt;="&amp;J$11,Transactions!$B:$B,"&lt;="&amp;J$12)-SUMIFS(Transactions!$H:$H,Transactions!$F:$F,YearlyReport!$A19,Transactions!$B:$B,"&gt;="&amp;J$11,Transactions!$B:$B,"&lt;="&amp;J$12)</f>
        <v>0</v>
      </c>
      <c r="K19" s="173">
        <f>SUMIFS(Transactions!$I:$I,Transactions!$F:$F,YearlyReport!$A19,Transactions!$B:$B,"&gt;="&amp;K$11,Transactions!$B:$B,"&lt;="&amp;K$12)-SUMIFS(Transactions!$H:$H,Transactions!$F:$F,YearlyReport!$A19,Transactions!$B:$B,"&gt;="&amp;K$11,Transactions!$B:$B,"&lt;="&amp;K$12)</f>
        <v>0</v>
      </c>
      <c r="L19" s="173">
        <f>SUMIFS(Transactions!$I:$I,Transactions!$F:$F,YearlyReport!$A19,Transactions!$B:$B,"&gt;="&amp;L$11,Transactions!$B:$B,"&lt;="&amp;L$12)-SUMIFS(Transactions!$H:$H,Transactions!$F:$F,YearlyReport!$A19,Transactions!$B:$B,"&gt;="&amp;L$11,Transactions!$B:$B,"&lt;="&amp;L$12)</f>
        <v>0</v>
      </c>
      <c r="M19" s="173">
        <f>SUMIFS(Transactions!$I:$I,Transactions!$F:$F,YearlyReport!$A19,Transactions!$B:$B,"&gt;="&amp;M$11,Transactions!$B:$B,"&lt;="&amp;M$12)-SUMIFS(Transactions!$H:$H,Transactions!$F:$F,YearlyReport!$A19,Transactions!$B:$B,"&gt;="&amp;M$11,Transactions!$B:$B,"&lt;="&amp;M$12)</f>
        <v>0</v>
      </c>
      <c r="N19" s="21">
        <f t="shared" si="7"/>
        <v>0</v>
      </c>
      <c r="O19" s="21">
        <f t="shared" si="8"/>
        <v>0</v>
      </c>
    </row>
    <row r="20" spans="1:15" s="25" customFormat="1" ht="13.5" x14ac:dyDescent="0.3">
      <c r="A20" s="25" t="s">
        <v>200</v>
      </c>
      <c r="B20" s="173">
        <f>SUMIFS(Transactions!$I:$I,Transactions!$F:$F,YearlyReport!$A20,Transactions!$B:$B,"&gt;="&amp;B$11,Transactions!$B:$B,"&lt;="&amp;B$12)-SUMIFS(Transactions!$H:$H,Transactions!$F:$F,YearlyReport!$A20,Transactions!$B:$B,"&gt;="&amp;B$11,Transactions!$B:$B,"&lt;="&amp;B$12)</f>
        <v>0</v>
      </c>
      <c r="C20" s="173">
        <f>SUMIFS(Transactions!$I:$I,Transactions!$F:$F,YearlyReport!$A20,Transactions!$B:$B,"&gt;="&amp;C$11,Transactions!$B:$B,"&lt;="&amp;C$12)-SUMIFS(Transactions!$H:$H,Transactions!$F:$F,YearlyReport!$A20,Transactions!$B:$B,"&gt;="&amp;C$11,Transactions!$B:$B,"&lt;="&amp;C$12)</f>
        <v>0</v>
      </c>
      <c r="D20" s="173">
        <f>SUMIFS(Transactions!$I:$I,Transactions!$F:$F,YearlyReport!$A20,Transactions!$B:$B,"&gt;="&amp;D$11,Transactions!$B:$B,"&lt;="&amp;D$12)-SUMIFS(Transactions!$H:$H,Transactions!$F:$F,YearlyReport!$A20,Transactions!$B:$B,"&gt;="&amp;D$11,Transactions!$B:$B,"&lt;="&amp;D$12)</f>
        <v>0</v>
      </c>
      <c r="E20" s="173">
        <f>SUMIFS(Transactions!$I:$I,Transactions!$F:$F,YearlyReport!$A20,Transactions!$B:$B,"&gt;="&amp;E$11,Transactions!$B:$B,"&lt;="&amp;E$12)-SUMIFS(Transactions!$H:$H,Transactions!$F:$F,YearlyReport!$A20,Transactions!$B:$B,"&gt;="&amp;E$11,Transactions!$B:$B,"&lt;="&amp;E$12)</f>
        <v>0</v>
      </c>
      <c r="F20" s="173">
        <f>SUMIFS(Transactions!$I:$I,Transactions!$F:$F,YearlyReport!$A20,Transactions!$B:$B,"&gt;="&amp;F$11,Transactions!$B:$B,"&lt;="&amp;F$12)-SUMIFS(Transactions!$H:$H,Transactions!$F:$F,YearlyReport!$A20,Transactions!$B:$B,"&gt;="&amp;F$11,Transactions!$B:$B,"&lt;="&amp;F$12)</f>
        <v>0</v>
      </c>
      <c r="G20" s="173">
        <f>SUMIFS(Transactions!$I:$I,Transactions!$F:$F,YearlyReport!$A20,Transactions!$B:$B,"&gt;="&amp;G$11,Transactions!$B:$B,"&lt;="&amp;G$12)-SUMIFS(Transactions!$H:$H,Transactions!$F:$F,YearlyReport!$A20,Transactions!$B:$B,"&gt;="&amp;G$11,Transactions!$B:$B,"&lt;="&amp;G$12)</f>
        <v>0</v>
      </c>
      <c r="H20" s="173">
        <f>SUMIFS(Transactions!$I:$I,Transactions!$F:$F,YearlyReport!$A20,Transactions!$B:$B,"&gt;="&amp;H$11,Transactions!$B:$B,"&lt;="&amp;H$12)-SUMIFS(Transactions!$H:$H,Transactions!$F:$F,YearlyReport!$A20,Transactions!$B:$B,"&gt;="&amp;H$11,Transactions!$B:$B,"&lt;="&amp;H$12)</f>
        <v>0</v>
      </c>
      <c r="I20" s="173">
        <f>SUMIFS(Transactions!$I:$I,Transactions!$F:$F,YearlyReport!$A20,Transactions!$B:$B,"&gt;="&amp;I$11,Transactions!$B:$B,"&lt;="&amp;I$12)-SUMIFS(Transactions!$H:$H,Transactions!$F:$F,YearlyReport!$A20,Transactions!$B:$B,"&gt;="&amp;I$11,Transactions!$B:$B,"&lt;="&amp;I$12)</f>
        <v>0</v>
      </c>
      <c r="J20" s="173">
        <f>SUMIFS(Transactions!$I:$I,Transactions!$F:$F,YearlyReport!$A20,Transactions!$B:$B,"&gt;="&amp;J$11,Transactions!$B:$B,"&lt;="&amp;J$12)-SUMIFS(Transactions!$H:$H,Transactions!$F:$F,YearlyReport!$A20,Transactions!$B:$B,"&gt;="&amp;J$11,Transactions!$B:$B,"&lt;="&amp;J$12)</f>
        <v>0</v>
      </c>
      <c r="K20" s="173">
        <f>SUMIFS(Transactions!$I:$I,Transactions!$F:$F,YearlyReport!$A20,Transactions!$B:$B,"&gt;="&amp;K$11,Transactions!$B:$B,"&lt;="&amp;K$12)-SUMIFS(Transactions!$H:$H,Transactions!$F:$F,YearlyReport!$A20,Transactions!$B:$B,"&gt;="&amp;K$11,Transactions!$B:$B,"&lt;="&amp;K$12)</f>
        <v>0</v>
      </c>
      <c r="L20" s="173">
        <f>SUMIFS(Transactions!$I:$I,Transactions!$F:$F,YearlyReport!$A20,Transactions!$B:$B,"&gt;="&amp;L$11,Transactions!$B:$B,"&lt;="&amp;L$12)-SUMIFS(Transactions!$H:$H,Transactions!$F:$F,YearlyReport!$A20,Transactions!$B:$B,"&gt;="&amp;L$11,Transactions!$B:$B,"&lt;="&amp;L$12)</f>
        <v>0</v>
      </c>
      <c r="M20" s="173">
        <f>SUMIFS(Transactions!$I:$I,Transactions!$F:$F,YearlyReport!$A20,Transactions!$B:$B,"&gt;="&amp;M$11,Transactions!$B:$B,"&lt;="&amp;M$12)-SUMIFS(Transactions!$H:$H,Transactions!$F:$F,YearlyReport!$A20,Transactions!$B:$B,"&gt;="&amp;M$11,Transactions!$B:$B,"&lt;="&amp;M$12)</f>
        <v>0</v>
      </c>
      <c r="N20" s="21">
        <f>SUM(B20:M20)</f>
        <v>0</v>
      </c>
      <c r="O20" s="21">
        <f>N20/COLUMNS(B20:M20)</f>
        <v>0</v>
      </c>
    </row>
    <row r="21" spans="1:15" s="25" customFormat="1" ht="13.5" x14ac:dyDescent="0.3">
      <c r="A21" s="25" t="s">
        <v>201</v>
      </c>
      <c r="B21" s="173">
        <f>SUMIFS(Transactions!$I:$I,Transactions!$F:$F,YearlyReport!$A21,Transactions!$B:$B,"&gt;="&amp;B$11,Transactions!$B:$B,"&lt;="&amp;B$12)-SUMIFS(Transactions!$H:$H,Transactions!$F:$F,YearlyReport!$A21,Transactions!$B:$B,"&gt;="&amp;B$11,Transactions!$B:$B,"&lt;="&amp;B$12)</f>
        <v>0</v>
      </c>
      <c r="C21" s="173">
        <f>SUMIFS(Transactions!$I:$I,Transactions!$F:$F,YearlyReport!$A21,Transactions!$B:$B,"&gt;="&amp;C$11,Transactions!$B:$B,"&lt;="&amp;C$12)-SUMIFS(Transactions!$H:$H,Transactions!$F:$F,YearlyReport!$A21,Transactions!$B:$B,"&gt;="&amp;C$11,Transactions!$B:$B,"&lt;="&amp;C$12)</f>
        <v>0</v>
      </c>
      <c r="D21" s="173">
        <f>SUMIFS(Transactions!$I:$I,Transactions!$F:$F,YearlyReport!$A21,Transactions!$B:$B,"&gt;="&amp;D$11,Transactions!$B:$B,"&lt;="&amp;D$12)-SUMIFS(Transactions!$H:$H,Transactions!$F:$F,YearlyReport!$A21,Transactions!$B:$B,"&gt;="&amp;D$11,Transactions!$B:$B,"&lt;="&amp;D$12)</f>
        <v>0</v>
      </c>
      <c r="E21" s="173">
        <f>SUMIFS(Transactions!$I:$I,Transactions!$F:$F,YearlyReport!$A21,Transactions!$B:$B,"&gt;="&amp;E$11,Transactions!$B:$B,"&lt;="&amp;E$12)-SUMIFS(Transactions!$H:$H,Transactions!$F:$F,YearlyReport!$A21,Transactions!$B:$B,"&gt;="&amp;E$11,Transactions!$B:$B,"&lt;="&amp;E$12)</f>
        <v>0</v>
      </c>
      <c r="F21" s="173">
        <f>SUMIFS(Transactions!$I:$I,Transactions!$F:$F,YearlyReport!$A21,Transactions!$B:$B,"&gt;="&amp;F$11,Transactions!$B:$B,"&lt;="&amp;F$12)-SUMIFS(Transactions!$H:$H,Transactions!$F:$F,YearlyReport!$A21,Transactions!$B:$B,"&gt;="&amp;F$11,Transactions!$B:$B,"&lt;="&amp;F$12)</f>
        <v>0</v>
      </c>
      <c r="G21" s="173">
        <f>SUMIFS(Transactions!$I:$I,Transactions!$F:$F,YearlyReport!$A21,Transactions!$B:$B,"&gt;="&amp;G$11,Transactions!$B:$B,"&lt;="&amp;G$12)-SUMIFS(Transactions!$H:$H,Transactions!$F:$F,YearlyReport!$A21,Transactions!$B:$B,"&gt;="&amp;G$11,Transactions!$B:$B,"&lt;="&amp;G$12)</f>
        <v>0</v>
      </c>
      <c r="H21" s="173">
        <f>SUMIFS(Transactions!$I:$I,Transactions!$F:$F,YearlyReport!$A21,Transactions!$B:$B,"&gt;="&amp;H$11,Transactions!$B:$B,"&lt;="&amp;H$12)-SUMIFS(Transactions!$H:$H,Transactions!$F:$F,YearlyReport!$A21,Transactions!$B:$B,"&gt;="&amp;H$11,Transactions!$B:$B,"&lt;="&amp;H$12)</f>
        <v>0</v>
      </c>
      <c r="I21" s="173">
        <f>SUMIFS(Transactions!$I:$I,Transactions!$F:$F,YearlyReport!$A21,Transactions!$B:$B,"&gt;="&amp;I$11,Transactions!$B:$B,"&lt;="&amp;I$12)-SUMIFS(Transactions!$H:$H,Transactions!$F:$F,YearlyReport!$A21,Transactions!$B:$B,"&gt;="&amp;I$11,Transactions!$B:$B,"&lt;="&amp;I$12)</f>
        <v>0</v>
      </c>
      <c r="J21" s="173">
        <f>SUMIFS(Transactions!$I:$I,Transactions!$F:$F,YearlyReport!$A21,Transactions!$B:$B,"&gt;="&amp;J$11,Transactions!$B:$B,"&lt;="&amp;J$12)-SUMIFS(Transactions!$H:$H,Transactions!$F:$F,YearlyReport!$A21,Transactions!$B:$B,"&gt;="&amp;J$11,Transactions!$B:$B,"&lt;="&amp;J$12)</f>
        <v>0</v>
      </c>
      <c r="K21" s="173">
        <f>SUMIFS(Transactions!$I:$I,Transactions!$F:$F,YearlyReport!$A21,Transactions!$B:$B,"&gt;="&amp;K$11,Transactions!$B:$B,"&lt;="&amp;K$12)-SUMIFS(Transactions!$H:$H,Transactions!$F:$F,YearlyReport!$A21,Transactions!$B:$B,"&gt;="&amp;K$11,Transactions!$B:$B,"&lt;="&amp;K$12)</f>
        <v>0</v>
      </c>
      <c r="L21" s="173">
        <f>SUMIFS(Transactions!$I:$I,Transactions!$F:$F,YearlyReport!$A21,Transactions!$B:$B,"&gt;="&amp;L$11,Transactions!$B:$B,"&lt;="&amp;L$12)-SUMIFS(Transactions!$H:$H,Transactions!$F:$F,YearlyReport!$A21,Transactions!$B:$B,"&gt;="&amp;L$11,Transactions!$B:$B,"&lt;="&amp;L$12)</f>
        <v>0</v>
      </c>
      <c r="M21" s="173">
        <f>SUMIFS(Transactions!$I:$I,Transactions!$F:$F,YearlyReport!$A21,Transactions!$B:$B,"&gt;="&amp;M$11,Transactions!$B:$B,"&lt;="&amp;M$12)-SUMIFS(Transactions!$H:$H,Transactions!$F:$F,YearlyReport!$A21,Transactions!$B:$B,"&gt;="&amp;M$11,Transactions!$B:$B,"&lt;="&amp;M$12)</f>
        <v>0</v>
      </c>
      <c r="N21" s="21">
        <f>SUM(B21:M21)</f>
        <v>0</v>
      </c>
      <c r="O21" s="21">
        <f>N21/COLUMNS(B21:M21)</f>
        <v>0</v>
      </c>
    </row>
    <row r="22" spans="1:15" s="25" customFormat="1" ht="13.5" x14ac:dyDescent="0.3">
      <c r="A22" s="25" t="s">
        <v>151</v>
      </c>
      <c r="B22" s="174">
        <f>SUMIFS(Transactions!$I:$I,Transactions!$F:$F,YearlyReport!$A22,Transactions!$B:$B,"&gt;="&amp;B$11,Transactions!$B:$B,"&lt;="&amp;B$12)-SUMIFS(Transactions!$H:$H,Transactions!$F:$F,YearlyReport!$A22,Transactions!$B:$B,"&gt;="&amp;B$11,Transactions!$B:$B,"&lt;="&amp;B$12)</f>
        <v>0</v>
      </c>
      <c r="C22" s="174">
        <f>SUMIFS(Transactions!$I:$I,Transactions!$F:$F,YearlyReport!$A22,Transactions!$B:$B,"&gt;="&amp;C$11,Transactions!$B:$B,"&lt;="&amp;C$12)-SUMIFS(Transactions!$H:$H,Transactions!$F:$F,YearlyReport!$A22,Transactions!$B:$B,"&gt;="&amp;C$11,Transactions!$B:$B,"&lt;="&amp;C$12)</f>
        <v>0</v>
      </c>
      <c r="D22" s="174">
        <f>SUMIFS(Transactions!$I:$I,Transactions!$F:$F,YearlyReport!$A22,Transactions!$B:$B,"&gt;="&amp;D$11,Transactions!$B:$B,"&lt;="&amp;D$12)-SUMIFS(Transactions!$H:$H,Transactions!$F:$F,YearlyReport!$A22,Transactions!$B:$B,"&gt;="&amp;D$11,Transactions!$B:$B,"&lt;="&amp;D$12)</f>
        <v>0</v>
      </c>
      <c r="E22" s="174">
        <f>SUMIFS(Transactions!$I:$I,Transactions!$F:$F,YearlyReport!$A22,Transactions!$B:$B,"&gt;="&amp;E$11,Transactions!$B:$B,"&lt;="&amp;E$12)-SUMIFS(Transactions!$H:$H,Transactions!$F:$F,YearlyReport!$A22,Transactions!$B:$B,"&gt;="&amp;E$11,Transactions!$B:$B,"&lt;="&amp;E$12)</f>
        <v>0</v>
      </c>
      <c r="F22" s="174">
        <f>SUMIFS(Transactions!$I:$I,Transactions!$F:$F,YearlyReport!$A22,Transactions!$B:$B,"&gt;="&amp;F$11,Transactions!$B:$B,"&lt;="&amp;F$12)-SUMIFS(Transactions!$H:$H,Transactions!$F:$F,YearlyReport!$A22,Transactions!$B:$B,"&gt;="&amp;F$11,Transactions!$B:$B,"&lt;="&amp;F$12)</f>
        <v>0</v>
      </c>
      <c r="G22" s="174">
        <f>SUMIFS(Transactions!$I:$I,Transactions!$F:$F,YearlyReport!$A22,Transactions!$B:$B,"&gt;="&amp;G$11,Transactions!$B:$B,"&lt;="&amp;G$12)-SUMIFS(Transactions!$H:$H,Transactions!$F:$F,YearlyReport!$A22,Transactions!$B:$B,"&gt;="&amp;G$11,Transactions!$B:$B,"&lt;="&amp;G$12)</f>
        <v>0</v>
      </c>
      <c r="H22" s="174">
        <f>SUMIFS(Transactions!$I:$I,Transactions!$F:$F,YearlyReport!$A22,Transactions!$B:$B,"&gt;="&amp;H$11,Transactions!$B:$B,"&lt;="&amp;H$12)-SUMIFS(Transactions!$H:$H,Transactions!$F:$F,YearlyReport!$A22,Transactions!$B:$B,"&gt;="&amp;H$11,Transactions!$B:$B,"&lt;="&amp;H$12)</f>
        <v>0</v>
      </c>
      <c r="I22" s="174">
        <f>SUMIFS(Transactions!$I:$I,Transactions!$F:$F,YearlyReport!$A22,Transactions!$B:$B,"&gt;="&amp;I$11,Transactions!$B:$B,"&lt;="&amp;I$12)-SUMIFS(Transactions!$H:$H,Transactions!$F:$F,YearlyReport!$A22,Transactions!$B:$B,"&gt;="&amp;I$11,Transactions!$B:$B,"&lt;="&amp;I$12)</f>
        <v>0</v>
      </c>
      <c r="J22" s="174">
        <f>SUMIFS(Transactions!$I:$I,Transactions!$F:$F,YearlyReport!$A22,Transactions!$B:$B,"&gt;="&amp;J$11,Transactions!$B:$B,"&lt;="&amp;J$12)-SUMIFS(Transactions!$H:$H,Transactions!$F:$F,YearlyReport!$A22,Transactions!$B:$B,"&gt;="&amp;J$11,Transactions!$B:$B,"&lt;="&amp;J$12)</f>
        <v>0</v>
      </c>
      <c r="K22" s="174">
        <f>SUMIFS(Transactions!$I:$I,Transactions!$F:$F,YearlyReport!$A22,Transactions!$B:$B,"&gt;="&amp;K$11,Transactions!$B:$B,"&lt;="&amp;K$12)-SUMIFS(Transactions!$H:$H,Transactions!$F:$F,YearlyReport!$A22,Transactions!$B:$B,"&gt;="&amp;K$11,Transactions!$B:$B,"&lt;="&amp;K$12)</f>
        <v>0</v>
      </c>
      <c r="L22" s="174">
        <f>SUMIFS(Transactions!$I:$I,Transactions!$F:$F,YearlyReport!$A22,Transactions!$B:$B,"&gt;="&amp;L$11,Transactions!$B:$B,"&lt;="&amp;L$12)-SUMIFS(Transactions!$H:$H,Transactions!$F:$F,YearlyReport!$A22,Transactions!$B:$B,"&gt;="&amp;L$11,Transactions!$B:$B,"&lt;="&amp;L$12)</f>
        <v>0</v>
      </c>
      <c r="M22" s="174">
        <f>SUMIFS(Transactions!$I:$I,Transactions!$F:$F,YearlyReport!$A22,Transactions!$B:$B,"&gt;="&amp;M$11,Transactions!$B:$B,"&lt;="&amp;M$12)-SUMIFS(Transactions!$H:$H,Transactions!$F:$F,YearlyReport!$A22,Transactions!$B:$B,"&gt;="&amp;M$11,Transactions!$B:$B,"&lt;="&amp;M$12)</f>
        <v>0</v>
      </c>
      <c r="N22" s="21">
        <f t="shared" si="7"/>
        <v>0</v>
      </c>
      <c r="O22" s="21">
        <f t="shared" si="8"/>
        <v>0</v>
      </c>
    </row>
    <row r="23" spans="1:15" s="25" customFormat="1" ht="13.5" x14ac:dyDescent="0.3">
      <c r="A23" s="97" t="str">
        <f>"Total "&amp;A14</f>
        <v>Total INCOME</v>
      </c>
      <c r="B23" s="98">
        <f>SUM(B14:B22)</f>
        <v>1000</v>
      </c>
      <c r="C23" s="98">
        <f t="shared" ref="C23:M23" si="9">SUM(C14:C22)</f>
        <v>1000</v>
      </c>
      <c r="D23" s="98">
        <f t="shared" si="9"/>
        <v>0</v>
      </c>
      <c r="E23" s="98">
        <f t="shared" si="9"/>
        <v>0</v>
      </c>
      <c r="F23" s="98">
        <f t="shared" si="9"/>
        <v>0</v>
      </c>
      <c r="G23" s="98">
        <f t="shared" si="9"/>
        <v>0</v>
      </c>
      <c r="H23" s="98">
        <f t="shared" si="9"/>
        <v>0</v>
      </c>
      <c r="I23" s="98">
        <f t="shared" si="9"/>
        <v>0</v>
      </c>
      <c r="J23" s="98">
        <f t="shared" si="9"/>
        <v>0</v>
      </c>
      <c r="K23" s="98">
        <f t="shared" si="9"/>
        <v>0</v>
      </c>
      <c r="L23" s="98">
        <f t="shared" si="9"/>
        <v>0</v>
      </c>
      <c r="M23" s="98">
        <f t="shared" si="9"/>
        <v>0</v>
      </c>
      <c r="N23" s="98">
        <f>SUM(B23:M23)</f>
        <v>2000</v>
      </c>
      <c r="O23" s="98">
        <f>N23/12</f>
        <v>166.66666666666666</v>
      </c>
    </row>
    <row r="24" spans="1:15" s="25" customFormat="1" ht="13.5" x14ac:dyDescent="0.3"/>
    <row r="25" spans="1:15" s="25" customFormat="1" x14ac:dyDescent="0.3">
      <c r="A25" s="108" t="s">
        <v>199</v>
      </c>
      <c r="B25" s="109"/>
      <c r="C25" s="109"/>
      <c r="D25" s="109"/>
      <c r="E25" s="109"/>
      <c r="F25" s="109"/>
      <c r="G25" s="109"/>
      <c r="H25" s="109"/>
      <c r="I25" s="109"/>
      <c r="J25" s="109"/>
      <c r="K25" s="109"/>
      <c r="L25" s="109"/>
      <c r="M25" s="109"/>
      <c r="N25" s="109"/>
      <c r="O25" s="109"/>
    </row>
    <row r="26" spans="1:15" s="25" customFormat="1" ht="13.5" x14ac:dyDescent="0.3">
      <c r="A26" s="25" t="s">
        <v>99</v>
      </c>
      <c r="B26" s="172">
        <f>-SUMIFS(Transactions!$I:$I,Transactions!$F:$F,YearlyReport!$A26,Transactions!$B:$B,"&gt;="&amp;B$11,Transactions!$B:$B,"&lt;="&amp;B$12)+SUMIFS(Transactions!$H:$H,Transactions!$F:$F,YearlyReport!$A26,Transactions!$B:$B,"&gt;="&amp;B$11,Transactions!$B:$B,"&lt;="&amp;B$12)</f>
        <v>0</v>
      </c>
      <c r="C26" s="172">
        <f>-SUMIFS(Transactions!$I:$I,Transactions!$F:$F,YearlyReport!$A26,Transactions!$B:$B,"&gt;="&amp;C$11,Transactions!$B:$B,"&lt;="&amp;C$12)+SUMIFS(Transactions!$H:$H,Transactions!$F:$F,YearlyReport!$A26,Transactions!$B:$B,"&gt;="&amp;C$11,Transactions!$B:$B,"&lt;="&amp;C$12)</f>
        <v>100</v>
      </c>
      <c r="D26" s="172">
        <f>-SUMIFS(Transactions!$I:$I,Transactions!$F:$F,YearlyReport!$A26,Transactions!$B:$B,"&gt;="&amp;D$11,Transactions!$B:$B,"&lt;="&amp;D$12)+SUMIFS(Transactions!$H:$H,Transactions!$F:$F,YearlyReport!$A26,Transactions!$B:$B,"&gt;="&amp;D$11,Transactions!$B:$B,"&lt;="&amp;D$12)</f>
        <v>0</v>
      </c>
      <c r="E26" s="172">
        <f>-SUMIFS(Transactions!$I:$I,Transactions!$F:$F,YearlyReport!$A26,Transactions!$B:$B,"&gt;="&amp;E$11,Transactions!$B:$B,"&lt;="&amp;E$12)+SUMIFS(Transactions!$H:$H,Transactions!$F:$F,YearlyReport!$A26,Transactions!$B:$B,"&gt;="&amp;E$11,Transactions!$B:$B,"&lt;="&amp;E$12)</f>
        <v>0</v>
      </c>
      <c r="F26" s="172">
        <f>-SUMIFS(Transactions!$I:$I,Transactions!$F:$F,YearlyReport!$A26,Transactions!$B:$B,"&gt;="&amp;F$11,Transactions!$B:$B,"&lt;="&amp;F$12)+SUMIFS(Transactions!$H:$H,Transactions!$F:$F,YearlyReport!$A26,Transactions!$B:$B,"&gt;="&amp;F$11,Transactions!$B:$B,"&lt;="&amp;F$12)</f>
        <v>0</v>
      </c>
      <c r="G26" s="172">
        <f>-SUMIFS(Transactions!$I:$I,Transactions!$F:$F,YearlyReport!$A26,Transactions!$B:$B,"&gt;="&amp;G$11,Transactions!$B:$B,"&lt;="&amp;G$12)+SUMIFS(Transactions!$H:$H,Transactions!$F:$F,YearlyReport!$A26,Transactions!$B:$B,"&gt;="&amp;G$11,Transactions!$B:$B,"&lt;="&amp;G$12)</f>
        <v>0</v>
      </c>
      <c r="H26" s="172">
        <f>-SUMIFS(Transactions!$I:$I,Transactions!$F:$F,YearlyReport!$A26,Transactions!$B:$B,"&gt;="&amp;H$11,Transactions!$B:$B,"&lt;="&amp;H$12)+SUMIFS(Transactions!$H:$H,Transactions!$F:$F,YearlyReport!$A26,Transactions!$B:$B,"&gt;="&amp;H$11,Transactions!$B:$B,"&lt;="&amp;H$12)</f>
        <v>0</v>
      </c>
      <c r="I26" s="172">
        <f>-SUMIFS(Transactions!$I:$I,Transactions!$F:$F,YearlyReport!$A26,Transactions!$B:$B,"&gt;="&amp;I$11,Transactions!$B:$B,"&lt;="&amp;I$12)+SUMIFS(Transactions!$H:$H,Transactions!$F:$F,YearlyReport!$A26,Transactions!$B:$B,"&gt;="&amp;I$11,Transactions!$B:$B,"&lt;="&amp;I$12)</f>
        <v>0</v>
      </c>
      <c r="J26" s="172">
        <f>-SUMIFS(Transactions!$I:$I,Transactions!$F:$F,YearlyReport!$A26,Transactions!$B:$B,"&gt;="&amp;J$11,Transactions!$B:$B,"&lt;="&amp;J$12)+SUMIFS(Transactions!$H:$H,Transactions!$F:$F,YearlyReport!$A26,Transactions!$B:$B,"&gt;="&amp;J$11,Transactions!$B:$B,"&lt;="&amp;J$12)</f>
        <v>0</v>
      </c>
      <c r="K26" s="172">
        <f>-SUMIFS(Transactions!$I:$I,Transactions!$F:$F,YearlyReport!$A26,Transactions!$B:$B,"&gt;="&amp;K$11,Transactions!$B:$B,"&lt;="&amp;K$12)+SUMIFS(Transactions!$H:$H,Transactions!$F:$F,YearlyReport!$A26,Transactions!$B:$B,"&gt;="&amp;K$11,Transactions!$B:$B,"&lt;="&amp;K$12)</f>
        <v>0</v>
      </c>
      <c r="L26" s="172">
        <f>-SUMIFS(Transactions!$I:$I,Transactions!$F:$F,YearlyReport!$A26,Transactions!$B:$B,"&gt;="&amp;L$11,Transactions!$B:$B,"&lt;="&amp;L$12)+SUMIFS(Transactions!$H:$H,Transactions!$F:$F,YearlyReport!$A26,Transactions!$B:$B,"&gt;="&amp;L$11,Transactions!$B:$B,"&lt;="&amp;L$12)</f>
        <v>0</v>
      </c>
      <c r="M26" s="172">
        <f>-SUMIFS(Transactions!$I:$I,Transactions!$F:$F,YearlyReport!$A26,Transactions!$B:$B,"&gt;="&amp;M$11,Transactions!$B:$B,"&lt;="&amp;M$12)+SUMIFS(Transactions!$H:$H,Transactions!$F:$F,YearlyReport!$A26,Transactions!$B:$B,"&gt;="&amp;M$11,Transactions!$B:$B,"&lt;="&amp;M$12)</f>
        <v>0</v>
      </c>
      <c r="N26" s="21">
        <f t="shared" ref="N26:N33" si="10">SUM(B26:M26)</f>
        <v>100</v>
      </c>
      <c r="O26" s="21">
        <f t="shared" ref="O26:O33" si="11">N26/COLUMNS(B26:M26)</f>
        <v>8.3333333333333339</v>
      </c>
    </row>
    <row r="27" spans="1:15" s="25" customFormat="1" ht="13.5" x14ac:dyDescent="0.3">
      <c r="A27" s="25" t="s">
        <v>202</v>
      </c>
      <c r="B27" s="173">
        <f>-SUMIFS(Transactions!$I:$I,Transactions!$F:$F,YearlyReport!$A27,Transactions!$B:$B,"&gt;="&amp;B$11,Transactions!$B:$B,"&lt;="&amp;B$12)+SUMIFS(Transactions!$H:$H,Transactions!$F:$F,YearlyReport!$A27,Transactions!$B:$B,"&gt;="&amp;B$11,Transactions!$B:$B,"&lt;="&amp;B$12)</f>
        <v>0</v>
      </c>
      <c r="C27" s="173">
        <f>-SUMIFS(Transactions!$I:$I,Transactions!$F:$F,YearlyReport!$A27,Transactions!$B:$B,"&gt;="&amp;C$11,Transactions!$B:$B,"&lt;="&amp;C$12)+SUMIFS(Transactions!$H:$H,Transactions!$F:$F,YearlyReport!$A27,Transactions!$B:$B,"&gt;="&amp;C$11,Transactions!$B:$B,"&lt;="&amp;C$12)</f>
        <v>50</v>
      </c>
      <c r="D27" s="173">
        <f>-SUMIFS(Transactions!$I:$I,Transactions!$F:$F,YearlyReport!$A27,Transactions!$B:$B,"&gt;="&amp;D$11,Transactions!$B:$B,"&lt;="&amp;D$12)+SUMIFS(Transactions!$H:$H,Transactions!$F:$F,YearlyReport!$A27,Transactions!$B:$B,"&gt;="&amp;D$11,Transactions!$B:$B,"&lt;="&amp;D$12)</f>
        <v>0</v>
      </c>
      <c r="E27" s="173">
        <f>-SUMIFS(Transactions!$I:$I,Transactions!$F:$F,YearlyReport!$A27,Transactions!$B:$B,"&gt;="&amp;E$11,Transactions!$B:$B,"&lt;="&amp;E$12)+SUMIFS(Transactions!$H:$H,Transactions!$F:$F,YearlyReport!$A27,Transactions!$B:$B,"&gt;="&amp;E$11,Transactions!$B:$B,"&lt;="&amp;E$12)</f>
        <v>0</v>
      </c>
      <c r="F27" s="173">
        <f>-SUMIFS(Transactions!$I:$I,Transactions!$F:$F,YearlyReport!$A27,Transactions!$B:$B,"&gt;="&amp;F$11,Transactions!$B:$B,"&lt;="&amp;F$12)+SUMIFS(Transactions!$H:$H,Transactions!$F:$F,YearlyReport!$A27,Transactions!$B:$B,"&gt;="&amp;F$11,Transactions!$B:$B,"&lt;="&amp;F$12)</f>
        <v>0</v>
      </c>
      <c r="G27" s="173">
        <f>-SUMIFS(Transactions!$I:$I,Transactions!$F:$F,YearlyReport!$A27,Transactions!$B:$B,"&gt;="&amp;G$11,Transactions!$B:$B,"&lt;="&amp;G$12)+SUMIFS(Transactions!$H:$H,Transactions!$F:$F,YearlyReport!$A27,Transactions!$B:$B,"&gt;="&amp;G$11,Transactions!$B:$B,"&lt;="&amp;G$12)</f>
        <v>0</v>
      </c>
      <c r="H27" s="173">
        <f>-SUMIFS(Transactions!$I:$I,Transactions!$F:$F,YearlyReport!$A27,Transactions!$B:$B,"&gt;="&amp;H$11,Transactions!$B:$B,"&lt;="&amp;H$12)+SUMIFS(Transactions!$H:$H,Transactions!$F:$F,YearlyReport!$A27,Transactions!$B:$B,"&gt;="&amp;H$11,Transactions!$B:$B,"&lt;="&amp;H$12)</f>
        <v>0</v>
      </c>
      <c r="I27" s="173">
        <f>-SUMIFS(Transactions!$I:$I,Transactions!$F:$F,YearlyReport!$A27,Transactions!$B:$B,"&gt;="&amp;I$11,Transactions!$B:$B,"&lt;="&amp;I$12)+SUMIFS(Transactions!$H:$H,Transactions!$F:$F,YearlyReport!$A27,Transactions!$B:$B,"&gt;="&amp;I$11,Transactions!$B:$B,"&lt;="&amp;I$12)</f>
        <v>0</v>
      </c>
      <c r="J27" s="173">
        <f>-SUMIFS(Transactions!$I:$I,Transactions!$F:$F,YearlyReport!$A27,Transactions!$B:$B,"&gt;="&amp;J$11,Transactions!$B:$B,"&lt;="&amp;J$12)+SUMIFS(Transactions!$H:$H,Transactions!$F:$F,YearlyReport!$A27,Transactions!$B:$B,"&gt;="&amp;J$11,Transactions!$B:$B,"&lt;="&amp;J$12)</f>
        <v>0</v>
      </c>
      <c r="K27" s="173">
        <f>-SUMIFS(Transactions!$I:$I,Transactions!$F:$F,YearlyReport!$A27,Transactions!$B:$B,"&gt;="&amp;K$11,Transactions!$B:$B,"&lt;="&amp;K$12)+SUMIFS(Transactions!$H:$H,Transactions!$F:$F,YearlyReport!$A27,Transactions!$B:$B,"&gt;="&amp;K$11,Transactions!$B:$B,"&lt;="&amp;K$12)</f>
        <v>0</v>
      </c>
      <c r="L27" s="173">
        <f>-SUMIFS(Transactions!$I:$I,Transactions!$F:$F,YearlyReport!$A27,Transactions!$B:$B,"&gt;="&amp;L$11,Transactions!$B:$B,"&lt;="&amp;L$12)+SUMIFS(Transactions!$H:$H,Transactions!$F:$F,YearlyReport!$A27,Transactions!$B:$B,"&gt;="&amp;L$11,Transactions!$B:$B,"&lt;="&amp;L$12)</f>
        <v>0</v>
      </c>
      <c r="M27" s="173">
        <f>-SUMIFS(Transactions!$I:$I,Transactions!$F:$F,YearlyReport!$A27,Transactions!$B:$B,"&gt;="&amp;M$11,Transactions!$B:$B,"&lt;="&amp;M$12)+SUMIFS(Transactions!$H:$H,Transactions!$F:$F,YearlyReport!$A27,Transactions!$B:$B,"&gt;="&amp;M$11,Transactions!$B:$B,"&lt;="&amp;M$12)</f>
        <v>0</v>
      </c>
      <c r="N27" s="21">
        <f t="shared" si="10"/>
        <v>50</v>
      </c>
      <c r="O27" s="21">
        <f t="shared" si="11"/>
        <v>4.166666666666667</v>
      </c>
    </row>
    <row r="28" spans="1:15" s="25" customFormat="1" ht="13.5" x14ac:dyDescent="0.3">
      <c r="A28" s="25" t="s">
        <v>203</v>
      </c>
      <c r="B28" s="173">
        <f>-SUMIFS(Transactions!$I:$I,Transactions!$F:$F,YearlyReport!$A28,Transactions!$B:$B,"&gt;="&amp;B$11,Transactions!$B:$B,"&lt;="&amp;B$12)+SUMIFS(Transactions!$H:$H,Transactions!$F:$F,YearlyReport!$A28,Transactions!$B:$B,"&gt;="&amp;B$11,Transactions!$B:$B,"&lt;="&amp;B$12)</f>
        <v>0</v>
      </c>
      <c r="C28" s="173">
        <f>-SUMIFS(Transactions!$I:$I,Transactions!$F:$F,YearlyReport!$A28,Transactions!$B:$B,"&gt;="&amp;C$11,Transactions!$B:$B,"&lt;="&amp;C$12)+SUMIFS(Transactions!$H:$H,Transactions!$F:$F,YearlyReport!$A28,Transactions!$B:$B,"&gt;="&amp;C$11,Transactions!$B:$B,"&lt;="&amp;C$12)</f>
        <v>50</v>
      </c>
      <c r="D28" s="173">
        <f>-SUMIFS(Transactions!$I:$I,Transactions!$F:$F,YearlyReport!$A28,Transactions!$B:$B,"&gt;="&amp;D$11,Transactions!$B:$B,"&lt;="&amp;D$12)+SUMIFS(Transactions!$H:$H,Transactions!$F:$F,YearlyReport!$A28,Transactions!$B:$B,"&gt;="&amp;D$11,Transactions!$B:$B,"&lt;="&amp;D$12)</f>
        <v>0</v>
      </c>
      <c r="E28" s="173">
        <f>-SUMIFS(Transactions!$I:$I,Transactions!$F:$F,YearlyReport!$A28,Transactions!$B:$B,"&gt;="&amp;E$11,Transactions!$B:$B,"&lt;="&amp;E$12)+SUMIFS(Transactions!$H:$H,Transactions!$F:$F,YearlyReport!$A28,Transactions!$B:$B,"&gt;="&amp;E$11,Transactions!$B:$B,"&lt;="&amp;E$12)</f>
        <v>0</v>
      </c>
      <c r="F28" s="173">
        <f>-SUMIFS(Transactions!$I:$I,Transactions!$F:$F,YearlyReport!$A28,Transactions!$B:$B,"&gt;="&amp;F$11,Transactions!$B:$B,"&lt;="&amp;F$12)+SUMIFS(Transactions!$H:$H,Transactions!$F:$F,YearlyReport!$A28,Transactions!$B:$B,"&gt;="&amp;F$11,Transactions!$B:$B,"&lt;="&amp;F$12)</f>
        <v>0</v>
      </c>
      <c r="G28" s="173">
        <f>-SUMIFS(Transactions!$I:$I,Transactions!$F:$F,YearlyReport!$A28,Transactions!$B:$B,"&gt;="&amp;G$11,Transactions!$B:$B,"&lt;="&amp;G$12)+SUMIFS(Transactions!$H:$H,Transactions!$F:$F,YearlyReport!$A28,Transactions!$B:$B,"&gt;="&amp;G$11,Transactions!$B:$B,"&lt;="&amp;G$12)</f>
        <v>0</v>
      </c>
      <c r="H28" s="173">
        <f>-SUMIFS(Transactions!$I:$I,Transactions!$F:$F,YearlyReport!$A28,Transactions!$B:$B,"&gt;="&amp;H$11,Transactions!$B:$B,"&lt;="&amp;H$12)+SUMIFS(Transactions!$H:$H,Transactions!$F:$F,YearlyReport!$A28,Transactions!$B:$B,"&gt;="&amp;H$11,Transactions!$B:$B,"&lt;="&amp;H$12)</f>
        <v>0</v>
      </c>
      <c r="I28" s="173">
        <f>-SUMIFS(Transactions!$I:$I,Transactions!$F:$F,YearlyReport!$A28,Transactions!$B:$B,"&gt;="&amp;I$11,Transactions!$B:$B,"&lt;="&amp;I$12)+SUMIFS(Transactions!$H:$H,Transactions!$F:$F,YearlyReport!$A28,Transactions!$B:$B,"&gt;="&amp;I$11,Transactions!$B:$B,"&lt;="&amp;I$12)</f>
        <v>0</v>
      </c>
      <c r="J28" s="173">
        <f>-SUMIFS(Transactions!$I:$I,Transactions!$F:$F,YearlyReport!$A28,Transactions!$B:$B,"&gt;="&amp;J$11,Transactions!$B:$B,"&lt;="&amp;J$12)+SUMIFS(Transactions!$H:$H,Transactions!$F:$F,YearlyReport!$A28,Transactions!$B:$B,"&gt;="&amp;J$11,Transactions!$B:$B,"&lt;="&amp;J$12)</f>
        <v>0</v>
      </c>
      <c r="K28" s="173">
        <f>-SUMIFS(Transactions!$I:$I,Transactions!$F:$F,YearlyReport!$A28,Transactions!$B:$B,"&gt;="&amp;K$11,Transactions!$B:$B,"&lt;="&amp;K$12)+SUMIFS(Transactions!$H:$H,Transactions!$F:$F,YearlyReport!$A28,Transactions!$B:$B,"&gt;="&amp;K$11,Transactions!$B:$B,"&lt;="&amp;K$12)</f>
        <v>0</v>
      </c>
      <c r="L28" s="173">
        <f>-SUMIFS(Transactions!$I:$I,Transactions!$F:$F,YearlyReport!$A28,Transactions!$B:$B,"&gt;="&amp;L$11,Transactions!$B:$B,"&lt;="&amp;L$12)+SUMIFS(Transactions!$H:$H,Transactions!$F:$F,YearlyReport!$A28,Transactions!$B:$B,"&gt;="&amp;L$11,Transactions!$B:$B,"&lt;="&amp;L$12)</f>
        <v>0</v>
      </c>
      <c r="M28" s="173">
        <f>-SUMIFS(Transactions!$I:$I,Transactions!$F:$F,YearlyReport!$A28,Transactions!$B:$B,"&gt;="&amp;M$11,Transactions!$B:$B,"&lt;="&amp;M$12)+SUMIFS(Transactions!$H:$H,Transactions!$F:$F,YearlyReport!$A28,Transactions!$B:$B,"&gt;="&amp;M$11,Transactions!$B:$B,"&lt;="&amp;M$12)</f>
        <v>0</v>
      </c>
      <c r="N28" s="21">
        <f>SUM(B28:M28)</f>
        <v>50</v>
      </c>
      <c r="O28" s="21">
        <f>N28/COLUMNS(B28:M28)</f>
        <v>4.166666666666667</v>
      </c>
    </row>
    <row r="29" spans="1:15" s="25" customFormat="1" ht="13.5" x14ac:dyDescent="0.3">
      <c r="A29" s="25" t="s">
        <v>100</v>
      </c>
      <c r="B29" s="173">
        <f>-SUMIFS(Transactions!$I:$I,Transactions!$F:$F,YearlyReport!$A29,Transactions!$B:$B,"&gt;="&amp;B$11,Transactions!$B:$B,"&lt;="&amp;B$12)+SUMIFS(Transactions!$H:$H,Transactions!$F:$F,YearlyReport!$A29,Transactions!$B:$B,"&gt;="&amp;B$11,Transactions!$B:$B,"&lt;="&amp;B$12)</f>
        <v>0</v>
      </c>
      <c r="C29" s="173">
        <f>-SUMIFS(Transactions!$I:$I,Transactions!$F:$F,YearlyReport!$A29,Transactions!$B:$B,"&gt;="&amp;C$11,Transactions!$B:$B,"&lt;="&amp;C$12)+SUMIFS(Transactions!$H:$H,Transactions!$F:$F,YearlyReport!$A29,Transactions!$B:$B,"&gt;="&amp;C$11,Transactions!$B:$B,"&lt;="&amp;C$12)</f>
        <v>0</v>
      </c>
      <c r="D29" s="173">
        <f>-SUMIFS(Transactions!$I:$I,Transactions!$F:$F,YearlyReport!$A29,Transactions!$B:$B,"&gt;="&amp;D$11,Transactions!$B:$B,"&lt;="&amp;D$12)+SUMIFS(Transactions!$H:$H,Transactions!$F:$F,YearlyReport!$A29,Transactions!$B:$B,"&gt;="&amp;D$11,Transactions!$B:$B,"&lt;="&amp;D$12)</f>
        <v>0</v>
      </c>
      <c r="E29" s="173">
        <f>-SUMIFS(Transactions!$I:$I,Transactions!$F:$F,YearlyReport!$A29,Transactions!$B:$B,"&gt;="&amp;E$11,Transactions!$B:$B,"&lt;="&amp;E$12)+SUMIFS(Transactions!$H:$H,Transactions!$F:$F,YearlyReport!$A29,Transactions!$B:$B,"&gt;="&amp;E$11,Transactions!$B:$B,"&lt;="&amp;E$12)</f>
        <v>0</v>
      </c>
      <c r="F29" s="173">
        <f>-SUMIFS(Transactions!$I:$I,Transactions!$F:$F,YearlyReport!$A29,Transactions!$B:$B,"&gt;="&amp;F$11,Transactions!$B:$B,"&lt;="&amp;F$12)+SUMIFS(Transactions!$H:$H,Transactions!$F:$F,YearlyReport!$A29,Transactions!$B:$B,"&gt;="&amp;F$11,Transactions!$B:$B,"&lt;="&amp;F$12)</f>
        <v>0</v>
      </c>
      <c r="G29" s="173">
        <f>-SUMIFS(Transactions!$I:$I,Transactions!$F:$F,YearlyReport!$A29,Transactions!$B:$B,"&gt;="&amp;G$11,Transactions!$B:$B,"&lt;="&amp;G$12)+SUMIFS(Transactions!$H:$H,Transactions!$F:$F,YearlyReport!$A29,Transactions!$B:$B,"&gt;="&amp;G$11,Transactions!$B:$B,"&lt;="&amp;G$12)</f>
        <v>0</v>
      </c>
      <c r="H29" s="173">
        <f>-SUMIFS(Transactions!$I:$I,Transactions!$F:$F,YearlyReport!$A29,Transactions!$B:$B,"&gt;="&amp;H$11,Transactions!$B:$B,"&lt;="&amp;H$12)+SUMIFS(Transactions!$H:$H,Transactions!$F:$F,YearlyReport!$A29,Transactions!$B:$B,"&gt;="&amp;H$11,Transactions!$B:$B,"&lt;="&amp;H$12)</f>
        <v>0</v>
      </c>
      <c r="I29" s="173">
        <f>-SUMIFS(Transactions!$I:$I,Transactions!$F:$F,YearlyReport!$A29,Transactions!$B:$B,"&gt;="&amp;I$11,Transactions!$B:$B,"&lt;="&amp;I$12)+SUMIFS(Transactions!$H:$H,Transactions!$F:$F,YearlyReport!$A29,Transactions!$B:$B,"&gt;="&amp;I$11,Transactions!$B:$B,"&lt;="&amp;I$12)</f>
        <v>0</v>
      </c>
      <c r="J29" s="173">
        <f>-SUMIFS(Transactions!$I:$I,Transactions!$F:$F,YearlyReport!$A29,Transactions!$B:$B,"&gt;="&amp;J$11,Transactions!$B:$B,"&lt;="&amp;J$12)+SUMIFS(Transactions!$H:$H,Transactions!$F:$F,YearlyReport!$A29,Transactions!$B:$B,"&gt;="&amp;J$11,Transactions!$B:$B,"&lt;="&amp;J$12)</f>
        <v>0</v>
      </c>
      <c r="K29" s="173">
        <f>-SUMIFS(Transactions!$I:$I,Transactions!$F:$F,YearlyReport!$A29,Transactions!$B:$B,"&gt;="&amp;K$11,Transactions!$B:$B,"&lt;="&amp;K$12)+SUMIFS(Transactions!$H:$H,Transactions!$F:$F,YearlyReport!$A29,Transactions!$B:$B,"&gt;="&amp;K$11,Transactions!$B:$B,"&lt;="&amp;K$12)</f>
        <v>0</v>
      </c>
      <c r="L29" s="173">
        <f>-SUMIFS(Transactions!$I:$I,Transactions!$F:$F,YearlyReport!$A29,Transactions!$B:$B,"&gt;="&amp;L$11,Transactions!$B:$B,"&lt;="&amp;L$12)+SUMIFS(Transactions!$H:$H,Transactions!$F:$F,YearlyReport!$A29,Transactions!$B:$B,"&gt;="&amp;L$11,Transactions!$B:$B,"&lt;="&amp;L$12)</f>
        <v>0</v>
      </c>
      <c r="M29" s="173">
        <f>-SUMIFS(Transactions!$I:$I,Transactions!$F:$F,YearlyReport!$A29,Transactions!$B:$B,"&gt;="&amp;M$11,Transactions!$B:$B,"&lt;="&amp;M$12)+SUMIFS(Transactions!$H:$H,Transactions!$F:$F,YearlyReport!$A29,Transactions!$B:$B,"&gt;="&amp;M$11,Transactions!$B:$B,"&lt;="&amp;M$12)</f>
        <v>0</v>
      </c>
      <c r="N29" s="21">
        <f t="shared" si="10"/>
        <v>0</v>
      </c>
      <c r="O29" s="21">
        <f t="shared" si="11"/>
        <v>0</v>
      </c>
    </row>
    <row r="30" spans="1:15" s="25" customFormat="1" ht="13.5" x14ac:dyDescent="0.3">
      <c r="A30" s="25" t="s">
        <v>204</v>
      </c>
      <c r="B30" s="173">
        <f>-SUMIFS(Transactions!$I:$I,Transactions!$F:$F,YearlyReport!$A30,Transactions!$B:$B,"&gt;="&amp;B$11,Transactions!$B:$B,"&lt;="&amp;B$12)+SUMIFS(Transactions!$H:$H,Transactions!$F:$F,YearlyReport!$A30,Transactions!$B:$B,"&gt;="&amp;B$11,Transactions!$B:$B,"&lt;="&amp;B$12)</f>
        <v>0</v>
      </c>
      <c r="C30" s="173">
        <f>-SUMIFS(Transactions!$I:$I,Transactions!$F:$F,YearlyReport!$A30,Transactions!$B:$B,"&gt;="&amp;C$11,Transactions!$B:$B,"&lt;="&amp;C$12)+SUMIFS(Transactions!$H:$H,Transactions!$F:$F,YearlyReport!$A30,Transactions!$B:$B,"&gt;="&amp;C$11,Transactions!$B:$B,"&lt;="&amp;C$12)</f>
        <v>0</v>
      </c>
      <c r="D30" s="173">
        <f>-SUMIFS(Transactions!$I:$I,Transactions!$F:$F,YearlyReport!$A30,Transactions!$B:$B,"&gt;="&amp;D$11,Transactions!$B:$B,"&lt;="&amp;D$12)+SUMIFS(Transactions!$H:$H,Transactions!$F:$F,YearlyReport!$A30,Transactions!$B:$B,"&gt;="&amp;D$11,Transactions!$B:$B,"&lt;="&amp;D$12)</f>
        <v>0</v>
      </c>
      <c r="E30" s="173">
        <f>-SUMIFS(Transactions!$I:$I,Transactions!$F:$F,YearlyReport!$A30,Transactions!$B:$B,"&gt;="&amp;E$11,Transactions!$B:$B,"&lt;="&amp;E$12)+SUMIFS(Transactions!$H:$H,Transactions!$F:$F,YearlyReport!$A30,Transactions!$B:$B,"&gt;="&amp;E$11,Transactions!$B:$B,"&lt;="&amp;E$12)</f>
        <v>0</v>
      </c>
      <c r="F30" s="173">
        <f>-SUMIFS(Transactions!$I:$I,Transactions!$F:$F,YearlyReport!$A30,Transactions!$B:$B,"&gt;="&amp;F$11,Transactions!$B:$B,"&lt;="&amp;F$12)+SUMIFS(Transactions!$H:$H,Transactions!$F:$F,YearlyReport!$A30,Transactions!$B:$B,"&gt;="&amp;F$11,Transactions!$B:$B,"&lt;="&amp;F$12)</f>
        <v>0</v>
      </c>
      <c r="G30" s="173">
        <f>-SUMIFS(Transactions!$I:$I,Transactions!$F:$F,YearlyReport!$A30,Transactions!$B:$B,"&gt;="&amp;G$11,Transactions!$B:$B,"&lt;="&amp;G$12)+SUMIFS(Transactions!$H:$H,Transactions!$F:$F,YearlyReport!$A30,Transactions!$B:$B,"&gt;="&amp;G$11,Transactions!$B:$B,"&lt;="&amp;G$12)</f>
        <v>0</v>
      </c>
      <c r="H30" s="173">
        <f>-SUMIFS(Transactions!$I:$I,Transactions!$F:$F,YearlyReport!$A30,Transactions!$B:$B,"&gt;="&amp;H$11,Transactions!$B:$B,"&lt;="&amp;H$12)+SUMIFS(Transactions!$H:$H,Transactions!$F:$F,YearlyReport!$A30,Transactions!$B:$B,"&gt;="&amp;H$11,Transactions!$B:$B,"&lt;="&amp;H$12)</f>
        <v>0</v>
      </c>
      <c r="I30" s="173">
        <f>-SUMIFS(Transactions!$I:$I,Transactions!$F:$F,YearlyReport!$A30,Transactions!$B:$B,"&gt;="&amp;I$11,Transactions!$B:$B,"&lt;="&amp;I$12)+SUMIFS(Transactions!$H:$H,Transactions!$F:$F,YearlyReport!$A30,Transactions!$B:$B,"&gt;="&amp;I$11,Transactions!$B:$B,"&lt;="&amp;I$12)</f>
        <v>0</v>
      </c>
      <c r="J30" s="173">
        <f>-SUMIFS(Transactions!$I:$I,Transactions!$F:$F,YearlyReport!$A30,Transactions!$B:$B,"&gt;="&amp;J$11,Transactions!$B:$B,"&lt;="&amp;J$12)+SUMIFS(Transactions!$H:$H,Transactions!$F:$F,YearlyReport!$A30,Transactions!$B:$B,"&gt;="&amp;J$11,Transactions!$B:$B,"&lt;="&amp;J$12)</f>
        <v>0</v>
      </c>
      <c r="K30" s="173">
        <f>-SUMIFS(Transactions!$I:$I,Transactions!$F:$F,YearlyReport!$A30,Transactions!$B:$B,"&gt;="&amp;K$11,Transactions!$B:$B,"&lt;="&amp;K$12)+SUMIFS(Transactions!$H:$H,Transactions!$F:$F,YearlyReport!$A30,Transactions!$B:$B,"&gt;="&amp;K$11,Transactions!$B:$B,"&lt;="&amp;K$12)</f>
        <v>0</v>
      </c>
      <c r="L30" s="173">
        <f>-SUMIFS(Transactions!$I:$I,Transactions!$F:$F,YearlyReport!$A30,Transactions!$B:$B,"&gt;="&amp;L$11,Transactions!$B:$B,"&lt;="&amp;L$12)+SUMIFS(Transactions!$H:$H,Transactions!$F:$F,YearlyReport!$A30,Transactions!$B:$B,"&gt;="&amp;L$11,Transactions!$B:$B,"&lt;="&amp;L$12)</f>
        <v>0</v>
      </c>
      <c r="M30" s="173">
        <f>-SUMIFS(Transactions!$I:$I,Transactions!$F:$F,YearlyReport!$A30,Transactions!$B:$B,"&gt;="&amp;M$11,Transactions!$B:$B,"&lt;="&amp;M$12)+SUMIFS(Transactions!$H:$H,Transactions!$F:$F,YearlyReport!$A30,Transactions!$B:$B,"&gt;="&amp;M$11,Transactions!$B:$B,"&lt;="&amp;M$12)</f>
        <v>0</v>
      </c>
      <c r="N30" s="21">
        <f>SUM(B30:M30)</f>
        <v>0</v>
      </c>
      <c r="O30" s="21">
        <f>N30/COLUMNS(B30:M30)</f>
        <v>0</v>
      </c>
    </row>
    <row r="31" spans="1:15" s="25" customFormat="1" ht="13.5" x14ac:dyDescent="0.3">
      <c r="A31" s="25" t="s">
        <v>226</v>
      </c>
      <c r="B31" s="173">
        <f>-SUMIFS(Transactions!$I:$I,Transactions!$F:$F,YearlyReport!$A31,Transactions!$B:$B,"&gt;="&amp;B$11,Transactions!$B:$B,"&lt;="&amp;B$12)+SUMIFS(Transactions!$H:$H,Transactions!$F:$F,YearlyReport!$A31,Transactions!$B:$B,"&gt;="&amp;B$11,Transactions!$B:$B,"&lt;="&amp;B$12)</f>
        <v>0</v>
      </c>
      <c r="C31" s="173">
        <f>-SUMIFS(Transactions!$I:$I,Transactions!$F:$F,YearlyReport!$A31,Transactions!$B:$B,"&gt;="&amp;C$11,Transactions!$B:$B,"&lt;="&amp;C$12)+SUMIFS(Transactions!$H:$H,Transactions!$F:$F,YearlyReport!$A31,Transactions!$B:$B,"&gt;="&amp;C$11,Transactions!$B:$B,"&lt;="&amp;C$12)</f>
        <v>0</v>
      </c>
      <c r="D31" s="173">
        <f>-SUMIFS(Transactions!$I:$I,Transactions!$F:$F,YearlyReport!$A31,Transactions!$B:$B,"&gt;="&amp;D$11,Transactions!$B:$B,"&lt;="&amp;D$12)+SUMIFS(Transactions!$H:$H,Transactions!$F:$F,YearlyReport!$A31,Transactions!$B:$B,"&gt;="&amp;D$11,Transactions!$B:$B,"&lt;="&amp;D$12)</f>
        <v>0</v>
      </c>
      <c r="E31" s="173">
        <f>-SUMIFS(Transactions!$I:$I,Transactions!$F:$F,YearlyReport!$A31,Transactions!$B:$B,"&gt;="&amp;E$11,Transactions!$B:$B,"&lt;="&amp;E$12)+SUMIFS(Transactions!$H:$H,Transactions!$F:$F,YearlyReport!$A31,Transactions!$B:$B,"&gt;="&amp;E$11,Transactions!$B:$B,"&lt;="&amp;E$12)</f>
        <v>0</v>
      </c>
      <c r="F31" s="173">
        <f>-SUMIFS(Transactions!$I:$I,Transactions!$F:$F,YearlyReport!$A31,Transactions!$B:$B,"&gt;="&amp;F$11,Transactions!$B:$B,"&lt;="&amp;F$12)+SUMIFS(Transactions!$H:$H,Transactions!$F:$F,YearlyReport!$A31,Transactions!$B:$B,"&gt;="&amp;F$11,Transactions!$B:$B,"&lt;="&amp;F$12)</f>
        <v>0</v>
      </c>
      <c r="G31" s="173">
        <f>-SUMIFS(Transactions!$I:$I,Transactions!$F:$F,YearlyReport!$A31,Transactions!$B:$B,"&gt;="&amp;G$11,Transactions!$B:$B,"&lt;="&amp;G$12)+SUMIFS(Transactions!$H:$H,Transactions!$F:$F,YearlyReport!$A31,Transactions!$B:$B,"&gt;="&amp;G$11,Transactions!$B:$B,"&lt;="&amp;G$12)</f>
        <v>0</v>
      </c>
      <c r="H31" s="173">
        <f>-SUMIFS(Transactions!$I:$I,Transactions!$F:$F,YearlyReport!$A31,Transactions!$B:$B,"&gt;="&amp;H$11,Transactions!$B:$B,"&lt;="&amp;H$12)+SUMIFS(Transactions!$H:$H,Transactions!$F:$F,YearlyReport!$A31,Transactions!$B:$B,"&gt;="&amp;H$11,Transactions!$B:$B,"&lt;="&amp;H$12)</f>
        <v>0</v>
      </c>
      <c r="I31" s="173">
        <f>-SUMIFS(Transactions!$I:$I,Transactions!$F:$F,YearlyReport!$A31,Transactions!$B:$B,"&gt;="&amp;I$11,Transactions!$B:$B,"&lt;="&amp;I$12)+SUMIFS(Transactions!$H:$H,Transactions!$F:$F,YearlyReport!$A31,Transactions!$B:$B,"&gt;="&amp;I$11,Transactions!$B:$B,"&lt;="&amp;I$12)</f>
        <v>0</v>
      </c>
      <c r="J31" s="173">
        <f>-SUMIFS(Transactions!$I:$I,Transactions!$F:$F,YearlyReport!$A31,Transactions!$B:$B,"&gt;="&amp;J$11,Transactions!$B:$B,"&lt;="&amp;J$12)+SUMIFS(Transactions!$H:$H,Transactions!$F:$F,YearlyReport!$A31,Transactions!$B:$B,"&gt;="&amp;J$11,Transactions!$B:$B,"&lt;="&amp;J$12)</f>
        <v>0</v>
      </c>
      <c r="K31" s="173">
        <f>-SUMIFS(Transactions!$I:$I,Transactions!$F:$F,YearlyReport!$A31,Transactions!$B:$B,"&gt;="&amp;K$11,Transactions!$B:$B,"&lt;="&amp;K$12)+SUMIFS(Transactions!$H:$H,Transactions!$F:$F,YearlyReport!$A31,Transactions!$B:$B,"&gt;="&amp;K$11,Transactions!$B:$B,"&lt;="&amp;K$12)</f>
        <v>0</v>
      </c>
      <c r="L31" s="173">
        <f>-SUMIFS(Transactions!$I:$I,Transactions!$F:$F,YearlyReport!$A31,Transactions!$B:$B,"&gt;="&amp;L$11,Transactions!$B:$B,"&lt;="&amp;L$12)+SUMIFS(Transactions!$H:$H,Transactions!$F:$F,YearlyReport!$A31,Transactions!$B:$B,"&gt;="&amp;L$11,Transactions!$B:$B,"&lt;="&amp;L$12)</f>
        <v>0</v>
      </c>
      <c r="M31" s="173">
        <f>-SUMIFS(Transactions!$I:$I,Transactions!$F:$F,YearlyReport!$A31,Transactions!$B:$B,"&gt;="&amp;M$11,Transactions!$B:$B,"&lt;="&amp;M$12)+SUMIFS(Transactions!$H:$H,Transactions!$F:$F,YearlyReport!$A31,Transactions!$B:$B,"&gt;="&amp;M$11,Transactions!$B:$B,"&lt;="&amp;M$12)</f>
        <v>0</v>
      </c>
      <c r="N31" s="21">
        <f>SUM(B31:M31)</f>
        <v>0</v>
      </c>
      <c r="O31" s="21">
        <f>N31/COLUMNS(B31:M31)</f>
        <v>0</v>
      </c>
    </row>
    <row r="32" spans="1:15" s="25" customFormat="1" ht="13.5" x14ac:dyDescent="0.3">
      <c r="A32" s="25" t="s">
        <v>160</v>
      </c>
      <c r="B32" s="174">
        <f>-SUMIFS(Transactions!$I:$I,Transactions!$F:$F,YearlyReport!$A32,Transactions!$B:$B,"&gt;="&amp;B$11,Transactions!$B:$B,"&lt;="&amp;B$12)+SUMIFS(Transactions!$H:$H,Transactions!$F:$F,YearlyReport!$A32,Transactions!$B:$B,"&gt;="&amp;B$11,Transactions!$B:$B,"&lt;="&amp;B$12)</f>
        <v>0</v>
      </c>
      <c r="C32" s="174">
        <f>-SUMIFS(Transactions!$I:$I,Transactions!$F:$F,YearlyReport!$A32,Transactions!$B:$B,"&gt;="&amp;C$11,Transactions!$B:$B,"&lt;="&amp;C$12)+SUMIFS(Transactions!$H:$H,Transactions!$F:$F,YearlyReport!$A32,Transactions!$B:$B,"&gt;="&amp;C$11,Transactions!$B:$B,"&lt;="&amp;C$12)</f>
        <v>0</v>
      </c>
      <c r="D32" s="174">
        <f>-SUMIFS(Transactions!$I:$I,Transactions!$F:$F,YearlyReport!$A32,Transactions!$B:$B,"&gt;="&amp;D$11,Transactions!$B:$B,"&lt;="&amp;D$12)+SUMIFS(Transactions!$H:$H,Transactions!$F:$F,YearlyReport!$A32,Transactions!$B:$B,"&gt;="&amp;D$11,Transactions!$B:$B,"&lt;="&amp;D$12)</f>
        <v>0</v>
      </c>
      <c r="E32" s="174">
        <f>-SUMIFS(Transactions!$I:$I,Transactions!$F:$F,YearlyReport!$A32,Transactions!$B:$B,"&gt;="&amp;E$11,Transactions!$B:$B,"&lt;="&amp;E$12)+SUMIFS(Transactions!$H:$H,Transactions!$F:$F,YearlyReport!$A32,Transactions!$B:$B,"&gt;="&amp;E$11,Transactions!$B:$B,"&lt;="&amp;E$12)</f>
        <v>0</v>
      </c>
      <c r="F32" s="174">
        <f>-SUMIFS(Transactions!$I:$I,Transactions!$F:$F,YearlyReport!$A32,Transactions!$B:$B,"&gt;="&amp;F$11,Transactions!$B:$B,"&lt;="&amp;F$12)+SUMIFS(Transactions!$H:$H,Transactions!$F:$F,YearlyReport!$A32,Transactions!$B:$B,"&gt;="&amp;F$11,Transactions!$B:$B,"&lt;="&amp;F$12)</f>
        <v>0</v>
      </c>
      <c r="G32" s="174">
        <f>-SUMIFS(Transactions!$I:$I,Transactions!$F:$F,YearlyReport!$A32,Transactions!$B:$B,"&gt;="&amp;G$11,Transactions!$B:$B,"&lt;="&amp;G$12)+SUMIFS(Transactions!$H:$H,Transactions!$F:$F,YearlyReport!$A32,Transactions!$B:$B,"&gt;="&amp;G$11,Transactions!$B:$B,"&lt;="&amp;G$12)</f>
        <v>0</v>
      </c>
      <c r="H32" s="174">
        <f>-SUMIFS(Transactions!$I:$I,Transactions!$F:$F,YearlyReport!$A32,Transactions!$B:$B,"&gt;="&amp;H$11,Transactions!$B:$B,"&lt;="&amp;H$12)+SUMIFS(Transactions!$H:$H,Transactions!$F:$F,YearlyReport!$A32,Transactions!$B:$B,"&gt;="&amp;H$11,Transactions!$B:$B,"&lt;="&amp;H$12)</f>
        <v>0</v>
      </c>
      <c r="I32" s="174">
        <f>-SUMIFS(Transactions!$I:$I,Transactions!$F:$F,YearlyReport!$A32,Transactions!$B:$B,"&gt;="&amp;I$11,Transactions!$B:$B,"&lt;="&amp;I$12)+SUMIFS(Transactions!$H:$H,Transactions!$F:$F,YearlyReport!$A32,Transactions!$B:$B,"&gt;="&amp;I$11,Transactions!$B:$B,"&lt;="&amp;I$12)</f>
        <v>0</v>
      </c>
      <c r="J32" s="174">
        <f>-SUMIFS(Transactions!$I:$I,Transactions!$F:$F,YearlyReport!$A32,Transactions!$B:$B,"&gt;="&amp;J$11,Transactions!$B:$B,"&lt;="&amp;J$12)+SUMIFS(Transactions!$H:$H,Transactions!$F:$F,YearlyReport!$A32,Transactions!$B:$B,"&gt;="&amp;J$11,Transactions!$B:$B,"&lt;="&amp;J$12)</f>
        <v>0</v>
      </c>
      <c r="K32" s="174">
        <f>-SUMIFS(Transactions!$I:$I,Transactions!$F:$F,YearlyReport!$A32,Transactions!$B:$B,"&gt;="&amp;K$11,Transactions!$B:$B,"&lt;="&amp;K$12)+SUMIFS(Transactions!$H:$H,Transactions!$F:$F,YearlyReport!$A32,Transactions!$B:$B,"&gt;="&amp;K$11,Transactions!$B:$B,"&lt;="&amp;K$12)</f>
        <v>0</v>
      </c>
      <c r="L32" s="174">
        <f>-SUMIFS(Transactions!$I:$I,Transactions!$F:$F,YearlyReport!$A32,Transactions!$B:$B,"&gt;="&amp;L$11,Transactions!$B:$B,"&lt;="&amp;L$12)+SUMIFS(Transactions!$H:$H,Transactions!$F:$F,YearlyReport!$A32,Transactions!$B:$B,"&gt;="&amp;L$11,Transactions!$B:$B,"&lt;="&amp;L$12)</f>
        <v>0</v>
      </c>
      <c r="M32" s="174">
        <f>-SUMIFS(Transactions!$I:$I,Transactions!$F:$F,YearlyReport!$A32,Transactions!$B:$B,"&gt;="&amp;M$11,Transactions!$B:$B,"&lt;="&amp;M$12)+SUMIFS(Transactions!$H:$H,Transactions!$F:$F,YearlyReport!$A32,Transactions!$B:$B,"&gt;="&amp;M$11,Transactions!$B:$B,"&lt;="&amp;M$12)</f>
        <v>0</v>
      </c>
      <c r="N32" s="21">
        <f t="shared" si="10"/>
        <v>0</v>
      </c>
      <c r="O32" s="21">
        <f t="shared" si="11"/>
        <v>0</v>
      </c>
    </row>
    <row r="33" spans="1:15" s="25" customFormat="1" ht="13.5" x14ac:dyDescent="0.3">
      <c r="A33" s="106" t="str">
        <f>"Total "&amp;A25</f>
        <v>Total TO SAVINGS</v>
      </c>
      <c r="B33" s="107">
        <f>SUM(B25:B32)</f>
        <v>0</v>
      </c>
      <c r="C33" s="107">
        <f t="shared" ref="C33:M33" si="12">SUM(C25:C32)</f>
        <v>200</v>
      </c>
      <c r="D33" s="107">
        <f t="shared" si="12"/>
        <v>0</v>
      </c>
      <c r="E33" s="107">
        <f t="shared" si="12"/>
        <v>0</v>
      </c>
      <c r="F33" s="107">
        <f t="shared" si="12"/>
        <v>0</v>
      </c>
      <c r="G33" s="107">
        <f t="shared" si="12"/>
        <v>0</v>
      </c>
      <c r="H33" s="107">
        <f t="shared" si="12"/>
        <v>0</v>
      </c>
      <c r="I33" s="107">
        <f t="shared" si="12"/>
        <v>0</v>
      </c>
      <c r="J33" s="107">
        <f t="shared" si="12"/>
        <v>0</v>
      </c>
      <c r="K33" s="107">
        <f t="shared" si="12"/>
        <v>0</v>
      </c>
      <c r="L33" s="107">
        <f t="shared" si="12"/>
        <v>0</v>
      </c>
      <c r="M33" s="107">
        <f t="shared" si="12"/>
        <v>0</v>
      </c>
      <c r="N33" s="107">
        <f t="shared" si="10"/>
        <v>200</v>
      </c>
      <c r="O33" s="107">
        <f t="shared" si="11"/>
        <v>16.666666666666668</v>
      </c>
    </row>
    <row r="34" spans="1:15" s="25" customFormat="1" ht="13.5" x14ac:dyDescent="0.3">
      <c r="A34" s="38" t="s">
        <v>233</v>
      </c>
      <c r="B34" s="39">
        <f>IF(B$5&gt;0,B33/B$5," - ")</f>
        <v>0</v>
      </c>
      <c r="C34" s="39">
        <f t="shared" ref="C34:M34" si="13">IF(C$5&gt;0,C33/C$5," - ")</f>
        <v>0.2</v>
      </c>
      <c r="D34" s="39" t="str">
        <f t="shared" si="13"/>
        <v xml:space="preserve"> - </v>
      </c>
      <c r="E34" s="39" t="str">
        <f t="shared" si="13"/>
        <v xml:space="preserve"> - </v>
      </c>
      <c r="F34" s="39" t="str">
        <f t="shared" si="13"/>
        <v xml:space="preserve"> - </v>
      </c>
      <c r="G34" s="39" t="str">
        <f t="shared" si="13"/>
        <v xml:space="preserve"> - </v>
      </c>
      <c r="H34" s="39" t="str">
        <f t="shared" si="13"/>
        <v xml:space="preserve"> - </v>
      </c>
      <c r="I34" s="39" t="str">
        <f t="shared" si="13"/>
        <v xml:space="preserve"> - </v>
      </c>
      <c r="J34" s="39" t="str">
        <f t="shared" si="13"/>
        <v xml:space="preserve"> - </v>
      </c>
      <c r="K34" s="39" t="str">
        <f t="shared" si="13"/>
        <v xml:space="preserve"> - </v>
      </c>
      <c r="L34" s="39" t="str">
        <f t="shared" si="13"/>
        <v xml:space="preserve"> - </v>
      </c>
      <c r="M34" s="39" t="str">
        <f t="shared" si="13"/>
        <v xml:space="preserve"> - </v>
      </c>
      <c r="N34" s="39">
        <f>IF(N$5&gt;0,N33/N$5," - ")</f>
        <v>0.1</v>
      </c>
      <c r="O34" s="39">
        <f>IF(O$5&gt;0,O33/O$5," - ")</f>
        <v>0.10000000000000002</v>
      </c>
    </row>
    <row r="35" spans="1:15" s="25" customFormat="1" x14ac:dyDescent="0.3">
      <c r="A35" s="108" t="s">
        <v>126</v>
      </c>
      <c r="B35" s="109"/>
      <c r="C35" s="109"/>
      <c r="D35" s="109"/>
      <c r="E35" s="109"/>
      <c r="F35" s="109"/>
      <c r="G35" s="109"/>
      <c r="H35" s="109"/>
      <c r="I35" s="109"/>
      <c r="J35" s="109"/>
      <c r="K35" s="109"/>
      <c r="L35" s="109"/>
      <c r="M35" s="109"/>
      <c r="N35" s="109"/>
      <c r="O35" s="109"/>
    </row>
    <row r="36" spans="1:15" s="25" customFormat="1" ht="13.5" x14ac:dyDescent="0.3">
      <c r="A36" s="25" t="s">
        <v>187</v>
      </c>
      <c r="B36" s="172">
        <f>-SUMIFS(Transactions!$I:$I,Transactions!$F:$F,YearlyReport!$A36,Transactions!$B:$B,"&gt;="&amp;B$11,Transactions!$B:$B,"&lt;="&amp;B$12)+SUMIFS(Transactions!$H:$H,Transactions!$F:$F,YearlyReport!$A36,Transactions!$B:$B,"&gt;="&amp;B$11,Transactions!$B:$B,"&lt;="&amp;B$12)</f>
        <v>0</v>
      </c>
      <c r="C36" s="172">
        <f>-SUMIFS(Transactions!$I:$I,Transactions!$F:$F,YearlyReport!$A36,Transactions!$B:$B,"&gt;="&amp;C$11,Transactions!$B:$B,"&lt;="&amp;C$12)+SUMIFS(Transactions!$H:$H,Transactions!$F:$F,YearlyReport!$A36,Transactions!$B:$B,"&gt;="&amp;C$11,Transactions!$B:$B,"&lt;="&amp;C$12)</f>
        <v>0</v>
      </c>
      <c r="D36" s="172">
        <f>-SUMIFS(Transactions!$I:$I,Transactions!$F:$F,YearlyReport!$A36,Transactions!$B:$B,"&gt;="&amp;D$11,Transactions!$B:$B,"&lt;="&amp;D$12)+SUMIFS(Transactions!$H:$H,Transactions!$F:$F,YearlyReport!$A36,Transactions!$B:$B,"&gt;="&amp;D$11,Transactions!$B:$B,"&lt;="&amp;D$12)</f>
        <v>0</v>
      </c>
      <c r="E36" s="172">
        <f>-SUMIFS(Transactions!$I:$I,Transactions!$F:$F,YearlyReport!$A36,Transactions!$B:$B,"&gt;="&amp;E$11,Transactions!$B:$B,"&lt;="&amp;E$12)+SUMIFS(Transactions!$H:$H,Transactions!$F:$F,YearlyReport!$A36,Transactions!$B:$B,"&gt;="&amp;E$11,Transactions!$B:$B,"&lt;="&amp;E$12)</f>
        <v>0</v>
      </c>
      <c r="F36" s="172">
        <f>-SUMIFS(Transactions!$I:$I,Transactions!$F:$F,YearlyReport!$A36,Transactions!$B:$B,"&gt;="&amp;F$11,Transactions!$B:$B,"&lt;="&amp;F$12)+SUMIFS(Transactions!$H:$H,Transactions!$F:$F,YearlyReport!$A36,Transactions!$B:$B,"&gt;="&amp;F$11,Transactions!$B:$B,"&lt;="&amp;F$12)</f>
        <v>0</v>
      </c>
      <c r="G36" s="172">
        <f>-SUMIFS(Transactions!$I:$I,Transactions!$F:$F,YearlyReport!$A36,Transactions!$B:$B,"&gt;="&amp;G$11,Transactions!$B:$B,"&lt;="&amp;G$12)+SUMIFS(Transactions!$H:$H,Transactions!$F:$F,YearlyReport!$A36,Transactions!$B:$B,"&gt;="&amp;G$11,Transactions!$B:$B,"&lt;="&amp;G$12)</f>
        <v>0</v>
      </c>
      <c r="H36" s="172">
        <f>-SUMIFS(Transactions!$I:$I,Transactions!$F:$F,YearlyReport!$A36,Transactions!$B:$B,"&gt;="&amp;H$11,Transactions!$B:$B,"&lt;="&amp;H$12)+SUMIFS(Transactions!$H:$H,Transactions!$F:$F,YearlyReport!$A36,Transactions!$B:$B,"&gt;="&amp;H$11,Transactions!$B:$B,"&lt;="&amp;H$12)</f>
        <v>0</v>
      </c>
      <c r="I36" s="172">
        <f>-SUMIFS(Transactions!$I:$I,Transactions!$F:$F,YearlyReport!$A36,Transactions!$B:$B,"&gt;="&amp;I$11,Transactions!$B:$B,"&lt;="&amp;I$12)+SUMIFS(Transactions!$H:$H,Transactions!$F:$F,YearlyReport!$A36,Transactions!$B:$B,"&gt;="&amp;I$11,Transactions!$B:$B,"&lt;="&amp;I$12)</f>
        <v>0</v>
      </c>
      <c r="J36" s="172">
        <f>-SUMIFS(Transactions!$I:$I,Transactions!$F:$F,YearlyReport!$A36,Transactions!$B:$B,"&gt;="&amp;J$11,Transactions!$B:$B,"&lt;="&amp;J$12)+SUMIFS(Transactions!$H:$H,Transactions!$F:$F,YearlyReport!$A36,Transactions!$B:$B,"&gt;="&amp;J$11,Transactions!$B:$B,"&lt;="&amp;J$12)</f>
        <v>0</v>
      </c>
      <c r="K36" s="172">
        <f>-SUMIFS(Transactions!$I:$I,Transactions!$F:$F,YearlyReport!$A36,Transactions!$B:$B,"&gt;="&amp;K$11,Transactions!$B:$B,"&lt;="&amp;K$12)+SUMIFS(Transactions!$H:$H,Transactions!$F:$F,YearlyReport!$A36,Transactions!$B:$B,"&gt;="&amp;K$11,Transactions!$B:$B,"&lt;="&amp;K$12)</f>
        <v>0</v>
      </c>
      <c r="L36" s="172">
        <f>-SUMIFS(Transactions!$I:$I,Transactions!$F:$F,YearlyReport!$A36,Transactions!$B:$B,"&gt;="&amp;L$11,Transactions!$B:$B,"&lt;="&amp;L$12)+SUMIFS(Transactions!$H:$H,Transactions!$F:$F,YearlyReport!$A36,Transactions!$B:$B,"&gt;="&amp;L$11,Transactions!$B:$B,"&lt;="&amp;L$12)</f>
        <v>0</v>
      </c>
      <c r="M36" s="172">
        <f>-SUMIFS(Transactions!$I:$I,Transactions!$F:$F,YearlyReport!$A36,Transactions!$B:$B,"&gt;="&amp;M$11,Transactions!$B:$B,"&lt;="&amp;M$12)+SUMIFS(Transactions!$H:$H,Transactions!$F:$F,YearlyReport!$A36,Transactions!$B:$B,"&gt;="&amp;M$11,Transactions!$B:$B,"&lt;="&amp;M$12)</f>
        <v>0</v>
      </c>
      <c r="N36" s="21">
        <f t="shared" ref="N36:N42" si="14">SUM(B36:M36)</f>
        <v>0</v>
      </c>
      <c r="O36" s="21">
        <f t="shared" ref="O36:O42" si="15">N36/COLUMNS(B36:M36)</f>
        <v>0</v>
      </c>
    </row>
    <row r="37" spans="1:15" s="25" customFormat="1" ht="13.5" x14ac:dyDescent="0.3">
      <c r="A37" s="25" t="s">
        <v>96</v>
      </c>
      <c r="B37" s="173">
        <f>-SUMIFS(Transactions!$I:$I,Transactions!$F:$F,YearlyReport!$A37,Transactions!$B:$B,"&gt;="&amp;B$11,Transactions!$B:$B,"&lt;="&amp;B$12)+SUMIFS(Transactions!$H:$H,Transactions!$F:$F,YearlyReport!$A37,Transactions!$B:$B,"&gt;="&amp;B$11,Transactions!$B:$B,"&lt;="&amp;B$12)</f>
        <v>0</v>
      </c>
      <c r="C37" s="173">
        <f>-SUMIFS(Transactions!$I:$I,Transactions!$F:$F,YearlyReport!$A37,Transactions!$B:$B,"&gt;="&amp;C$11,Transactions!$B:$B,"&lt;="&amp;C$12)+SUMIFS(Transactions!$H:$H,Transactions!$F:$F,YearlyReport!$A37,Transactions!$B:$B,"&gt;="&amp;C$11,Transactions!$B:$B,"&lt;="&amp;C$12)</f>
        <v>0</v>
      </c>
      <c r="D37" s="173">
        <f>-SUMIFS(Transactions!$I:$I,Transactions!$F:$F,YearlyReport!$A37,Transactions!$B:$B,"&gt;="&amp;D$11,Transactions!$B:$B,"&lt;="&amp;D$12)+SUMIFS(Transactions!$H:$H,Transactions!$F:$F,YearlyReport!$A37,Transactions!$B:$B,"&gt;="&amp;D$11,Transactions!$B:$B,"&lt;="&amp;D$12)</f>
        <v>0</v>
      </c>
      <c r="E37" s="173">
        <f>-SUMIFS(Transactions!$I:$I,Transactions!$F:$F,YearlyReport!$A37,Transactions!$B:$B,"&gt;="&amp;E$11,Transactions!$B:$B,"&lt;="&amp;E$12)+SUMIFS(Transactions!$H:$H,Transactions!$F:$F,YearlyReport!$A37,Transactions!$B:$B,"&gt;="&amp;E$11,Transactions!$B:$B,"&lt;="&amp;E$12)</f>
        <v>0</v>
      </c>
      <c r="F37" s="173">
        <f>-SUMIFS(Transactions!$I:$I,Transactions!$F:$F,YearlyReport!$A37,Transactions!$B:$B,"&gt;="&amp;F$11,Transactions!$B:$B,"&lt;="&amp;F$12)+SUMIFS(Transactions!$H:$H,Transactions!$F:$F,YearlyReport!$A37,Transactions!$B:$B,"&gt;="&amp;F$11,Transactions!$B:$B,"&lt;="&amp;F$12)</f>
        <v>0</v>
      </c>
      <c r="G37" s="173">
        <f>-SUMIFS(Transactions!$I:$I,Transactions!$F:$F,YearlyReport!$A37,Transactions!$B:$B,"&gt;="&amp;G$11,Transactions!$B:$B,"&lt;="&amp;G$12)+SUMIFS(Transactions!$H:$H,Transactions!$F:$F,YearlyReport!$A37,Transactions!$B:$B,"&gt;="&amp;G$11,Transactions!$B:$B,"&lt;="&amp;G$12)</f>
        <v>0</v>
      </c>
      <c r="H37" s="173">
        <f>-SUMIFS(Transactions!$I:$I,Transactions!$F:$F,YearlyReport!$A37,Transactions!$B:$B,"&gt;="&amp;H$11,Transactions!$B:$B,"&lt;="&amp;H$12)+SUMIFS(Transactions!$H:$H,Transactions!$F:$F,YearlyReport!$A37,Transactions!$B:$B,"&gt;="&amp;H$11,Transactions!$B:$B,"&lt;="&amp;H$12)</f>
        <v>0</v>
      </c>
      <c r="I37" s="173">
        <f>-SUMIFS(Transactions!$I:$I,Transactions!$F:$F,YearlyReport!$A37,Transactions!$B:$B,"&gt;="&amp;I$11,Transactions!$B:$B,"&lt;="&amp;I$12)+SUMIFS(Transactions!$H:$H,Transactions!$F:$F,YearlyReport!$A37,Transactions!$B:$B,"&gt;="&amp;I$11,Transactions!$B:$B,"&lt;="&amp;I$12)</f>
        <v>0</v>
      </c>
      <c r="J37" s="173">
        <f>-SUMIFS(Transactions!$I:$I,Transactions!$F:$F,YearlyReport!$A37,Transactions!$B:$B,"&gt;="&amp;J$11,Transactions!$B:$B,"&lt;="&amp;J$12)+SUMIFS(Transactions!$H:$H,Transactions!$F:$F,YearlyReport!$A37,Transactions!$B:$B,"&gt;="&amp;J$11,Transactions!$B:$B,"&lt;="&amp;J$12)</f>
        <v>0</v>
      </c>
      <c r="K37" s="173">
        <f>-SUMIFS(Transactions!$I:$I,Transactions!$F:$F,YearlyReport!$A37,Transactions!$B:$B,"&gt;="&amp;K$11,Transactions!$B:$B,"&lt;="&amp;K$12)+SUMIFS(Transactions!$H:$H,Transactions!$F:$F,YearlyReport!$A37,Transactions!$B:$B,"&gt;="&amp;K$11,Transactions!$B:$B,"&lt;="&amp;K$12)</f>
        <v>0</v>
      </c>
      <c r="L37" s="173">
        <f>-SUMIFS(Transactions!$I:$I,Transactions!$F:$F,YearlyReport!$A37,Transactions!$B:$B,"&gt;="&amp;L$11,Transactions!$B:$B,"&lt;="&amp;L$12)+SUMIFS(Transactions!$H:$H,Transactions!$F:$F,YearlyReport!$A37,Transactions!$B:$B,"&gt;="&amp;L$11,Transactions!$B:$B,"&lt;="&amp;L$12)</f>
        <v>0</v>
      </c>
      <c r="M37" s="173">
        <f>-SUMIFS(Transactions!$I:$I,Transactions!$F:$F,YearlyReport!$A37,Transactions!$B:$B,"&gt;="&amp;M$11,Transactions!$B:$B,"&lt;="&amp;M$12)+SUMIFS(Transactions!$H:$H,Transactions!$F:$F,YearlyReport!$A37,Transactions!$B:$B,"&gt;="&amp;M$11,Transactions!$B:$B,"&lt;="&amp;M$12)</f>
        <v>0</v>
      </c>
      <c r="N37" s="21">
        <f t="shared" si="14"/>
        <v>0</v>
      </c>
      <c r="O37" s="21">
        <f t="shared" si="15"/>
        <v>0</v>
      </c>
    </row>
    <row r="38" spans="1:15" s="25" customFormat="1" ht="13.5" x14ac:dyDescent="0.3">
      <c r="A38" s="25" t="s">
        <v>97</v>
      </c>
      <c r="B38" s="173">
        <f>-SUMIFS(Transactions!$I:$I,Transactions!$F:$F,YearlyReport!$A38,Transactions!$B:$B,"&gt;="&amp;B$11,Transactions!$B:$B,"&lt;="&amp;B$12)+SUMIFS(Transactions!$H:$H,Transactions!$F:$F,YearlyReport!$A38,Transactions!$B:$B,"&gt;="&amp;B$11,Transactions!$B:$B,"&lt;="&amp;B$12)</f>
        <v>0</v>
      </c>
      <c r="C38" s="173">
        <f>-SUMIFS(Transactions!$I:$I,Transactions!$F:$F,YearlyReport!$A38,Transactions!$B:$B,"&gt;="&amp;C$11,Transactions!$B:$B,"&lt;="&amp;C$12)+SUMIFS(Transactions!$H:$H,Transactions!$F:$F,YearlyReport!$A38,Transactions!$B:$B,"&gt;="&amp;C$11,Transactions!$B:$B,"&lt;="&amp;C$12)</f>
        <v>0</v>
      </c>
      <c r="D38" s="173">
        <f>-SUMIFS(Transactions!$I:$I,Transactions!$F:$F,YearlyReport!$A38,Transactions!$B:$B,"&gt;="&amp;D$11,Transactions!$B:$B,"&lt;="&amp;D$12)+SUMIFS(Transactions!$H:$H,Transactions!$F:$F,YearlyReport!$A38,Transactions!$B:$B,"&gt;="&amp;D$11,Transactions!$B:$B,"&lt;="&amp;D$12)</f>
        <v>0</v>
      </c>
      <c r="E38" s="173">
        <f>-SUMIFS(Transactions!$I:$I,Transactions!$F:$F,YearlyReport!$A38,Transactions!$B:$B,"&gt;="&amp;E$11,Transactions!$B:$B,"&lt;="&amp;E$12)+SUMIFS(Transactions!$H:$H,Transactions!$F:$F,YearlyReport!$A38,Transactions!$B:$B,"&gt;="&amp;E$11,Transactions!$B:$B,"&lt;="&amp;E$12)</f>
        <v>0</v>
      </c>
      <c r="F38" s="173">
        <f>-SUMIFS(Transactions!$I:$I,Transactions!$F:$F,YearlyReport!$A38,Transactions!$B:$B,"&gt;="&amp;F$11,Transactions!$B:$B,"&lt;="&amp;F$12)+SUMIFS(Transactions!$H:$H,Transactions!$F:$F,YearlyReport!$A38,Transactions!$B:$B,"&gt;="&amp;F$11,Transactions!$B:$B,"&lt;="&amp;F$12)</f>
        <v>0</v>
      </c>
      <c r="G38" s="173">
        <f>-SUMIFS(Transactions!$I:$I,Transactions!$F:$F,YearlyReport!$A38,Transactions!$B:$B,"&gt;="&amp;G$11,Transactions!$B:$B,"&lt;="&amp;G$12)+SUMIFS(Transactions!$H:$H,Transactions!$F:$F,YearlyReport!$A38,Transactions!$B:$B,"&gt;="&amp;G$11,Transactions!$B:$B,"&lt;="&amp;G$12)</f>
        <v>0</v>
      </c>
      <c r="H38" s="173">
        <f>-SUMIFS(Transactions!$I:$I,Transactions!$F:$F,YearlyReport!$A38,Transactions!$B:$B,"&gt;="&amp;H$11,Transactions!$B:$B,"&lt;="&amp;H$12)+SUMIFS(Transactions!$H:$H,Transactions!$F:$F,YearlyReport!$A38,Transactions!$B:$B,"&gt;="&amp;H$11,Transactions!$B:$B,"&lt;="&amp;H$12)</f>
        <v>0</v>
      </c>
      <c r="I38" s="173">
        <f>-SUMIFS(Transactions!$I:$I,Transactions!$F:$F,YearlyReport!$A38,Transactions!$B:$B,"&gt;="&amp;I$11,Transactions!$B:$B,"&lt;="&amp;I$12)+SUMIFS(Transactions!$H:$H,Transactions!$F:$F,YearlyReport!$A38,Transactions!$B:$B,"&gt;="&amp;I$11,Transactions!$B:$B,"&lt;="&amp;I$12)</f>
        <v>0</v>
      </c>
      <c r="J38" s="173">
        <f>-SUMIFS(Transactions!$I:$I,Transactions!$F:$F,YearlyReport!$A38,Transactions!$B:$B,"&gt;="&amp;J$11,Transactions!$B:$B,"&lt;="&amp;J$12)+SUMIFS(Transactions!$H:$H,Transactions!$F:$F,YearlyReport!$A38,Transactions!$B:$B,"&gt;="&amp;J$11,Transactions!$B:$B,"&lt;="&amp;J$12)</f>
        <v>0</v>
      </c>
      <c r="K38" s="173">
        <f>-SUMIFS(Transactions!$I:$I,Transactions!$F:$F,YearlyReport!$A38,Transactions!$B:$B,"&gt;="&amp;K$11,Transactions!$B:$B,"&lt;="&amp;K$12)+SUMIFS(Transactions!$H:$H,Transactions!$F:$F,YearlyReport!$A38,Transactions!$B:$B,"&gt;="&amp;K$11,Transactions!$B:$B,"&lt;="&amp;K$12)</f>
        <v>0</v>
      </c>
      <c r="L38" s="173">
        <f>-SUMIFS(Transactions!$I:$I,Transactions!$F:$F,YearlyReport!$A38,Transactions!$B:$B,"&gt;="&amp;L$11,Transactions!$B:$B,"&lt;="&amp;L$12)+SUMIFS(Transactions!$H:$H,Transactions!$F:$F,YearlyReport!$A38,Transactions!$B:$B,"&gt;="&amp;L$11,Transactions!$B:$B,"&lt;="&amp;L$12)</f>
        <v>0</v>
      </c>
      <c r="M38" s="173">
        <f>-SUMIFS(Transactions!$I:$I,Transactions!$F:$F,YearlyReport!$A38,Transactions!$B:$B,"&gt;="&amp;M$11,Transactions!$B:$B,"&lt;="&amp;M$12)+SUMIFS(Transactions!$H:$H,Transactions!$F:$F,YearlyReport!$A38,Transactions!$B:$B,"&gt;="&amp;M$11,Transactions!$B:$B,"&lt;="&amp;M$12)</f>
        <v>0</v>
      </c>
      <c r="N38" s="21">
        <f t="shared" si="14"/>
        <v>0</v>
      </c>
      <c r="O38" s="21">
        <f t="shared" si="15"/>
        <v>0</v>
      </c>
    </row>
    <row r="39" spans="1:15" s="25" customFormat="1" ht="13.5" x14ac:dyDescent="0.3">
      <c r="A39" s="25" t="s">
        <v>229</v>
      </c>
      <c r="B39" s="173">
        <f>-SUMIFS(Transactions!$I:$I,Transactions!$F:$F,YearlyReport!$A39,Transactions!$B:$B,"&gt;="&amp;B$11,Transactions!$B:$B,"&lt;="&amp;B$12)+SUMIFS(Transactions!$H:$H,Transactions!$F:$F,YearlyReport!$A39,Transactions!$B:$B,"&gt;="&amp;B$11,Transactions!$B:$B,"&lt;="&amp;B$12)</f>
        <v>0</v>
      </c>
      <c r="C39" s="173">
        <f>-SUMIFS(Transactions!$I:$I,Transactions!$F:$F,YearlyReport!$A39,Transactions!$B:$B,"&gt;="&amp;C$11,Transactions!$B:$B,"&lt;="&amp;C$12)+SUMIFS(Transactions!$H:$H,Transactions!$F:$F,YearlyReport!$A39,Transactions!$B:$B,"&gt;="&amp;C$11,Transactions!$B:$B,"&lt;="&amp;C$12)</f>
        <v>0</v>
      </c>
      <c r="D39" s="173">
        <f>-SUMIFS(Transactions!$I:$I,Transactions!$F:$F,YearlyReport!$A39,Transactions!$B:$B,"&gt;="&amp;D$11,Transactions!$B:$B,"&lt;="&amp;D$12)+SUMIFS(Transactions!$H:$H,Transactions!$F:$F,YearlyReport!$A39,Transactions!$B:$B,"&gt;="&amp;D$11,Transactions!$B:$B,"&lt;="&amp;D$12)</f>
        <v>0</v>
      </c>
      <c r="E39" s="173">
        <f>-SUMIFS(Transactions!$I:$I,Transactions!$F:$F,YearlyReport!$A39,Transactions!$B:$B,"&gt;="&amp;E$11,Transactions!$B:$B,"&lt;="&amp;E$12)+SUMIFS(Transactions!$H:$H,Transactions!$F:$F,YearlyReport!$A39,Transactions!$B:$B,"&gt;="&amp;E$11,Transactions!$B:$B,"&lt;="&amp;E$12)</f>
        <v>0</v>
      </c>
      <c r="F39" s="173">
        <f>-SUMIFS(Transactions!$I:$I,Transactions!$F:$F,YearlyReport!$A39,Transactions!$B:$B,"&gt;="&amp;F$11,Transactions!$B:$B,"&lt;="&amp;F$12)+SUMIFS(Transactions!$H:$H,Transactions!$F:$F,YearlyReport!$A39,Transactions!$B:$B,"&gt;="&amp;F$11,Transactions!$B:$B,"&lt;="&amp;F$12)</f>
        <v>0</v>
      </c>
      <c r="G39" s="173">
        <f>-SUMIFS(Transactions!$I:$I,Transactions!$F:$F,YearlyReport!$A39,Transactions!$B:$B,"&gt;="&amp;G$11,Transactions!$B:$B,"&lt;="&amp;G$12)+SUMIFS(Transactions!$H:$H,Transactions!$F:$F,YearlyReport!$A39,Transactions!$B:$B,"&gt;="&amp;G$11,Transactions!$B:$B,"&lt;="&amp;G$12)</f>
        <v>0</v>
      </c>
      <c r="H39" s="173">
        <f>-SUMIFS(Transactions!$I:$I,Transactions!$F:$F,YearlyReport!$A39,Transactions!$B:$B,"&gt;="&amp;H$11,Transactions!$B:$B,"&lt;="&amp;H$12)+SUMIFS(Transactions!$H:$H,Transactions!$F:$F,YearlyReport!$A39,Transactions!$B:$B,"&gt;="&amp;H$11,Transactions!$B:$B,"&lt;="&amp;H$12)</f>
        <v>0</v>
      </c>
      <c r="I39" s="173">
        <f>-SUMIFS(Transactions!$I:$I,Transactions!$F:$F,YearlyReport!$A39,Transactions!$B:$B,"&gt;="&amp;I$11,Transactions!$B:$B,"&lt;="&amp;I$12)+SUMIFS(Transactions!$H:$H,Transactions!$F:$F,YearlyReport!$A39,Transactions!$B:$B,"&gt;="&amp;I$11,Transactions!$B:$B,"&lt;="&amp;I$12)</f>
        <v>0</v>
      </c>
      <c r="J39" s="173">
        <f>-SUMIFS(Transactions!$I:$I,Transactions!$F:$F,YearlyReport!$A39,Transactions!$B:$B,"&gt;="&amp;J$11,Transactions!$B:$B,"&lt;="&amp;J$12)+SUMIFS(Transactions!$H:$H,Transactions!$F:$F,YearlyReport!$A39,Transactions!$B:$B,"&gt;="&amp;J$11,Transactions!$B:$B,"&lt;="&amp;J$12)</f>
        <v>0</v>
      </c>
      <c r="K39" s="173">
        <f>-SUMIFS(Transactions!$I:$I,Transactions!$F:$F,YearlyReport!$A39,Transactions!$B:$B,"&gt;="&amp;K$11,Transactions!$B:$B,"&lt;="&amp;K$12)+SUMIFS(Transactions!$H:$H,Transactions!$F:$F,YearlyReport!$A39,Transactions!$B:$B,"&gt;="&amp;K$11,Transactions!$B:$B,"&lt;="&amp;K$12)</f>
        <v>0</v>
      </c>
      <c r="L39" s="173">
        <f>-SUMIFS(Transactions!$I:$I,Transactions!$F:$F,YearlyReport!$A39,Transactions!$B:$B,"&gt;="&amp;L$11,Transactions!$B:$B,"&lt;="&amp;L$12)+SUMIFS(Transactions!$H:$H,Transactions!$F:$F,YearlyReport!$A39,Transactions!$B:$B,"&gt;="&amp;L$11,Transactions!$B:$B,"&lt;="&amp;L$12)</f>
        <v>0</v>
      </c>
      <c r="M39" s="173">
        <f>-SUMIFS(Transactions!$I:$I,Transactions!$F:$F,YearlyReport!$A39,Transactions!$B:$B,"&gt;="&amp;M$11,Transactions!$B:$B,"&lt;="&amp;M$12)+SUMIFS(Transactions!$H:$H,Transactions!$F:$F,YearlyReport!$A39,Transactions!$B:$B,"&gt;="&amp;M$11,Transactions!$B:$B,"&lt;="&amp;M$12)</f>
        <v>0</v>
      </c>
      <c r="N39" s="21">
        <f t="shared" si="14"/>
        <v>0</v>
      </c>
      <c r="O39" s="21">
        <f t="shared" si="15"/>
        <v>0</v>
      </c>
    </row>
    <row r="40" spans="1:15" s="25" customFormat="1" ht="13.5" x14ac:dyDescent="0.3">
      <c r="A40" s="25" t="s">
        <v>205</v>
      </c>
      <c r="B40" s="173">
        <f>-SUMIFS(Transactions!$I:$I,Transactions!$F:$F,YearlyReport!$A40,Transactions!$B:$B,"&gt;="&amp;B$11,Transactions!$B:$B,"&lt;="&amp;B$12)+SUMIFS(Transactions!$H:$H,Transactions!$F:$F,YearlyReport!$A40,Transactions!$B:$B,"&gt;="&amp;B$11,Transactions!$B:$B,"&lt;="&amp;B$12)</f>
        <v>0</v>
      </c>
      <c r="C40" s="173">
        <f>-SUMIFS(Transactions!$I:$I,Transactions!$F:$F,YearlyReport!$A40,Transactions!$B:$B,"&gt;="&amp;C$11,Transactions!$B:$B,"&lt;="&amp;C$12)+SUMIFS(Transactions!$H:$H,Transactions!$F:$F,YearlyReport!$A40,Transactions!$B:$B,"&gt;="&amp;C$11,Transactions!$B:$B,"&lt;="&amp;C$12)</f>
        <v>0</v>
      </c>
      <c r="D40" s="173">
        <f>-SUMIFS(Transactions!$I:$I,Transactions!$F:$F,YearlyReport!$A40,Transactions!$B:$B,"&gt;="&amp;D$11,Transactions!$B:$B,"&lt;="&amp;D$12)+SUMIFS(Transactions!$H:$H,Transactions!$F:$F,YearlyReport!$A40,Transactions!$B:$B,"&gt;="&amp;D$11,Transactions!$B:$B,"&lt;="&amp;D$12)</f>
        <v>0</v>
      </c>
      <c r="E40" s="173">
        <f>-SUMIFS(Transactions!$I:$I,Transactions!$F:$F,YearlyReport!$A40,Transactions!$B:$B,"&gt;="&amp;E$11,Transactions!$B:$B,"&lt;="&amp;E$12)+SUMIFS(Transactions!$H:$H,Transactions!$F:$F,YearlyReport!$A40,Transactions!$B:$B,"&gt;="&amp;E$11,Transactions!$B:$B,"&lt;="&amp;E$12)</f>
        <v>0</v>
      </c>
      <c r="F40" s="173">
        <f>-SUMIFS(Transactions!$I:$I,Transactions!$F:$F,YearlyReport!$A40,Transactions!$B:$B,"&gt;="&amp;F$11,Transactions!$B:$B,"&lt;="&amp;F$12)+SUMIFS(Transactions!$H:$H,Transactions!$F:$F,YearlyReport!$A40,Transactions!$B:$B,"&gt;="&amp;F$11,Transactions!$B:$B,"&lt;="&amp;F$12)</f>
        <v>0</v>
      </c>
      <c r="G40" s="173">
        <f>-SUMIFS(Transactions!$I:$I,Transactions!$F:$F,YearlyReport!$A40,Transactions!$B:$B,"&gt;="&amp;G$11,Transactions!$B:$B,"&lt;="&amp;G$12)+SUMIFS(Transactions!$H:$H,Transactions!$F:$F,YearlyReport!$A40,Transactions!$B:$B,"&gt;="&amp;G$11,Transactions!$B:$B,"&lt;="&amp;G$12)</f>
        <v>0</v>
      </c>
      <c r="H40" s="173">
        <f>-SUMIFS(Transactions!$I:$I,Transactions!$F:$F,YearlyReport!$A40,Transactions!$B:$B,"&gt;="&amp;H$11,Transactions!$B:$B,"&lt;="&amp;H$12)+SUMIFS(Transactions!$H:$H,Transactions!$F:$F,YearlyReport!$A40,Transactions!$B:$B,"&gt;="&amp;H$11,Transactions!$B:$B,"&lt;="&amp;H$12)</f>
        <v>0</v>
      </c>
      <c r="I40" s="173">
        <f>-SUMIFS(Transactions!$I:$I,Transactions!$F:$F,YearlyReport!$A40,Transactions!$B:$B,"&gt;="&amp;I$11,Transactions!$B:$B,"&lt;="&amp;I$12)+SUMIFS(Transactions!$H:$H,Transactions!$F:$F,YearlyReport!$A40,Transactions!$B:$B,"&gt;="&amp;I$11,Transactions!$B:$B,"&lt;="&amp;I$12)</f>
        <v>0</v>
      </c>
      <c r="J40" s="173">
        <f>-SUMIFS(Transactions!$I:$I,Transactions!$F:$F,YearlyReport!$A40,Transactions!$B:$B,"&gt;="&amp;J$11,Transactions!$B:$B,"&lt;="&amp;J$12)+SUMIFS(Transactions!$H:$H,Transactions!$F:$F,YearlyReport!$A40,Transactions!$B:$B,"&gt;="&amp;J$11,Transactions!$B:$B,"&lt;="&amp;J$12)</f>
        <v>0</v>
      </c>
      <c r="K40" s="173">
        <f>-SUMIFS(Transactions!$I:$I,Transactions!$F:$F,YearlyReport!$A40,Transactions!$B:$B,"&gt;="&amp;K$11,Transactions!$B:$B,"&lt;="&amp;K$12)+SUMIFS(Transactions!$H:$H,Transactions!$F:$F,YearlyReport!$A40,Transactions!$B:$B,"&gt;="&amp;K$11,Transactions!$B:$B,"&lt;="&amp;K$12)</f>
        <v>0</v>
      </c>
      <c r="L40" s="173">
        <f>-SUMIFS(Transactions!$I:$I,Transactions!$F:$F,YearlyReport!$A40,Transactions!$B:$B,"&gt;="&amp;L$11,Transactions!$B:$B,"&lt;="&amp;L$12)+SUMIFS(Transactions!$H:$H,Transactions!$F:$F,YearlyReport!$A40,Transactions!$B:$B,"&gt;="&amp;L$11,Transactions!$B:$B,"&lt;="&amp;L$12)</f>
        <v>0</v>
      </c>
      <c r="M40" s="173">
        <f>-SUMIFS(Transactions!$I:$I,Transactions!$F:$F,YearlyReport!$A40,Transactions!$B:$B,"&gt;="&amp;M$11,Transactions!$B:$B,"&lt;="&amp;M$12)+SUMIFS(Transactions!$H:$H,Transactions!$F:$F,YearlyReport!$A40,Transactions!$B:$B,"&gt;="&amp;M$11,Transactions!$B:$B,"&lt;="&amp;M$12)</f>
        <v>0</v>
      </c>
      <c r="N40" s="21">
        <f t="shared" si="14"/>
        <v>0</v>
      </c>
      <c r="O40" s="21">
        <f t="shared" si="15"/>
        <v>0</v>
      </c>
    </row>
    <row r="41" spans="1:15" s="25" customFormat="1" ht="13.5" x14ac:dyDescent="0.3">
      <c r="A41" s="25" t="s">
        <v>159</v>
      </c>
      <c r="B41" s="173">
        <f>-SUMIFS(Transactions!$I:$I,Transactions!$F:$F,YearlyReport!$A41,Transactions!$B:$B,"&gt;="&amp;B$11,Transactions!$B:$B,"&lt;="&amp;B$12)+SUMIFS(Transactions!$H:$H,Transactions!$F:$F,YearlyReport!$A41,Transactions!$B:$B,"&gt;="&amp;B$11,Transactions!$B:$B,"&lt;="&amp;B$12)</f>
        <v>0</v>
      </c>
      <c r="C41" s="173">
        <f>-SUMIFS(Transactions!$I:$I,Transactions!$F:$F,YearlyReport!$A41,Transactions!$B:$B,"&gt;="&amp;C$11,Transactions!$B:$B,"&lt;="&amp;C$12)+SUMIFS(Transactions!$H:$H,Transactions!$F:$F,YearlyReport!$A41,Transactions!$B:$B,"&gt;="&amp;C$11,Transactions!$B:$B,"&lt;="&amp;C$12)</f>
        <v>0</v>
      </c>
      <c r="D41" s="173">
        <f>-SUMIFS(Transactions!$I:$I,Transactions!$F:$F,YearlyReport!$A41,Transactions!$B:$B,"&gt;="&amp;D$11,Transactions!$B:$B,"&lt;="&amp;D$12)+SUMIFS(Transactions!$H:$H,Transactions!$F:$F,YearlyReport!$A41,Transactions!$B:$B,"&gt;="&amp;D$11,Transactions!$B:$B,"&lt;="&amp;D$12)</f>
        <v>0</v>
      </c>
      <c r="E41" s="173">
        <f>-SUMIFS(Transactions!$I:$I,Transactions!$F:$F,YearlyReport!$A41,Transactions!$B:$B,"&gt;="&amp;E$11,Transactions!$B:$B,"&lt;="&amp;E$12)+SUMIFS(Transactions!$H:$H,Transactions!$F:$F,YearlyReport!$A41,Transactions!$B:$B,"&gt;="&amp;E$11,Transactions!$B:$B,"&lt;="&amp;E$12)</f>
        <v>0</v>
      </c>
      <c r="F41" s="173">
        <f>-SUMIFS(Transactions!$I:$I,Transactions!$F:$F,YearlyReport!$A41,Transactions!$B:$B,"&gt;="&amp;F$11,Transactions!$B:$B,"&lt;="&amp;F$12)+SUMIFS(Transactions!$H:$H,Transactions!$F:$F,YearlyReport!$A41,Transactions!$B:$B,"&gt;="&amp;F$11,Transactions!$B:$B,"&lt;="&amp;F$12)</f>
        <v>0</v>
      </c>
      <c r="G41" s="173">
        <f>-SUMIFS(Transactions!$I:$I,Transactions!$F:$F,YearlyReport!$A41,Transactions!$B:$B,"&gt;="&amp;G$11,Transactions!$B:$B,"&lt;="&amp;G$12)+SUMIFS(Transactions!$H:$H,Transactions!$F:$F,YearlyReport!$A41,Transactions!$B:$B,"&gt;="&amp;G$11,Transactions!$B:$B,"&lt;="&amp;G$12)</f>
        <v>0</v>
      </c>
      <c r="H41" s="173">
        <f>-SUMIFS(Transactions!$I:$I,Transactions!$F:$F,YearlyReport!$A41,Transactions!$B:$B,"&gt;="&amp;H$11,Transactions!$B:$B,"&lt;="&amp;H$12)+SUMIFS(Transactions!$H:$H,Transactions!$F:$F,YearlyReport!$A41,Transactions!$B:$B,"&gt;="&amp;H$11,Transactions!$B:$B,"&lt;="&amp;H$12)</f>
        <v>0</v>
      </c>
      <c r="I41" s="173">
        <f>-SUMIFS(Transactions!$I:$I,Transactions!$F:$F,YearlyReport!$A41,Transactions!$B:$B,"&gt;="&amp;I$11,Transactions!$B:$B,"&lt;="&amp;I$12)+SUMIFS(Transactions!$H:$H,Transactions!$F:$F,YearlyReport!$A41,Transactions!$B:$B,"&gt;="&amp;I$11,Transactions!$B:$B,"&lt;="&amp;I$12)</f>
        <v>0</v>
      </c>
      <c r="J41" s="173">
        <f>-SUMIFS(Transactions!$I:$I,Transactions!$F:$F,YearlyReport!$A41,Transactions!$B:$B,"&gt;="&amp;J$11,Transactions!$B:$B,"&lt;="&amp;J$12)+SUMIFS(Transactions!$H:$H,Transactions!$F:$F,YearlyReport!$A41,Transactions!$B:$B,"&gt;="&amp;J$11,Transactions!$B:$B,"&lt;="&amp;J$12)</f>
        <v>0</v>
      </c>
      <c r="K41" s="173">
        <f>-SUMIFS(Transactions!$I:$I,Transactions!$F:$F,YearlyReport!$A41,Transactions!$B:$B,"&gt;="&amp;K$11,Transactions!$B:$B,"&lt;="&amp;K$12)+SUMIFS(Transactions!$H:$H,Transactions!$F:$F,YearlyReport!$A41,Transactions!$B:$B,"&gt;="&amp;K$11,Transactions!$B:$B,"&lt;="&amp;K$12)</f>
        <v>0</v>
      </c>
      <c r="L41" s="173">
        <f>-SUMIFS(Transactions!$I:$I,Transactions!$F:$F,YearlyReport!$A41,Transactions!$B:$B,"&gt;="&amp;L$11,Transactions!$B:$B,"&lt;="&amp;L$12)+SUMIFS(Transactions!$H:$H,Transactions!$F:$F,YearlyReport!$A41,Transactions!$B:$B,"&gt;="&amp;L$11,Transactions!$B:$B,"&lt;="&amp;L$12)</f>
        <v>0</v>
      </c>
      <c r="M41" s="173">
        <f>-SUMIFS(Transactions!$I:$I,Transactions!$F:$F,YearlyReport!$A41,Transactions!$B:$B,"&gt;="&amp;M$11,Transactions!$B:$B,"&lt;="&amp;M$12)+SUMIFS(Transactions!$H:$H,Transactions!$F:$F,YearlyReport!$A41,Transactions!$B:$B,"&gt;="&amp;M$11,Transactions!$B:$B,"&lt;="&amp;M$12)</f>
        <v>0</v>
      </c>
      <c r="N41" s="21">
        <f t="shared" si="14"/>
        <v>0</v>
      </c>
      <c r="O41" s="21">
        <f t="shared" si="15"/>
        <v>0</v>
      </c>
    </row>
    <row r="42" spans="1:15" s="25" customFormat="1" ht="13.5" x14ac:dyDescent="0.3">
      <c r="A42" s="188" t="str">
        <f>"Total "&amp;A35</f>
        <v>Total CHARITY/GIFTS</v>
      </c>
      <c r="B42" s="189">
        <f t="shared" ref="B42:M42" si="16">SUM(B35:B41)</f>
        <v>0</v>
      </c>
      <c r="C42" s="189">
        <f t="shared" si="16"/>
        <v>0</v>
      </c>
      <c r="D42" s="189">
        <f t="shared" si="16"/>
        <v>0</v>
      </c>
      <c r="E42" s="189">
        <f t="shared" si="16"/>
        <v>0</v>
      </c>
      <c r="F42" s="189">
        <f t="shared" si="16"/>
        <v>0</v>
      </c>
      <c r="G42" s="189">
        <f t="shared" si="16"/>
        <v>0</v>
      </c>
      <c r="H42" s="189">
        <f t="shared" si="16"/>
        <v>0</v>
      </c>
      <c r="I42" s="189">
        <f t="shared" si="16"/>
        <v>0</v>
      </c>
      <c r="J42" s="189">
        <f t="shared" si="16"/>
        <v>0</v>
      </c>
      <c r="K42" s="189">
        <f t="shared" si="16"/>
        <v>0</v>
      </c>
      <c r="L42" s="189">
        <f t="shared" si="16"/>
        <v>0</v>
      </c>
      <c r="M42" s="189">
        <f t="shared" si="16"/>
        <v>0</v>
      </c>
      <c r="N42" s="189">
        <f t="shared" si="14"/>
        <v>0</v>
      </c>
      <c r="O42" s="189">
        <f t="shared" si="15"/>
        <v>0</v>
      </c>
    </row>
    <row r="43" spans="1:15" s="25" customFormat="1" ht="13.5" x14ac:dyDescent="0.3">
      <c r="A43" s="38" t="s">
        <v>233</v>
      </c>
      <c r="B43" s="39">
        <f t="shared" ref="B43:O43" si="17">IF(B$5&gt;0,B42/B$5," - ")</f>
        <v>0</v>
      </c>
      <c r="C43" s="39">
        <f t="shared" si="17"/>
        <v>0</v>
      </c>
      <c r="D43" s="39" t="str">
        <f t="shared" si="17"/>
        <v xml:space="preserve"> - </v>
      </c>
      <c r="E43" s="39" t="str">
        <f t="shared" si="17"/>
        <v xml:space="preserve"> - </v>
      </c>
      <c r="F43" s="39" t="str">
        <f t="shared" si="17"/>
        <v xml:space="preserve"> - </v>
      </c>
      <c r="G43" s="39" t="str">
        <f t="shared" si="17"/>
        <v xml:space="preserve"> - </v>
      </c>
      <c r="H43" s="39" t="str">
        <f t="shared" si="17"/>
        <v xml:space="preserve"> - </v>
      </c>
      <c r="I43" s="39" t="str">
        <f t="shared" si="17"/>
        <v xml:space="preserve"> - </v>
      </c>
      <c r="J43" s="39" t="str">
        <f t="shared" si="17"/>
        <v xml:space="preserve"> - </v>
      </c>
      <c r="K43" s="39" t="str">
        <f t="shared" si="17"/>
        <v xml:space="preserve"> - </v>
      </c>
      <c r="L43" s="39" t="str">
        <f t="shared" si="17"/>
        <v xml:space="preserve"> - </v>
      </c>
      <c r="M43" s="39" t="str">
        <f t="shared" si="17"/>
        <v xml:space="preserve"> - </v>
      </c>
      <c r="N43" s="39">
        <f t="shared" si="17"/>
        <v>0</v>
      </c>
      <c r="O43" s="39">
        <f t="shared" si="17"/>
        <v>0</v>
      </c>
    </row>
    <row r="44" spans="1:15" s="25" customFormat="1" x14ac:dyDescent="0.3">
      <c r="A44" s="108" t="s">
        <v>206</v>
      </c>
      <c r="B44" s="109"/>
      <c r="C44" s="109"/>
      <c r="D44" s="109"/>
      <c r="E44" s="109"/>
      <c r="F44" s="109"/>
      <c r="G44" s="109"/>
      <c r="H44" s="109"/>
      <c r="I44" s="109"/>
      <c r="J44" s="109"/>
      <c r="K44" s="109"/>
      <c r="L44" s="109"/>
      <c r="M44" s="109"/>
      <c r="N44" s="109"/>
      <c r="O44" s="109"/>
    </row>
    <row r="45" spans="1:15" s="25" customFormat="1" ht="13.5" x14ac:dyDescent="0.3">
      <c r="A45" s="25" t="s">
        <v>117</v>
      </c>
      <c r="B45" s="172">
        <f>-SUMIFS(Transactions!$I:$I,Transactions!$F:$F,YearlyReport!$A45,Transactions!$B:$B,"&gt;="&amp;B$11,Transactions!$B:$B,"&lt;="&amp;B$12)+SUMIFS(Transactions!$H:$H,Transactions!$F:$F,YearlyReport!$A45,Transactions!$B:$B,"&gt;="&amp;B$11,Transactions!$B:$B,"&lt;="&amp;B$12)</f>
        <v>0</v>
      </c>
      <c r="C45" s="172">
        <f>-SUMIFS(Transactions!$I:$I,Transactions!$F:$F,YearlyReport!$A45,Transactions!$B:$B,"&gt;="&amp;C$11,Transactions!$B:$B,"&lt;="&amp;C$12)+SUMIFS(Transactions!$H:$H,Transactions!$F:$F,YearlyReport!$A45,Transactions!$B:$B,"&gt;="&amp;C$11,Transactions!$B:$B,"&lt;="&amp;C$12)</f>
        <v>0</v>
      </c>
      <c r="D45" s="172">
        <f>-SUMIFS(Transactions!$I:$I,Transactions!$F:$F,YearlyReport!$A45,Transactions!$B:$B,"&gt;="&amp;D$11,Transactions!$B:$B,"&lt;="&amp;D$12)+SUMIFS(Transactions!$H:$H,Transactions!$F:$F,YearlyReport!$A45,Transactions!$B:$B,"&gt;="&amp;D$11,Transactions!$B:$B,"&lt;="&amp;D$12)</f>
        <v>0</v>
      </c>
      <c r="E45" s="172">
        <f>-SUMIFS(Transactions!$I:$I,Transactions!$F:$F,YearlyReport!$A45,Transactions!$B:$B,"&gt;="&amp;E$11,Transactions!$B:$B,"&lt;="&amp;E$12)+SUMIFS(Transactions!$H:$H,Transactions!$F:$F,YearlyReport!$A45,Transactions!$B:$B,"&gt;="&amp;E$11,Transactions!$B:$B,"&lt;="&amp;E$12)</f>
        <v>0</v>
      </c>
      <c r="F45" s="172">
        <f>-SUMIFS(Transactions!$I:$I,Transactions!$F:$F,YearlyReport!$A45,Transactions!$B:$B,"&gt;="&amp;F$11,Transactions!$B:$B,"&lt;="&amp;F$12)+SUMIFS(Transactions!$H:$H,Transactions!$F:$F,YearlyReport!$A45,Transactions!$B:$B,"&gt;="&amp;F$11,Transactions!$B:$B,"&lt;="&amp;F$12)</f>
        <v>0</v>
      </c>
      <c r="G45" s="172">
        <f>-SUMIFS(Transactions!$I:$I,Transactions!$F:$F,YearlyReport!$A45,Transactions!$B:$B,"&gt;="&amp;G$11,Transactions!$B:$B,"&lt;="&amp;G$12)+SUMIFS(Transactions!$H:$H,Transactions!$F:$F,YearlyReport!$A45,Transactions!$B:$B,"&gt;="&amp;G$11,Transactions!$B:$B,"&lt;="&amp;G$12)</f>
        <v>0</v>
      </c>
      <c r="H45" s="172">
        <f>-SUMIFS(Transactions!$I:$I,Transactions!$F:$F,YearlyReport!$A45,Transactions!$B:$B,"&gt;="&amp;H$11,Transactions!$B:$B,"&lt;="&amp;H$12)+SUMIFS(Transactions!$H:$H,Transactions!$F:$F,YearlyReport!$A45,Transactions!$B:$B,"&gt;="&amp;H$11,Transactions!$B:$B,"&lt;="&amp;H$12)</f>
        <v>0</v>
      </c>
      <c r="I45" s="172">
        <f>-SUMIFS(Transactions!$I:$I,Transactions!$F:$F,YearlyReport!$A45,Transactions!$B:$B,"&gt;="&amp;I$11,Transactions!$B:$B,"&lt;="&amp;I$12)+SUMIFS(Transactions!$H:$H,Transactions!$F:$F,YearlyReport!$A45,Transactions!$B:$B,"&gt;="&amp;I$11,Transactions!$B:$B,"&lt;="&amp;I$12)</f>
        <v>0</v>
      </c>
      <c r="J45" s="172">
        <f>-SUMIFS(Transactions!$I:$I,Transactions!$F:$F,YearlyReport!$A45,Transactions!$B:$B,"&gt;="&amp;J$11,Transactions!$B:$B,"&lt;="&amp;J$12)+SUMIFS(Transactions!$H:$H,Transactions!$F:$F,YearlyReport!$A45,Transactions!$B:$B,"&gt;="&amp;J$11,Transactions!$B:$B,"&lt;="&amp;J$12)</f>
        <v>0</v>
      </c>
      <c r="K45" s="172">
        <f>-SUMIFS(Transactions!$I:$I,Transactions!$F:$F,YearlyReport!$A45,Transactions!$B:$B,"&gt;="&amp;K$11,Transactions!$B:$B,"&lt;="&amp;K$12)+SUMIFS(Transactions!$H:$H,Transactions!$F:$F,YearlyReport!$A45,Transactions!$B:$B,"&gt;="&amp;K$11,Transactions!$B:$B,"&lt;="&amp;K$12)</f>
        <v>0</v>
      </c>
      <c r="L45" s="172">
        <f>-SUMIFS(Transactions!$I:$I,Transactions!$F:$F,YearlyReport!$A45,Transactions!$B:$B,"&gt;="&amp;L$11,Transactions!$B:$B,"&lt;="&amp;L$12)+SUMIFS(Transactions!$H:$H,Transactions!$F:$F,YearlyReport!$A45,Transactions!$B:$B,"&gt;="&amp;L$11,Transactions!$B:$B,"&lt;="&amp;L$12)</f>
        <v>0</v>
      </c>
      <c r="M45" s="172">
        <f>-SUMIFS(Transactions!$I:$I,Transactions!$F:$F,YearlyReport!$A45,Transactions!$B:$B,"&gt;="&amp;M$11,Transactions!$B:$B,"&lt;="&amp;M$12)+SUMIFS(Transactions!$H:$H,Transactions!$F:$F,YearlyReport!$A45,Transactions!$B:$B,"&gt;="&amp;M$11,Transactions!$B:$B,"&lt;="&amp;M$12)</f>
        <v>0</v>
      </c>
      <c r="N45" s="21">
        <f t="shared" ref="N45:N53" si="18">SUM(B45:M45)</f>
        <v>0</v>
      </c>
      <c r="O45" s="21">
        <f t="shared" ref="O45:O53" si="19">N45/COLUMNS(B45:M45)</f>
        <v>0</v>
      </c>
    </row>
    <row r="46" spans="1:15" s="25" customFormat="1" ht="13.5" x14ac:dyDescent="0.3">
      <c r="A46" s="25" t="s">
        <v>209</v>
      </c>
      <c r="B46" s="173">
        <f>-SUMIFS(Transactions!$I:$I,Transactions!$F:$F,YearlyReport!$A46,Transactions!$B:$B,"&gt;="&amp;B$11,Transactions!$B:$B,"&lt;="&amp;B$12)+SUMIFS(Transactions!$H:$H,Transactions!$F:$F,YearlyReport!$A46,Transactions!$B:$B,"&gt;="&amp;B$11,Transactions!$B:$B,"&lt;="&amp;B$12)</f>
        <v>0</v>
      </c>
      <c r="C46" s="173">
        <f>-SUMIFS(Transactions!$I:$I,Transactions!$F:$F,YearlyReport!$A46,Transactions!$B:$B,"&gt;="&amp;C$11,Transactions!$B:$B,"&lt;="&amp;C$12)+SUMIFS(Transactions!$H:$H,Transactions!$F:$F,YearlyReport!$A46,Transactions!$B:$B,"&gt;="&amp;C$11,Transactions!$B:$B,"&lt;="&amp;C$12)</f>
        <v>0</v>
      </c>
      <c r="D46" s="173">
        <f>-SUMIFS(Transactions!$I:$I,Transactions!$F:$F,YearlyReport!$A46,Transactions!$B:$B,"&gt;="&amp;D$11,Transactions!$B:$B,"&lt;="&amp;D$12)+SUMIFS(Transactions!$H:$H,Transactions!$F:$F,YearlyReport!$A46,Transactions!$B:$B,"&gt;="&amp;D$11,Transactions!$B:$B,"&lt;="&amp;D$12)</f>
        <v>0</v>
      </c>
      <c r="E46" s="173">
        <f>-SUMIFS(Transactions!$I:$I,Transactions!$F:$F,YearlyReport!$A46,Transactions!$B:$B,"&gt;="&amp;E$11,Transactions!$B:$B,"&lt;="&amp;E$12)+SUMIFS(Transactions!$H:$H,Transactions!$F:$F,YearlyReport!$A46,Transactions!$B:$B,"&gt;="&amp;E$11,Transactions!$B:$B,"&lt;="&amp;E$12)</f>
        <v>0</v>
      </c>
      <c r="F46" s="173">
        <f>-SUMIFS(Transactions!$I:$I,Transactions!$F:$F,YearlyReport!$A46,Transactions!$B:$B,"&gt;="&amp;F$11,Transactions!$B:$B,"&lt;="&amp;F$12)+SUMIFS(Transactions!$H:$H,Transactions!$F:$F,YearlyReport!$A46,Transactions!$B:$B,"&gt;="&amp;F$11,Transactions!$B:$B,"&lt;="&amp;F$12)</f>
        <v>0</v>
      </c>
      <c r="G46" s="173">
        <f>-SUMIFS(Transactions!$I:$I,Transactions!$F:$F,YearlyReport!$A46,Transactions!$B:$B,"&gt;="&amp;G$11,Transactions!$B:$B,"&lt;="&amp;G$12)+SUMIFS(Transactions!$H:$H,Transactions!$F:$F,YearlyReport!$A46,Transactions!$B:$B,"&gt;="&amp;G$11,Transactions!$B:$B,"&lt;="&amp;G$12)</f>
        <v>0</v>
      </c>
      <c r="H46" s="173">
        <f>-SUMIFS(Transactions!$I:$I,Transactions!$F:$F,YearlyReport!$A46,Transactions!$B:$B,"&gt;="&amp;H$11,Transactions!$B:$B,"&lt;="&amp;H$12)+SUMIFS(Transactions!$H:$H,Transactions!$F:$F,YearlyReport!$A46,Transactions!$B:$B,"&gt;="&amp;H$11,Transactions!$B:$B,"&lt;="&amp;H$12)</f>
        <v>0</v>
      </c>
      <c r="I46" s="173">
        <f>-SUMIFS(Transactions!$I:$I,Transactions!$F:$F,YearlyReport!$A46,Transactions!$B:$B,"&gt;="&amp;I$11,Transactions!$B:$B,"&lt;="&amp;I$12)+SUMIFS(Transactions!$H:$H,Transactions!$F:$F,YearlyReport!$A46,Transactions!$B:$B,"&gt;="&amp;I$11,Transactions!$B:$B,"&lt;="&amp;I$12)</f>
        <v>0</v>
      </c>
      <c r="J46" s="173">
        <f>-SUMIFS(Transactions!$I:$I,Transactions!$F:$F,YearlyReport!$A46,Transactions!$B:$B,"&gt;="&amp;J$11,Transactions!$B:$B,"&lt;="&amp;J$12)+SUMIFS(Transactions!$H:$H,Transactions!$F:$F,YearlyReport!$A46,Transactions!$B:$B,"&gt;="&amp;J$11,Transactions!$B:$B,"&lt;="&amp;J$12)</f>
        <v>0</v>
      </c>
      <c r="K46" s="173">
        <f>-SUMIFS(Transactions!$I:$I,Transactions!$F:$F,YearlyReport!$A46,Transactions!$B:$B,"&gt;="&amp;K$11,Transactions!$B:$B,"&lt;="&amp;K$12)+SUMIFS(Transactions!$H:$H,Transactions!$F:$F,YearlyReport!$A46,Transactions!$B:$B,"&gt;="&amp;K$11,Transactions!$B:$B,"&lt;="&amp;K$12)</f>
        <v>0</v>
      </c>
      <c r="L46" s="173">
        <f>-SUMIFS(Transactions!$I:$I,Transactions!$F:$F,YearlyReport!$A46,Transactions!$B:$B,"&gt;="&amp;L$11,Transactions!$B:$B,"&lt;="&amp;L$12)+SUMIFS(Transactions!$H:$H,Transactions!$F:$F,YearlyReport!$A46,Transactions!$B:$B,"&gt;="&amp;L$11,Transactions!$B:$B,"&lt;="&amp;L$12)</f>
        <v>0</v>
      </c>
      <c r="M46" s="173">
        <f>-SUMIFS(Transactions!$I:$I,Transactions!$F:$F,YearlyReport!$A46,Transactions!$B:$B,"&gt;="&amp;M$11,Transactions!$B:$B,"&lt;="&amp;M$12)+SUMIFS(Transactions!$H:$H,Transactions!$F:$F,YearlyReport!$A46,Transactions!$B:$B,"&gt;="&amp;M$11,Transactions!$B:$B,"&lt;="&amp;M$12)</f>
        <v>0</v>
      </c>
      <c r="N46" s="21">
        <f>SUM(B46:M46)</f>
        <v>0</v>
      </c>
      <c r="O46" s="21">
        <f>N46/COLUMNS(B46:M46)</f>
        <v>0</v>
      </c>
    </row>
    <row r="47" spans="1:15" s="25" customFormat="1" ht="13.5" x14ac:dyDescent="0.3">
      <c r="A47" s="25" t="s">
        <v>210</v>
      </c>
      <c r="B47" s="173">
        <f>-SUMIFS(Transactions!$I:$I,Transactions!$F:$F,YearlyReport!$A47,Transactions!$B:$B,"&gt;="&amp;B$11,Transactions!$B:$B,"&lt;="&amp;B$12)+SUMIFS(Transactions!$H:$H,Transactions!$F:$F,YearlyReport!$A47,Transactions!$B:$B,"&gt;="&amp;B$11,Transactions!$B:$B,"&lt;="&amp;B$12)</f>
        <v>0</v>
      </c>
      <c r="C47" s="173">
        <f>-SUMIFS(Transactions!$I:$I,Transactions!$F:$F,YearlyReport!$A47,Transactions!$B:$B,"&gt;="&amp;C$11,Transactions!$B:$B,"&lt;="&amp;C$12)+SUMIFS(Transactions!$H:$H,Transactions!$F:$F,YearlyReport!$A47,Transactions!$B:$B,"&gt;="&amp;C$11,Transactions!$B:$B,"&lt;="&amp;C$12)</f>
        <v>0</v>
      </c>
      <c r="D47" s="173">
        <f>-SUMIFS(Transactions!$I:$I,Transactions!$F:$F,YearlyReport!$A47,Transactions!$B:$B,"&gt;="&amp;D$11,Transactions!$B:$B,"&lt;="&amp;D$12)+SUMIFS(Transactions!$H:$H,Transactions!$F:$F,YearlyReport!$A47,Transactions!$B:$B,"&gt;="&amp;D$11,Transactions!$B:$B,"&lt;="&amp;D$12)</f>
        <v>0</v>
      </c>
      <c r="E47" s="173">
        <f>-SUMIFS(Transactions!$I:$I,Transactions!$F:$F,YearlyReport!$A47,Transactions!$B:$B,"&gt;="&amp;E$11,Transactions!$B:$B,"&lt;="&amp;E$12)+SUMIFS(Transactions!$H:$H,Transactions!$F:$F,YearlyReport!$A47,Transactions!$B:$B,"&gt;="&amp;E$11,Transactions!$B:$B,"&lt;="&amp;E$12)</f>
        <v>0</v>
      </c>
      <c r="F47" s="173">
        <f>-SUMIFS(Transactions!$I:$I,Transactions!$F:$F,YearlyReport!$A47,Transactions!$B:$B,"&gt;="&amp;F$11,Transactions!$B:$B,"&lt;="&amp;F$12)+SUMIFS(Transactions!$H:$H,Transactions!$F:$F,YearlyReport!$A47,Transactions!$B:$B,"&gt;="&amp;F$11,Transactions!$B:$B,"&lt;="&amp;F$12)</f>
        <v>0</v>
      </c>
      <c r="G47" s="173">
        <f>-SUMIFS(Transactions!$I:$I,Transactions!$F:$F,YearlyReport!$A47,Transactions!$B:$B,"&gt;="&amp;G$11,Transactions!$B:$B,"&lt;="&amp;G$12)+SUMIFS(Transactions!$H:$H,Transactions!$F:$F,YearlyReport!$A47,Transactions!$B:$B,"&gt;="&amp;G$11,Transactions!$B:$B,"&lt;="&amp;G$12)</f>
        <v>0</v>
      </c>
      <c r="H47" s="173">
        <f>-SUMIFS(Transactions!$I:$I,Transactions!$F:$F,YearlyReport!$A47,Transactions!$B:$B,"&gt;="&amp;H$11,Transactions!$B:$B,"&lt;="&amp;H$12)+SUMIFS(Transactions!$H:$H,Transactions!$F:$F,YearlyReport!$A47,Transactions!$B:$B,"&gt;="&amp;H$11,Transactions!$B:$B,"&lt;="&amp;H$12)</f>
        <v>0</v>
      </c>
      <c r="I47" s="173">
        <f>-SUMIFS(Transactions!$I:$I,Transactions!$F:$F,YearlyReport!$A47,Transactions!$B:$B,"&gt;="&amp;I$11,Transactions!$B:$B,"&lt;="&amp;I$12)+SUMIFS(Transactions!$H:$H,Transactions!$F:$F,YearlyReport!$A47,Transactions!$B:$B,"&gt;="&amp;I$11,Transactions!$B:$B,"&lt;="&amp;I$12)</f>
        <v>0</v>
      </c>
      <c r="J47" s="173">
        <f>-SUMIFS(Transactions!$I:$I,Transactions!$F:$F,YearlyReport!$A47,Transactions!$B:$B,"&gt;="&amp;J$11,Transactions!$B:$B,"&lt;="&amp;J$12)+SUMIFS(Transactions!$H:$H,Transactions!$F:$F,YearlyReport!$A47,Transactions!$B:$B,"&gt;="&amp;J$11,Transactions!$B:$B,"&lt;="&amp;J$12)</f>
        <v>0</v>
      </c>
      <c r="K47" s="173">
        <f>-SUMIFS(Transactions!$I:$I,Transactions!$F:$F,YearlyReport!$A47,Transactions!$B:$B,"&gt;="&amp;K$11,Transactions!$B:$B,"&lt;="&amp;K$12)+SUMIFS(Transactions!$H:$H,Transactions!$F:$F,YearlyReport!$A47,Transactions!$B:$B,"&gt;="&amp;K$11,Transactions!$B:$B,"&lt;="&amp;K$12)</f>
        <v>0</v>
      </c>
      <c r="L47" s="173">
        <f>-SUMIFS(Transactions!$I:$I,Transactions!$F:$F,YearlyReport!$A47,Transactions!$B:$B,"&gt;="&amp;L$11,Transactions!$B:$B,"&lt;="&amp;L$12)+SUMIFS(Transactions!$H:$H,Transactions!$F:$F,YearlyReport!$A47,Transactions!$B:$B,"&gt;="&amp;L$11,Transactions!$B:$B,"&lt;="&amp;L$12)</f>
        <v>0</v>
      </c>
      <c r="M47" s="173">
        <f>-SUMIFS(Transactions!$I:$I,Transactions!$F:$F,YearlyReport!$A47,Transactions!$B:$B,"&gt;="&amp;M$11,Transactions!$B:$B,"&lt;="&amp;M$12)+SUMIFS(Transactions!$H:$H,Transactions!$F:$F,YearlyReport!$A47,Transactions!$B:$B,"&gt;="&amp;M$11,Transactions!$B:$B,"&lt;="&amp;M$12)</f>
        <v>0</v>
      </c>
      <c r="N47" s="21">
        <f>SUM(B47:M47)</f>
        <v>0</v>
      </c>
      <c r="O47" s="21">
        <f>N47/COLUMNS(B47:M47)</f>
        <v>0</v>
      </c>
    </row>
    <row r="48" spans="1:15" s="25" customFormat="1" ht="13.5" x14ac:dyDescent="0.3">
      <c r="A48" s="25" t="s">
        <v>113</v>
      </c>
      <c r="B48" s="173">
        <f>-SUMIFS(Transactions!$I:$I,Transactions!$F:$F,YearlyReport!$A48,Transactions!$B:$B,"&gt;="&amp;B$11,Transactions!$B:$B,"&lt;="&amp;B$12)+SUMIFS(Transactions!$H:$H,Transactions!$F:$F,YearlyReport!$A48,Transactions!$B:$B,"&gt;="&amp;B$11,Transactions!$B:$B,"&lt;="&amp;B$12)</f>
        <v>0</v>
      </c>
      <c r="C48" s="173">
        <f>-SUMIFS(Transactions!$I:$I,Transactions!$F:$F,YearlyReport!$A48,Transactions!$B:$B,"&gt;="&amp;C$11,Transactions!$B:$B,"&lt;="&amp;C$12)+SUMIFS(Transactions!$H:$H,Transactions!$F:$F,YearlyReport!$A48,Transactions!$B:$B,"&gt;="&amp;C$11,Transactions!$B:$B,"&lt;="&amp;C$12)</f>
        <v>0</v>
      </c>
      <c r="D48" s="173">
        <f>-SUMIFS(Transactions!$I:$I,Transactions!$F:$F,YearlyReport!$A48,Transactions!$B:$B,"&gt;="&amp;D$11,Transactions!$B:$B,"&lt;="&amp;D$12)+SUMIFS(Transactions!$H:$H,Transactions!$F:$F,YearlyReport!$A48,Transactions!$B:$B,"&gt;="&amp;D$11,Transactions!$B:$B,"&lt;="&amp;D$12)</f>
        <v>0</v>
      </c>
      <c r="E48" s="173">
        <f>-SUMIFS(Transactions!$I:$I,Transactions!$F:$F,YearlyReport!$A48,Transactions!$B:$B,"&gt;="&amp;E$11,Transactions!$B:$B,"&lt;="&amp;E$12)+SUMIFS(Transactions!$H:$H,Transactions!$F:$F,YearlyReport!$A48,Transactions!$B:$B,"&gt;="&amp;E$11,Transactions!$B:$B,"&lt;="&amp;E$12)</f>
        <v>0</v>
      </c>
      <c r="F48" s="173">
        <f>-SUMIFS(Transactions!$I:$I,Transactions!$F:$F,YearlyReport!$A48,Transactions!$B:$B,"&gt;="&amp;F$11,Transactions!$B:$B,"&lt;="&amp;F$12)+SUMIFS(Transactions!$H:$H,Transactions!$F:$F,YearlyReport!$A48,Transactions!$B:$B,"&gt;="&amp;F$11,Transactions!$B:$B,"&lt;="&amp;F$12)</f>
        <v>0</v>
      </c>
      <c r="G48" s="173">
        <f>-SUMIFS(Transactions!$I:$I,Transactions!$F:$F,YearlyReport!$A48,Transactions!$B:$B,"&gt;="&amp;G$11,Transactions!$B:$B,"&lt;="&amp;G$12)+SUMIFS(Transactions!$H:$H,Transactions!$F:$F,YearlyReport!$A48,Transactions!$B:$B,"&gt;="&amp;G$11,Transactions!$B:$B,"&lt;="&amp;G$12)</f>
        <v>0</v>
      </c>
      <c r="H48" s="173">
        <f>-SUMIFS(Transactions!$I:$I,Transactions!$F:$F,YearlyReport!$A48,Transactions!$B:$B,"&gt;="&amp;H$11,Transactions!$B:$B,"&lt;="&amp;H$12)+SUMIFS(Transactions!$H:$H,Transactions!$F:$F,YearlyReport!$A48,Transactions!$B:$B,"&gt;="&amp;H$11,Transactions!$B:$B,"&lt;="&amp;H$12)</f>
        <v>0</v>
      </c>
      <c r="I48" s="173">
        <f>-SUMIFS(Transactions!$I:$I,Transactions!$F:$F,YearlyReport!$A48,Transactions!$B:$B,"&gt;="&amp;I$11,Transactions!$B:$B,"&lt;="&amp;I$12)+SUMIFS(Transactions!$H:$H,Transactions!$F:$F,YearlyReport!$A48,Transactions!$B:$B,"&gt;="&amp;I$11,Transactions!$B:$B,"&lt;="&amp;I$12)</f>
        <v>0</v>
      </c>
      <c r="J48" s="173">
        <f>-SUMIFS(Transactions!$I:$I,Transactions!$F:$F,YearlyReport!$A48,Transactions!$B:$B,"&gt;="&amp;J$11,Transactions!$B:$B,"&lt;="&amp;J$12)+SUMIFS(Transactions!$H:$H,Transactions!$F:$F,YearlyReport!$A48,Transactions!$B:$B,"&gt;="&amp;J$11,Transactions!$B:$B,"&lt;="&amp;J$12)</f>
        <v>0</v>
      </c>
      <c r="K48" s="173">
        <f>-SUMIFS(Transactions!$I:$I,Transactions!$F:$F,YearlyReport!$A48,Transactions!$B:$B,"&gt;="&amp;K$11,Transactions!$B:$B,"&lt;="&amp;K$12)+SUMIFS(Transactions!$H:$H,Transactions!$F:$F,YearlyReport!$A48,Transactions!$B:$B,"&gt;="&amp;K$11,Transactions!$B:$B,"&lt;="&amp;K$12)</f>
        <v>0</v>
      </c>
      <c r="L48" s="173">
        <f>-SUMIFS(Transactions!$I:$I,Transactions!$F:$F,YearlyReport!$A48,Transactions!$B:$B,"&gt;="&amp;L$11,Transactions!$B:$B,"&lt;="&amp;L$12)+SUMIFS(Transactions!$H:$H,Transactions!$F:$F,YearlyReport!$A48,Transactions!$B:$B,"&gt;="&amp;L$11,Transactions!$B:$B,"&lt;="&amp;L$12)</f>
        <v>0</v>
      </c>
      <c r="M48" s="173">
        <f>-SUMIFS(Transactions!$I:$I,Transactions!$F:$F,YearlyReport!$A48,Transactions!$B:$B,"&gt;="&amp;M$11,Transactions!$B:$B,"&lt;="&amp;M$12)+SUMIFS(Transactions!$H:$H,Transactions!$F:$F,YearlyReport!$A48,Transactions!$B:$B,"&gt;="&amp;M$11,Transactions!$B:$B,"&lt;="&amp;M$12)</f>
        <v>0</v>
      </c>
      <c r="N48" s="21">
        <f t="shared" si="18"/>
        <v>0</v>
      </c>
      <c r="O48" s="21">
        <f t="shared" si="19"/>
        <v>0</v>
      </c>
    </row>
    <row r="49" spans="1:15" s="25" customFormat="1" ht="13.5" x14ac:dyDescent="0.3">
      <c r="A49" s="25" t="s">
        <v>112</v>
      </c>
      <c r="B49" s="173">
        <f>-SUMIFS(Transactions!$I:$I,Transactions!$F:$F,YearlyReport!$A49,Transactions!$B:$B,"&gt;="&amp;B$11,Transactions!$B:$B,"&lt;="&amp;B$12)+SUMIFS(Transactions!$H:$H,Transactions!$F:$F,YearlyReport!$A49,Transactions!$B:$B,"&gt;="&amp;B$11,Transactions!$B:$B,"&lt;="&amp;B$12)</f>
        <v>0</v>
      </c>
      <c r="C49" s="173">
        <f>-SUMIFS(Transactions!$I:$I,Transactions!$F:$F,YearlyReport!$A49,Transactions!$B:$B,"&gt;="&amp;C$11,Transactions!$B:$B,"&lt;="&amp;C$12)+SUMIFS(Transactions!$H:$H,Transactions!$F:$F,YearlyReport!$A49,Transactions!$B:$B,"&gt;="&amp;C$11,Transactions!$B:$B,"&lt;="&amp;C$12)</f>
        <v>0</v>
      </c>
      <c r="D49" s="173">
        <f>-SUMIFS(Transactions!$I:$I,Transactions!$F:$F,YearlyReport!$A49,Transactions!$B:$B,"&gt;="&amp;D$11,Transactions!$B:$B,"&lt;="&amp;D$12)+SUMIFS(Transactions!$H:$H,Transactions!$F:$F,YearlyReport!$A49,Transactions!$B:$B,"&gt;="&amp;D$11,Transactions!$B:$B,"&lt;="&amp;D$12)</f>
        <v>0</v>
      </c>
      <c r="E49" s="173">
        <f>-SUMIFS(Transactions!$I:$I,Transactions!$F:$F,YearlyReport!$A49,Transactions!$B:$B,"&gt;="&amp;E$11,Transactions!$B:$B,"&lt;="&amp;E$12)+SUMIFS(Transactions!$H:$H,Transactions!$F:$F,YearlyReport!$A49,Transactions!$B:$B,"&gt;="&amp;E$11,Transactions!$B:$B,"&lt;="&amp;E$12)</f>
        <v>0</v>
      </c>
      <c r="F49" s="173">
        <f>-SUMIFS(Transactions!$I:$I,Transactions!$F:$F,YearlyReport!$A49,Transactions!$B:$B,"&gt;="&amp;F$11,Transactions!$B:$B,"&lt;="&amp;F$12)+SUMIFS(Transactions!$H:$H,Transactions!$F:$F,YearlyReport!$A49,Transactions!$B:$B,"&gt;="&amp;F$11,Transactions!$B:$B,"&lt;="&amp;F$12)</f>
        <v>0</v>
      </c>
      <c r="G49" s="173">
        <f>-SUMIFS(Transactions!$I:$I,Transactions!$F:$F,YearlyReport!$A49,Transactions!$B:$B,"&gt;="&amp;G$11,Transactions!$B:$B,"&lt;="&amp;G$12)+SUMIFS(Transactions!$H:$H,Transactions!$F:$F,YearlyReport!$A49,Transactions!$B:$B,"&gt;="&amp;G$11,Transactions!$B:$B,"&lt;="&amp;G$12)</f>
        <v>0</v>
      </c>
      <c r="H49" s="173">
        <f>-SUMIFS(Transactions!$I:$I,Transactions!$F:$F,YearlyReport!$A49,Transactions!$B:$B,"&gt;="&amp;H$11,Transactions!$B:$B,"&lt;="&amp;H$12)+SUMIFS(Transactions!$H:$H,Transactions!$F:$F,YearlyReport!$A49,Transactions!$B:$B,"&gt;="&amp;H$11,Transactions!$B:$B,"&lt;="&amp;H$12)</f>
        <v>0</v>
      </c>
      <c r="I49" s="173">
        <f>-SUMIFS(Transactions!$I:$I,Transactions!$F:$F,YearlyReport!$A49,Transactions!$B:$B,"&gt;="&amp;I$11,Transactions!$B:$B,"&lt;="&amp;I$12)+SUMIFS(Transactions!$H:$H,Transactions!$F:$F,YearlyReport!$A49,Transactions!$B:$B,"&gt;="&amp;I$11,Transactions!$B:$B,"&lt;="&amp;I$12)</f>
        <v>0</v>
      </c>
      <c r="J49" s="173">
        <f>-SUMIFS(Transactions!$I:$I,Transactions!$F:$F,YearlyReport!$A49,Transactions!$B:$B,"&gt;="&amp;J$11,Transactions!$B:$B,"&lt;="&amp;J$12)+SUMIFS(Transactions!$H:$H,Transactions!$F:$F,YearlyReport!$A49,Transactions!$B:$B,"&gt;="&amp;J$11,Transactions!$B:$B,"&lt;="&amp;J$12)</f>
        <v>0</v>
      </c>
      <c r="K49" s="173">
        <f>-SUMIFS(Transactions!$I:$I,Transactions!$F:$F,YearlyReport!$A49,Transactions!$B:$B,"&gt;="&amp;K$11,Transactions!$B:$B,"&lt;="&amp;K$12)+SUMIFS(Transactions!$H:$H,Transactions!$F:$F,YearlyReport!$A49,Transactions!$B:$B,"&gt;="&amp;K$11,Transactions!$B:$B,"&lt;="&amp;K$12)</f>
        <v>0</v>
      </c>
      <c r="L49" s="173">
        <f>-SUMIFS(Transactions!$I:$I,Transactions!$F:$F,YearlyReport!$A49,Transactions!$B:$B,"&gt;="&amp;L$11,Transactions!$B:$B,"&lt;="&amp;L$12)+SUMIFS(Transactions!$H:$H,Transactions!$F:$F,YearlyReport!$A49,Transactions!$B:$B,"&gt;="&amp;L$11,Transactions!$B:$B,"&lt;="&amp;L$12)</f>
        <v>0</v>
      </c>
      <c r="M49" s="173">
        <f>-SUMIFS(Transactions!$I:$I,Transactions!$F:$F,YearlyReport!$A49,Transactions!$B:$B,"&gt;="&amp;M$11,Transactions!$B:$B,"&lt;="&amp;M$12)+SUMIFS(Transactions!$H:$H,Transactions!$F:$F,YearlyReport!$A49,Transactions!$B:$B,"&gt;="&amp;M$11,Transactions!$B:$B,"&lt;="&amp;M$12)</f>
        <v>0</v>
      </c>
      <c r="N49" s="21">
        <f t="shared" si="18"/>
        <v>0</v>
      </c>
      <c r="O49" s="21">
        <f t="shared" si="19"/>
        <v>0</v>
      </c>
    </row>
    <row r="50" spans="1:15" s="25" customFormat="1" ht="13.5" x14ac:dyDescent="0.3">
      <c r="A50" s="25" t="s">
        <v>211</v>
      </c>
      <c r="B50" s="173">
        <f>-SUMIFS(Transactions!$I:$I,Transactions!$F:$F,YearlyReport!$A50,Transactions!$B:$B,"&gt;="&amp;B$11,Transactions!$B:$B,"&lt;="&amp;B$12)+SUMIFS(Transactions!$H:$H,Transactions!$F:$F,YearlyReport!$A50,Transactions!$B:$B,"&gt;="&amp;B$11,Transactions!$B:$B,"&lt;="&amp;B$12)</f>
        <v>0</v>
      </c>
      <c r="C50" s="173">
        <f>-SUMIFS(Transactions!$I:$I,Transactions!$F:$F,YearlyReport!$A50,Transactions!$B:$B,"&gt;="&amp;C$11,Transactions!$B:$B,"&lt;="&amp;C$12)+SUMIFS(Transactions!$H:$H,Transactions!$F:$F,YearlyReport!$A50,Transactions!$B:$B,"&gt;="&amp;C$11,Transactions!$B:$B,"&lt;="&amp;C$12)</f>
        <v>0</v>
      </c>
      <c r="D50" s="173">
        <f>-SUMIFS(Transactions!$I:$I,Transactions!$F:$F,YearlyReport!$A50,Transactions!$B:$B,"&gt;="&amp;D$11,Transactions!$B:$B,"&lt;="&amp;D$12)+SUMIFS(Transactions!$H:$H,Transactions!$F:$F,YearlyReport!$A50,Transactions!$B:$B,"&gt;="&amp;D$11,Transactions!$B:$B,"&lt;="&amp;D$12)</f>
        <v>0</v>
      </c>
      <c r="E50" s="173">
        <f>-SUMIFS(Transactions!$I:$I,Transactions!$F:$F,YearlyReport!$A50,Transactions!$B:$B,"&gt;="&amp;E$11,Transactions!$B:$B,"&lt;="&amp;E$12)+SUMIFS(Transactions!$H:$H,Transactions!$F:$F,YearlyReport!$A50,Transactions!$B:$B,"&gt;="&amp;E$11,Transactions!$B:$B,"&lt;="&amp;E$12)</f>
        <v>0</v>
      </c>
      <c r="F50" s="173">
        <f>-SUMIFS(Transactions!$I:$I,Transactions!$F:$F,YearlyReport!$A50,Transactions!$B:$B,"&gt;="&amp;F$11,Transactions!$B:$B,"&lt;="&amp;F$12)+SUMIFS(Transactions!$H:$H,Transactions!$F:$F,YearlyReport!$A50,Transactions!$B:$B,"&gt;="&amp;F$11,Transactions!$B:$B,"&lt;="&amp;F$12)</f>
        <v>0</v>
      </c>
      <c r="G50" s="173">
        <f>-SUMIFS(Transactions!$I:$I,Transactions!$F:$F,YearlyReport!$A50,Transactions!$B:$B,"&gt;="&amp;G$11,Transactions!$B:$B,"&lt;="&amp;G$12)+SUMIFS(Transactions!$H:$H,Transactions!$F:$F,YearlyReport!$A50,Transactions!$B:$B,"&gt;="&amp;G$11,Transactions!$B:$B,"&lt;="&amp;G$12)</f>
        <v>0</v>
      </c>
      <c r="H50" s="173">
        <f>-SUMIFS(Transactions!$I:$I,Transactions!$F:$F,YearlyReport!$A50,Transactions!$B:$B,"&gt;="&amp;H$11,Transactions!$B:$B,"&lt;="&amp;H$12)+SUMIFS(Transactions!$H:$H,Transactions!$F:$F,YearlyReport!$A50,Transactions!$B:$B,"&gt;="&amp;H$11,Transactions!$B:$B,"&lt;="&amp;H$12)</f>
        <v>0</v>
      </c>
      <c r="I50" s="173">
        <f>-SUMIFS(Transactions!$I:$I,Transactions!$F:$F,YearlyReport!$A50,Transactions!$B:$B,"&gt;="&amp;I$11,Transactions!$B:$B,"&lt;="&amp;I$12)+SUMIFS(Transactions!$H:$H,Transactions!$F:$F,YearlyReport!$A50,Transactions!$B:$B,"&gt;="&amp;I$11,Transactions!$B:$B,"&lt;="&amp;I$12)</f>
        <v>0</v>
      </c>
      <c r="J50" s="173">
        <f>-SUMIFS(Transactions!$I:$I,Transactions!$F:$F,YearlyReport!$A50,Transactions!$B:$B,"&gt;="&amp;J$11,Transactions!$B:$B,"&lt;="&amp;J$12)+SUMIFS(Transactions!$H:$H,Transactions!$F:$F,YearlyReport!$A50,Transactions!$B:$B,"&gt;="&amp;J$11,Transactions!$B:$B,"&lt;="&amp;J$12)</f>
        <v>0</v>
      </c>
      <c r="K50" s="173">
        <f>-SUMIFS(Transactions!$I:$I,Transactions!$F:$F,YearlyReport!$A50,Transactions!$B:$B,"&gt;="&amp;K$11,Transactions!$B:$B,"&lt;="&amp;K$12)+SUMIFS(Transactions!$H:$H,Transactions!$F:$F,YearlyReport!$A50,Transactions!$B:$B,"&gt;="&amp;K$11,Transactions!$B:$B,"&lt;="&amp;K$12)</f>
        <v>0</v>
      </c>
      <c r="L50" s="173">
        <f>-SUMIFS(Transactions!$I:$I,Transactions!$F:$F,YearlyReport!$A50,Transactions!$B:$B,"&gt;="&amp;L$11,Transactions!$B:$B,"&lt;="&amp;L$12)+SUMIFS(Transactions!$H:$H,Transactions!$F:$F,YearlyReport!$A50,Transactions!$B:$B,"&gt;="&amp;L$11,Transactions!$B:$B,"&lt;="&amp;L$12)</f>
        <v>0</v>
      </c>
      <c r="M50" s="173">
        <f>-SUMIFS(Transactions!$I:$I,Transactions!$F:$F,YearlyReport!$A50,Transactions!$B:$B,"&gt;="&amp;M$11,Transactions!$B:$B,"&lt;="&amp;M$12)+SUMIFS(Transactions!$H:$H,Transactions!$F:$F,YearlyReport!$A50,Transactions!$B:$B,"&gt;="&amp;M$11,Transactions!$B:$B,"&lt;="&amp;M$12)</f>
        <v>0</v>
      </c>
      <c r="N50" s="21">
        <f t="shared" si="18"/>
        <v>0</v>
      </c>
      <c r="O50" s="21">
        <f t="shared" si="19"/>
        <v>0</v>
      </c>
    </row>
    <row r="51" spans="1:15" s="25" customFormat="1" ht="13.5" x14ac:dyDescent="0.3">
      <c r="A51" s="25" t="s">
        <v>76</v>
      </c>
      <c r="B51" s="173">
        <f>-SUMIFS(Transactions!$I:$I,Transactions!$F:$F,YearlyReport!$A51,Transactions!$B:$B,"&gt;="&amp;B$11,Transactions!$B:$B,"&lt;="&amp;B$12)+SUMIFS(Transactions!$H:$H,Transactions!$F:$F,YearlyReport!$A51,Transactions!$B:$B,"&gt;="&amp;B$11,Transactions!$B:$B,"&lt;="&amp;B$12)</f>
        <v>0</v>
      </c>
      <c r="C51" s="173">
        <f>-SUMIFS(Transactions!$I:$I,Transactions!$F:$F,YearlyReport!$A51,Transactions!$B:$B,"&gt;="&amp;C$11,Transactions!$B:$B,"&lt;="&amp;C$12)+SUMIFS(Transactions!$H:$H,Transactions!$F:$F,YearlyReport!$A51,Transactions!$B:$B,"&gt;="&amp;C$11,Transactions!$B:$B,"&lt;="&amp;C$12)</f>
        <v>0</v>
      </c>
      <c r="D51" s="173">
        <f>-SUMIFS(Transactions!$I:$I,Transactions!$F:$F,YearlyReport!$A51,Transactions!$B:$B,"&gt;="&amp;D$11,Transactions!$B:$B,"&lt;="&amp;D$12)+SUMIFS(Transactions!$H:$H,Transactions!$F:$F,YearlyReport!$A51,Transactions!$B:$B,"&gt;="&amp;D$11,Transactions!$B:$B,"&lt;="&amp;D$12)</f>
        <v>0</v>
      </c>
      <c r="E51" s="173">
        <f>-SUMIFS(Transactions!$I:$I,Transactions!$F:$F,YearlyReport!$A51,Transactions!$B:$B,"&gt;="&amp;E$11,Transactions!$B:$B,"&lt;="&amp;E$12)+SUMIFS(Transactions!$H:$H,Transactions!$F:$F,YearlyReport!$A51,Transactions!$B:$B,"&gt;="&amp;E$11,Transactions!$B:$B,"&lt;="&amp;E$12)</f>
        <v>0</v>
      </c>
      <c r="F51" s="173">
        <f>-SUMIFS(Transactions!$I:$I,Transactions!$F:$F,YearlyReport!$A51,Transactions!$B:$B,"&gt;="&amp;F$11,Transactions!$B:$B,"&lt;="&amp;F$12)+SUMIFS(Transactions!$H:$H,Transactions!$F:$F,YearlyReport!$A51,Transactions!$B:$B,"&gt;="&amp;F$11,Transactions!$B:$B,"&lt;="&amp;F$12)</f>
        <v>0</v>
      </c>
      <c r="G51" s="173">
        <f>-SUMIFS(Transactions!$I:$I,Transactions!$F:$F,YearlyReport!$A51,Transactions!$B:$B,"&gt;="&amp;G$11,Transactions!$B:$B,"&lt;="&amp;G$12)+SUMIFS(Transactions!$H:$H,Transactions!$F:$F,YearlyReport!$A51,Transactions!$B:$B,"&gt;="&amp;G$11,Transactions!$B:$B,"&lt;="&amp;G$12)</f>
        <v>0</v>
      </c>
      <c r="H51" s="173">
        <f>-SUMIFS(Transactions!$I:$I,Transactions!$F:$F,YearlyReport!$A51,Transactions!$B:$B,"&gt;="&amp;H$11,Transactions!$B:$B,"&lt;="&amp;H$12)+SUMIFS(Transactions!$H:$H,Transactions!$F:$F,YearlyReport!$A51,Transactions!$B:$B,"&gt;="&amp;H$11,Transactions!$B:$B,"&lt;="&amp;H$12)</f>
        <v>0</v>
      </c>
      <c r="I51" s="173">
        <f>-SUMIFS(Transactions!$I:$I,Transactions!$F:$F,YearlyReport!$A51,Transactions!$B:$B,"&gt;="&amp;I$11,Transactions!$B:$B,"&lt;="&amp;I$12)+SUMIFS(Transactions!$H:$H,Transactions!$F:$F,YearlyReport!$A51,Transactions!$B:$B,"&gt;="&amp;I$11,Transactions!$B:$B,"&lt;="&amp;I$12)</f>
        <v>0</v>
      </c>
      <c r="J51" s="173">
        <f>-SUMIFS(Transactions!$I:$I,Transactions!$F:$F,YearlyReport!$A51,Transactions!$B:$B,"&gt;="&amp;J$11,Transactions!$B:$B,"&lt;="&amp;J$12)+SUMIFS(Transactions!$H:$H,Transactions!$F:$F,YearlyReport!$A51,Transactions!$B:$B,"&gt;="&amp;J$11,Transactions!$B:$B,"&lt;="&amp;J$12)</f>
        <v>0</v>
      </c>
      <c r="K51" s="173">
        <f>-SUMIFS(Transactions!$I:$I,Transactions!$F:$F,YearlyReport!$A51,Transactions!$B:$B,"&gt;="&amp;K$11,Transactions!$B:$B,"&lt;="&amp;K$12)+SUMIFS(Transactions!$H:$H,Transactions!$F:$F,YearlyReport!$A51,Transactions!$B:$B,"&gt;="&amp;K$11,Transactions!$B:$B,"&lt;="&amp;K$12)</f>
        <v>0</v>
      </c>
      <c r="L51" s="173">
        <f>-SUMIFS(Transactions!$I:$I,Transactions!$F:$F,YearlyReport!$A51,Transactions!$B:$B,"&gt;="&amp;L$11,Transactions!$B:$B,"&lt;="&amp;L$12)+SUMIFS(Transactions!$H:$H,Transactions!$F:$F,YearlyReport!$A51,Transactions!$B:$B,"&gt;="&amp;L$11,Transactions!$B:$B,"&lt;="&amp;L$12)</f>
        <v>0</v>
      </c>
      <c r="M51" s="173">
        <f>-SUMIFS(Transactions!$I:$I,Transactions!$F:$F,YearlyReport!$A51,Transactions!$B:$B,"&gt;="&amp;M$11,Transactions!$B:$B,"&lt;="&amp;M$12)+SUMIFS(Transactions!$H:$H,Transactions!$F:$F,YearlyReport!$A51,Transactions!$B:$B,"&gt;="&amp;M$11,Transactions!$B:$B,"&lt;="&amp;M$12)</f>
        <v>0</v>
      </c>
      <c r="N51" s="21">
        <f t="shared" si="18"/>
        <v>0</v>
      </c>
      <c r="O51" s="21">
        <f t="shared" si="19"/>
        <v>0</v>
      </c>
    </row>
    <row r="52" spans="1:15" s="25" customFormat="1" ht="13.5" x14ac:dyDescent="0.3">
      <c r="A52" s="25" t="s">
        <v>212</v>
      </c>
      <c r="B52" s="174">
        <f>-SUMIFS(Transactions!$I:$I,Transactions!$F:$F,YearlyReport!$A52,Transactions!$B:$B,"&gt;="&amp;B$11,Transactions!$B:$B,"&lt;="&amp;B$12)+SUMIFS(Transactions!$H:$H,Transactions!$F:$F,YearlyReport!$A52,Transactions!$B:$B,"&gt;="&amp;B$11,Transactions!$B:$B,"&lt;="&amp;B$12)</f>
        <v>0</v>
      </c>
      <c r="C52" s="174">
        <f>-SUMIFS(Transactions!$I:$I,Transactions!$F:$F,YearlyReport!$A52,Transactions!$B:$B,"&gt;="&amp;C$11,Transactions!$B:$B,"&lt;="&amp;C$12)+SUMIFS(Transactions!$H:$H,Transactions!$F:$F,YearlyReport!$A52,Transactions!$B:$B,"&gt;="&amp;C$11,Transactions!$B:$B,"&lt;="&amp;C$12)</f>
        <v>0</v>
      </c>
      <c r="D52" s="174">
        <f>-SUMIFS(Transactions!$I:$I,Transactions!$F:$F,YearlyReport!$A52,Transactions!$B:$B,"&gt;="&amp;D$11,Transactions!$B:$B,"&lt;="&amp;D$12)+SUMIFS(Transactions!$H:$H,Transactions!$F:$F,YearlyReport!$A52,Transactions!$B:$B,"&gt;="&amp;D$11,Transactions!$B:$B,"&lt;="&amp;D$12)</f>
        <v>0</v>
      </c>
      <c r="E52" s="174">
        <f>-SUMIFS(Transactions!$I:$I,Transactions!$F:$F,YearlyReport!$A52,Transactions!$B:$B,"&gt;="&amp;E$11,Transactions!$B:$B,"&lt;="&amp;E$12)+SUMIFS(Transactions!$H:$H,Transactions!$F:$F,YearlyReport!$A52,Transactions!$B:$B,"&gt;="&amp;E$11,Transactions!$B:$B,"&lt;="&amp;E$12)</f>
        <v>0</v>
      </c>
      <c r="F52" s="174">
        <f>-SUMIFS(Transactions!$I:$I,Transactions!$F:$F,YearlyReport!$A52,Transactions!$B:$B,"&gt;="&amp;F$11,Transactions!$B:$B,"&lt;="&amp;F$12)+SUMIFS(Transactions!$H:$H,Transactions!$F:$F,YearlyReport!$A52,Transactions!$B:$B,"&gt;="&amp;F$11,Transactions!$B:$B,"&lt;="&amp;F$12)</f>
        <v>0</v>
      </c>
      <c r="G52" s="174">
        <f>-SUMIFS(Transactions!$I:$I,Transactions!$F:$F,YearlyReport!$A52,Transactions!$B:$B,"&gt;="&amp;G$11,Transactions!$B:$B,"&lt;="&amp;G$12)+SUMIFS(Transactions!$H:$H,Transactions!$F:$F,YearlyReport!$A52,Transactions!$B:$B,"&gt;="&amp;G$11,Transactions!$B:$B,"&lt;="&amp;G$12)</f>
        <v>0</v>
      </c>
      <c r="H52" s="174">
        <f>-SUMIFS(Transactions!$I:$I,Transactions!$F:$F,YearlyReport!$A52,Transactions!$B:$B,"&gt;="&amp;H$11,Transactions!$B:$B,"&lt;="&amp;H$12)+SUMIFS(Transactions!$H:$H,Transactions!$F:$F,YearlyReport!$A52,Transactions!$B:$B,"&gt;="&amp;H$11,Transactions!$B:$B,"&lt;="&amp;H$12)</f>
        <v>0</v>
      </c>
      <c r="I52" s="174">
        <f>-SUMIFS(Transactions!$I:$I,Transactions!$F:$F,YearlyReport!$A52,Transactions!$B:$B,"&gt;="&amp;I$11,Transactions!$B:$B,"&lt;="&amp;I$12)+SUMIFS(Transactions!$H:$H,Transactions!$F:$F,YearlyReport!$A52,Transactions!$B:$B,"&gt;="&amp;I$11,Transactions!$B:$B,"&lt;="&amp;I$12)</f>
        <v>0</v>
      </c>
      <c r="J52" s="174">
        <f>-SUMIFS(Transactions!$I:$I,Transactions!$F:$F,YearlyReport!$A52,Transactions!$B:$B,"&gt;="&amp;J$11,Transactions!$B:$B,"&lt;="&amp;J$12)+SUMIFS(Transactions!$H:$H,Transactions!$F:$F,YearlyReport!$A52,Transactions!$B:$B,"&gt;="&amp;J$11,Transactions!$B:$B,"&lt;="&amp;J$12)</f>
        <v>0</v>
      </c>
      <c r="K52" s="174">
        <f>-SUMIFS(Transactions!$I:$I,Transactions!$F:$F,YearlyReport!$A52,Transactions!$B:$B,"&gt;="&amp;K$11,Transactions!$B:$B,"&lt;="&amp;K$12)+SUMIFS(Transactions!$H:$H,Transactions!$F:$F,YearlyReport!$A52,Transactions!$B:$B,"&gt;="&amp;K$11,Transactions!$B:$B,"&lt;="&amp;K$12)</f>
        <v>0</v>
      </c>
      <c r="L52" s="174">
        <f>-SUMIFS(Transactions!$I:$I,Transactions!$F:$F,YearlyReport!$A52,Transactions!$B:$B,"&gt;="&amp;L$11,Transactions!$B:$B,"&lt;="&amp;L$12)+SUMIFS(Transactions!$H:$H,Transactions!$F:$F,YearlyReport!$A52,Transactions!$B:$B,"&gt;="&amp;L$11,Transactions!$B:$B,"&lt;="&amp;L$12)</f>
        <v>0</v>
      </c>
      <c r="M52" s="174">
        <f>-SUMIFS(Transactions!$I:$I,Transactions!$F:$F,YearlyReport!$A52,Transactions!$B:$B,"&gt;="&amp;M$11,Transactions!$B:$B,"&lt;="&amp;M$12)+SUMIFS(Transactions!$H:$H,Transactions!$F:$F,YearlyReport!$A52,Transactions!$B:$B,"&gt;="&amp;M$11,Transactions!$B:$B,"&lt;="&amp;M$12)</f>
        <v>0</v>
      </c>
      <c r="N52" s="21">
        <f t="shared" si="18"/>
        <v>0</v>
      </c>
      <c r="O52" s="21">
        <f t="shared" si="19"/>
        <v>0</v>
      </c>
    </row>
    <row r="53" spans="1:15" s="25" customFormat="1" ht="13.5" x14ac:dyDescent="0.3">
      <c r="A53" s="106" t="str">
        <f>"Total "&amp;A44</f>
        <v>Total HOUSING</v>
      </c>
      <c r="B53" s="107">
        <f>SUM(B44:B52)</f>
        <v>0</v>
      </c>
      <c r="C53" s="107">
        <f t="shared" ref="C53:M53" si="20">SUM(C44:C52)</f>
        <v>0</v>
      </c>
      <c r="D53" s="107">
        <f t="shared" si="20"/>
        <v>0</v>
      </c>
      <c r="E53" s="107">
        <f t="shared" si="20"/>
        <v>0</v>
      </c>
      <c r="F53" s="107">
        <f t="shared" si="20"/>
        <v>0</v>
      </c>
      <c r="G53" s="107">
        <f t="shared" si="20"/>
        <v>0</v>
      </c>
      <c r="H53" s="107">
        <f t="shared" si="20"/>
        <v>0</v>
      </c>
      <c r="I53" s="107">
        <f t="shared" si="20"/>
        <v>0</v>
      </c>
      <c r="J53" s="107">
        <f t="shared" si="20"/>
        <v>0</v>
      </c>
      <c r="K53" s="107">
        <f t="shared" si="20"/>
        <v>0</v>
      </c>
      <c r="L53" s="107">
        <f t="shared" si="20"/>
        <v>0</v>
      </c>
      <c r="M53" s="107">
        <f t="shared" si="20"/>
        <v>0</v>
      </c>
      <c r="N53" s="107">
        <f t="shared" si="18"/>
        <v>0</v>
      </c>
      <c r="O53" s="107">
        <f t="shared" si="19"/>
        <v>0</v>
      </c>
    </row>
    <row r="54" spans="1:15" s="25" customFormat="1" ht="13.5" x14ac:dyDescent="0.3">
      <c r="A54" s="38" t="s">
        <v>233</v>
      </c>
      <c r="B54" s="39">
        <f t="shared" ref="B54:O54" si="21">IF(B$5&gt;0,B53/B$5," - ")</f>
        <v>0</v>
      </c>
      <c r="C54" s="39">
        <f t="shared" si="21"/>
        <v>0</v>
      </c>
      <c r="D54" s="39" t="str">
        <f t="shared" si="21"/>
        <v xml:space="preserve"> - </v>
      </c>
      <c r="E54" s="39" t="str">
        <f t="shared" si="21"/>
        <v xml:space="preserve"> - </v>
      </c>
      <c r="F54" s="39" t="str">
        <f t="shared" si="21"/>
        <v xml:space="preserve"> - </v>
      </c>
      <c r="G54" s="39" t="str">
        <f t="shared" si="21"/>
        <v xml:space="preserve"> - </v>
      </c>
      <c r="H54" s="39" t="str">
        <f t="shared" si="21"/>
        <v xml:space="preserve"> - </v>
      </c>
      <c r="I54" s="39" t="str">
        <f t="shared" si="21"/>
        <v xml:space="preserve"> - </v>
      </c>
      <c r="J54" s="39" t="str">
        <f t="shared" si="21"/>
        <v xml:space="preserve"> - </v>
      </c>
      <c r="K54" s="39" t="str">
        <f t="shared" si="21"/>
        <v xml:space="preserve"> - </v>
      </c>
      <c r="L54" s="39" t="str">
        <f t="shared" si="21"/>
        <v xml:space="preserve"> - </v>
      </c>
      <c r="M54" s="39" t="str">
        <f t="shared" si="21"/>
        <v xml:space="preserve"> - </v>
      </c>
      <c r="N54" s="39">
        <f t="shared" si="21"/>
        <v>0</v>
      </c>
      <c r="O54" s="39">
        <f t="shared" si="21"/>
        <v>0</v>
      </c>
    </row>
    <row r="55" spans="1:15" s="25" customFormat="1" x14ac:dyDescent="0.3">
      <c r="A55" s="108" t="s">
        <v>207</v>
      </c>
      <c r="B55" s="109"/>
      <c r="C55" s="109"/>
      <c r="D55" s="109"/>
      <c r="E55" s="109"/>
      <c r="F55" s="109"/>
      <c r="G55" s="109"/>
      <c r="H55" s="109"/>
      <c r="I55" s="109"/>
      <c r="J55" s="109"/>
      <c r="K55" s="109"/>
      <c r="L55" s="109"/>
      <c r="M55" s="109"/>
      <c r="N55" s="109"/>
      <c r="O55" s="109"/>
    </row>
    <row r="56" spans="1:15" s="25" customFormat="1" ht="13.5" x14ac:dyDescent="0.3">
      <c r="A56" s="25" t="s">
        <v>73</v>
      </c>
      <c r="B56" s="172">
        <f>-SUMIFS(Transactions!$I:$I,Transactions!$F:$F,YearlyReport!$A56,Transactions!$B:$B,"&gt;="&amp;B$11,Transactions!$B:$B,"&lt;="&amp;B$12)+SUMIFS(Transactions!$H:$H,Transactions!$F:$F,YearlyReport!$A56,Transactions!$B:$B,"&gt;="&amp;B$11,Transactions!$B:$B,"&lt;="&amp;B$12)</f>
        <v>0</v>
      </c>
      <c r="C56" s="172">
        <f>-SUMIFS(Transactions!$I:$I,Transactions!$F:$F,YearlyReport!$A56,Transactions!$B:$B,"&gt;="&amp;C$11,Transactions!$B:$B,"&lt;="&amp;C$12)+SUMIFS(Transactions!$H:$H,Transactions!$F:$F,YearlyReport!$A56,Transactions!$B:$B,"&gt;="&amp;C$11,Transactions!$B:$B,"&lt;="&amp;C$12)</f>
        <v>0</v>
      </c>
      <c r="D56" s="172">
        <f>-SUMIFS(Transactions!$I:$I,Transactions!$F:$F,YearlyReport!$A56,Transactions!$B:$B,"&gt;="&amp;D$11,Transactions!$B:$B,"&lt;="&amp;D$12)+SUMIFS(Transactions!$H:$H,Transactions!$F:$F,YearlyReport!$A56,Transactions!$B:$B,"&gt;="&amp;D$11,Transactions!$B:$B,"&lt;="&amp;D$12)</f>
        <v>0</v>
      </c>
      <c r="E56" s="172">
        <f>-SUMIFS(Transactions!$I:$I,Transactions!$F:$F,YearlyReport!$A56,Transactions!$B:$B,"&gt;="&amp;E$11,Transactions!$B:$B,"&lt;="&amp;E$12)+SUMIFS(Transactions!$H:$H,Transactions!$F:$F,YearlyReport!$A56,Transactions!$B:$B,"&gt;="&amp;E$11,Transactions!$B:$B,"&lt;="&amp;E$12)</f>
        <v>0</v>
      </c>
      <c r="F56" s="172">
        <f>-SUMIFS(Transactions!$I:$I,Transactions!$F:$F,YearlyReport!$A56,Transactions!$B:$B,"&gt;="&amp;F$11,Transactions!$B:$B,"&lt;="&amp;F$12)+SUMIFS(Transactions!$H:$H,Transactions!$F:$F,YearlyReport!$A56,Transactions!$B:$B,"&gt;="&amp;F$11,Transactions!$B:$B,"&lt;="&amp;F$12)</f>
        <v>0</v>
      </c>
      <c r="G56" s="172">
        <f>-SUMIFS(Transactions!$I:$I,Transactions!$F:$F,YearlyReport!$A56,Transactions!$B:$B,"&gt;="&amp;G$11,Transactions!$B:$B,"&lt;="&amp;G$12)+SUMIFS(Transactions!$H:$H,Transactions!$F:$F,YearlyReport!$A56,Transactions!$B:$B,"&gt;="&amp;G$11,Transactions!$B:$B,"&lt;="&amp;G$12)</f>
        <v>0</v>
      </c>
      <c r="H56" s="172">
        <f>-SUMIFS(Transactions!$I:$I,Transactions!$F:$F,YearlyReport!$A56,Transactions!$B:$B,"&gt;="&amp;H$11,Transactions!$B:$B,"&lt;="&amp;H$12)+SUMIFS(Transactions!$H:$H,Transactions!$F:$F,YearlyReport!$A56,Transactions!$B:$B,"&gt;="&amp;H$11,Transactions!$B:$B,"&lt;="&amp;H$12)</f>
        <v>0</v>
      </c>
      <c r="I56" s="172">
        <f>-SUMIFS(Transactions!$I:$I,Transactions!$F:$F,YearlyReport!$A56,Transactions!$B:$B,"&gt;="&amp;I$11,Transactions!$B:$B,"&lt;="&amp;I$12)+SUMIFS(Transactions!$H:$H,Transactions!$F:$F,YearlyReport!$A56,Transactions!$B:$B,"&gt;="&amp;I$11,Transactions!$B:$B,"&lt;="&amp;I$12)</f>
        <v>0</v>
      </c>
      <c r="J56" s="172">
        <f>-SUMIFS(Transactions!$I:$I,Transactions!$F:$F,YearlyReport!$A56,Transactions!$B:$B,"&gt;="&amp;J$11,Transactions!$B:$B,"&lt;="&amp;J$12)+SUMIFS(Transactions!$H:$H,Transactions!$F:$F,YearlyReport!$A56,Transactions!$B:$B,"&gt;="&amp;J$11,Transactions!$B:$B,"&lt;="&amp;J$12)</f>
        <v>0</v>
      </c>
      <c r="K56" s="172">
        <f>-SUMIFS(Transactions!$I:$I,Transactions!$F:$F,YearlyReport!$A56,Transactions!$B:$B,"&gt;="&amp;K$11,Transactions!$B:$B,"&lt;="&amp;K$12)+SUMIFS(Transactions!$H:$H,Transactions!$F:$F,YearlyReport!$A56,Transactions!$B:$B,"&gt;="&amp;K$11,Transactions!$B:$B,"&lt;="&amp;K$12)</f>
        <v>0</v>
      </c>
      <c r="L56" s="172">
        <f>-SUMIFS(Transactions!$I:$I,Transactions!$F:$F,YearlyReport!$A56,Transactions!$B:$B,"&gt;="&amp;L$11,Transactions!$B:$B,"&lt;="&amp;L$12)+SUMIFS(Transactions!$H:$H,Transactions!$F:$F,YearlyReport!$A56,Transactions!$B:$B,"&gt;="&amp;L$11,Transactions!$B:$B,"&lt;="&amp;L$12)</f>
        <v>0</v>
      </c>
      <c r="M56" s="172">
        <f>-SUMIFS(Transactions!$I:$I,Transactions!$F:$F,YearlyReport!$A56,Transactions!$B:$B,"&gt;="&amp;M$11,Transactions!$B:$B,"&lt;="&amp;M$12)+SUMIFS(Transactions!$H:$H,Transactions!$F:$F,YearlyReport!$A56,Transactions!$B:$B,"&gt;="&amp;M$11,Transactions!$B:$B,"&lt;="&amp;M$12)</f>
        <v>0</v>
      </c>
      <c r="N56" s="21">
        <f t="shared" ref="N56:N63" si="22">SUM(B56:M56)</f>
        <v>0</v>
      </c>
      <c r="O56" s="21">
        <f t="shared" ref="O56:O63" si="23">N56/COLUMNS(B56:M56)</f>
        <v>0</v>
      </c>
    </row>
    <row r="57" spans="1:15" s="25" customFormat="1" ht="13.5" x14ac:dyDescent="0.3">
      <c r="A57" s="25" t="s">
        <v>116</v>
      </c>
      <c r="B57" s="173">
        <f>-SUMIFS(Transactions!$I:$I,Transactions!$F:$F,YearlyReport!$A57,Transactions!$B:$B,"&gt;="&amp;B$11,Transactions!$B:$B,"&lt;="&amp;B$12)+SUMIFS(Transactions!$H:$H,Transactions!$F:$F,YearlyReport!$A57,Transactions!$B:$B,"&gt;="&amp;B$11,Transactions!$B:$B,"&lt;="&amp;B$12)</f>
        <v>100</v>
      </c>
      <c r="C57" s="173">
        <f>-SUMIFS(Transactions!$I:$I,Transactions!$F:$F,YearlyReport!$A57,Transactions!$B:$B,"&gt;="&amp;C$11,Transactions!$B:$B,"&lt;="&amp;C$12)+SUMIFS(Transactions!$H:$H,Transactions!$F:$F,YearlyReport!$A57,Transactions!$B:$B,"&gt;="&amp;C$11,Transactions!$B:$B,"&lt;="&amp;C$12)</f>
        <v>0</v>
      </c>
      <c r="D57" s="173">
        <f>-SUMIFS(Transactions!$I:$I,Transactions!$F:$F,YearlyReport!$A57,Transactions!$B:$B,"&gt;="&amp;D$11,Transactions!$B:$B,"&lt;="&amp;D$12)+SUMIFS(Transactions!$H:$H,Transactions!$F:$F,YearlyReport!$A57,Transactions!$B:$B,"&gt;="&amp;D$11,Transactions!$B:$B,"&lt;="&amp;D$12)</f>
        <v>0</v>
      </c>
      <c r="E57" s="173">
        <f>-SUMIFS(Transactions!$I:$I,Transactions!$F:$F,YearlyReport!$A57,Transactions!$B:$B,"&gt;="&amp;E$11,Transactions!$B:$B,"&lt;="&amp;E$12)+SUMIFS(Transactions!$H:$H,Transactions!$F:$F,YearlyReport!$A57,Transactions!$B:$B,"&gt;="&amp;E$11,Transactions!$B:$B,"&lt;="&amp;E$12)</f>
        <v>0</v>
      </c>
      <c r="F57" s="173">
        <f>-SUMIFS(Transactions!$I:$I,Transactions!$F:$F,YearlyReport!$A57,Transactions!$B:$B,"&gt;="&amp;F$11,Transactions!$B:$B,"&lt;="&amp;F$12)+SUMIFS(Transactions!$H:$H,Transactions!$F:$F,YearlyReport!$A57,Transactions!$B:$B,"&gt;="&amp;F$11,Transactions!$B:$B,"&lt;="&amp;F$12)</f>
        <v>0</v>
      </c>
      <c r="G57" s="173">
        <f>-SUMIFS(Transactions!$I:$I,Transactions!$F:$F,YearlyReport!$A57,Transactions!$B:$B,"&gt;="&amp;G$11,Transactions!$B:$B,"&lt;="&amp;G$12)+SUMIFS(Transactions!$H:$H,Transactions!$F:$F,YearlyReport!$A57,Transactions!$B:$B,"&gt;="&amp;G$11,Transactions!$B:$B,"&lt;="&amp;G$12)</f>
        <v>0</v>
      </c>
      <c r="H57" s="173">
        <f>-SUMIFS(Transactions!$I:$I,Transactions!$F:$F,YearlyReport!$A57,Transactions!$B:$B,"&gt;="&amp;H$11,Transactions!$B:$B,"&lt;="&amp;H$12)+SUMIFS(Transactions!$H:$H,Transactions!$F:$F,YearlyReport!$A57,Transactions!$B:$B,"&gt;="&amp;H$11,Transactions!$B:$B,"&lt;="&amp;H$12)</f>
        <v>0</v>
      </c>
      <c r="I57" s="173">
        <f>-SUMIFS(Transactions!$I:$I,Transactions!$F:$F,YearlyReport!$A57,Transactions!$B:$B,"&gt;="&amp;I$11,Transactions!$B:$B,"&lt;="&amp;I$12)+SUMIFS(Transactions!$H:$H,Transactions!$F:$F,YearlyReport!$A57,Transactions!$B:$B,"&gt;="&amp;I$11,Transactions!$B:$B,"&lt;="&amp;I$12)</f>
        <v>0</v>
      </c>
      <c r="J57" s="173">
        <f>-SUMIFS(Transactions!$I:$I,Transactions!$F:$F,YearlyReport!$A57,Transactions!$B:$B,"&gt;="&amp;J$11,Transactions!$B:$B,"&lt;="&amp;J$12)+SUMIFS(Transactions!$H:$H,Transactions!$F:$F,YearlyReport!$A57,Transactions!$B:$B,"&gt;="&amp;J$11,Transactions!$B:$B,"&lt;="&amp;J$12)</f>
        <v>0</v>
      </c>
      <c r="K57" s="173">
        <f>-SUMIFS(Transactions!$I:$I,Transactions!$F:$F,YearlyReport!$A57,Transactions!$B:$B,"&gt;="&amp;K$11,Transactions!$B:$B,"&lt;="&amp;K$12)+SUMIFS(Transactions!$H:$H,Transactions!$F:$F,YearlyReport!$A57,Transactions!$B:$B,"&gt;="&amp;K$11,Transactions!$B:$B,"&lt;="&amp;K$12)</f>
        <v>0</v>
      </c>
      <c r="L57" s="173">
        <f>-SUMIFS(Transactions!$I:$I,Transactions!$F:$F,YearlyReport!$A57,Transactions!$B:$B,"&gt;="&amp;L$11,Transactions!$B:$B,"&lt;="&amp;L$12)+SUMIFS(Transactions!$H:$H,Transactions!$F:$F,YearlyReport!$A57,Transactions!$B:$B,"&gt;="&amp;L$11,Transactions!$B:$B,"&lt;="&amp;L$12)</f>
        <v>0</v>
      </c>
      <c r="M57" s="173">
        <f>-SUMIFS(Transactions!$I:$I,Transactions!$F:$F,YearlyReport!$A57,Transactions!$B:$B,"&gt;="&amp;M$11,Transactions!$B:$B,"&lt;="&amp;M$12)+SUMIFS(Transactions!$H:$H,Transactions!$F:$F,YearlyReport!$A57,Transactions!$B:$B,"&gt;="&amp;M$11,Transactions!$B:$B,"&lt;="&amp;M$12)</f>
        <v>0</v>
      </c>
      <c r="N57" s="21">
        <f t="shared" si="22"/>
        <v>100</v>
      </c>
      <c r="O57" s="21">
        <f t="shared" si="23"/>
        <v>8.3333333333333339</v>
      </c>
    </row>
    <row r="58" spans="1:15" s="25" customFormat="1" ht="13.5" x14ac:dyDescent="0.3">
      <c r="A58" s="25" t="s">
        <v>115</v>
      </c>
      <c r="B58" s="173">
        <f>-SUMIFS(Transactions!$I:$I,Transactions!$F:$F,YearlyReport!$A58,Transactions!$B:$B,"&gt;="&amp;B$11,Transactions!$B:$B,"&lt;="&amp;B$12)+SUMIFS(Transactions!$H:$H,Transactions!$F:$F,YearlyReport!$A58,Transactions!$B:$B,"&gt;="&amp;B$11,Transactions!$B:$B,"&lt;="&amp;B$12)</f>
        <v>0</v>
      </c>
      <c r="C58" s="173">
        <f>-SUMIFS(Transactions!$I:$I,Transactions!$F:$F,YearlyReport!$A58,Transactions!$B:$B,"&gt;="&amp;C$11,Transactions!$B:$B,"&lt;="&amp;C$12)+SUMIFS(Transactions!$H:$H,Transactions!$F:$F,YearlyReport!$A58,Transactions!$B:$B,"&gt;="&amp;C$11,Transactions!$B:$B,"&lt;="&amp;C$12)</f>
        <v>0</v>
      </c>
      <c r="D58" s="173">
        <f>-SUMIFS(Transactions!$I:$I,Transactions!$F:$F,YearlyReport!$A58,Transactions!$B:$B,"&gt;="&amp;D$11,Transactions!$B:$B,"&lt;="&amp;D$12)+SUMIFS(Transactions!$H:$H,Transactions!$F:$F,YearlyReport!$A58,Transactions!$B:$B,"&gt;="&amp;D$11,Transactions!$B:$B,"&lt;="&amp;D$12)</f>
        <v>0</v>
      </c>
      <c r="E58" s="173">
        <f>-SUMIFS(Transactions!$I:$I,Transactions!$F:$F,YearlyReport!$A58,Transactions!$B:$B,"&gt;="&amp;E$11,Transactions!$B:$B,"&lt;="&amp;E$12)+SUMIFS(Transactions!$H:$H,Transactions!$F:$F,YearlyReport!$A58,Transactions!$B:$B,"&gt;="&amp;E$11,Transactions!$B:$B,"&lt;="&amp;E$12)</f>
        <v>0</v>
      </c>
      <c r="F58" s="173">
        <f>-SUMIFS(Transactions!$I:$I,Transactions!$F:$F,YearlyReport!$A58,Transactions!$B:$B,"&gt;="&amp;F$11,Transactions!$B:$B,"&lt;="&amp;F$12)+SUMIFS(Transactions!$H:$H,Transactions!$F:$F,YearlyReport!$A58,Transactions!$B:$B,"&gt;="&amp;F$11,Transactions!$B:$B,"&lt;="&amp;F$12)</f>
        <v>0</v>
      </c>
      <c r="G58" s="173">
        <f>-SUMIFS(Transactions!$I:$I,Transactions!$F:$F,YearlyReport!$A58,Transactions!$B:$B,"&gt;="&amp;G$11,Transactions!$B:$B,"&lt;="&amp;G$12)+SUMIFS(Transactions!$H:$H,Transactions!$F:$F,YearlyReport!$A58,Transactions!$B:$B,"&gt;="&amp;G$11,Transactions!$B:$B,"&lt;="&amp;G$12)</f>
        <v>0</v>
      </c>
      <c r="H58" s="173">
        <f>-SUMIFS(Transactions!$I:$I,Transactions!$F:$F,YearlyReport!$A58,Transactions!$B:$B,"&gt;="&amp;H$11,Transactions!$B:$B,"&lt;="&amp;H$12)+SUMIFS(Transactions!$H:$H,Transactions!$F:$F,YearlyReport!$A58,Transactions!$B:$B,"&gt;="&amp;H$11,Transactions!$B:$B,"&lt;="&amp;H$12)</f>
        <v>0</v>
      </c>
      <c r="I58" s="173">
        <f>-SUMIFS(Transactions!$I:$I,Transactions!$F:$F,YearlyReport!$A58,Transactions!$B:$B,"&gt;="&amp;I$11,Transactions!$B:$B,"&lt;="&amp;I$12)+SUMIFS(Transactions!$H:$H,Transactions!$F:$F,YearlyReport!$A58,Transactions!$B:$B,"&gt;="&amp;I$11,Transactions!$B:$B,"&lt;="&amp;I$12)</f>
        <v>0</v>
      </c>
      <c r="J58" s="173">
        <f>-SUMIFS(Transactions!$I:$I,Transactions!$F:$F,YearlyReport!$A58,Transactions!$B:$B,"&gt;="&amp;J$11,Transactions!$B:$B,"&lt;="&amp;J$12)+SUMIFS(Transactions!$H:$H,Transactions!$F:$F,YearlyReport!$A58,Transactions!$B:$B,"&gt;="&amp;J$11,Transactions!$B:$B,"&lt;="&amp;J$12)</f>
        <v>0</v>
      </c>
      <c r="K58" s="173">
        <f>-SUMIFS(Transactions!$I:$I,Transactions!$F:$F,YearlyReport!$A58,Transactions!$B:$B,"&gt;="&amp;K$11,Transactions!$B:$B,"&lt;="&amp;K$12)+SUMIFS(Transactions!$H:$H,Transactions!$F:$F,YearlyReport!$A58,Transactions!$B:$B,"&gt;="&amp;K$11,Transactions!$B:$B,"&lt;="&amp;K$12)</f>
        <v>0</v>
      </c>
      <c r="L58" s="173">
        <f>-SUMIFS(Transactions!$I:$I,Transactions!$F:$F,YearlyReport!$A58,Transactions!$B:$B,"&gt;="&amp;L$11,Transactions!$B:$B,"&lt;="&amp;L$12)+SUMIFS(Transactions!$H:$H,Transactions!$F:$F,YearlyReport!$A58,Transactions!$B:$B,"&gt;="&amp;L$11,Transactions!$B:$B,"&lt;="&amp;L$12)</f>
        <v>0</v>
      </c>
      <c r="M58" s="173">
        <f>-SUMIFS(Transactions!$I:$I,Transactions!$F:$F,YearlyReport!$A58,Transactions!$B:$B,"&gt;="&amp;M$11,Transactions!$B:$B,"&lt;="&amp;M$12)+SUMIFS(Transactions!$H:$H,Transactions!$F:$F,YearlyReport!$A58,Transactions!$B:$B,"&gt;="&amp;M$11,Transactions!$B:$B,"&lt;="&amp;M$12)</f>
        <v>0</v>
      </c>
      <c r="N58" s="21">
        <f t="shared" si="22"/>
        <v>0</v>
      </c>
      <c r="O58" s="21">
        <f t="shared" si="23"/>
        <v>0</v>
      </c>
    </row>
    <row r="59" spans="1:15" s="25" customFormat="1" ht="13.5" x14ac:dyDescent="0.3">
      <c r="A59" s="25" t="s">
        <v>77</v>
      </c>
      <c r="B59" s="173">
        <f>-SUMIFS(Transactions!$I:$I,Transactions!$F:$F,YearlyReport!$A59,Transactions!$B:$B,"&gt;="&amp;B$11,Transactions!$B:$B,"&lt;="&amp;B$12)+SUMIFS(Transactions!$H:$H,Transactions!$F:$F,YearlyReport!$A59,Transactions!$B:$B,"&gt;="&amp;B$11,Transactions!$B:$B,"&lt;="&amp;B$12)</f>
        <v>0</v>
      </c>
      <c r="C59" s="173">
        <f>-SUMIFS(Transactions!$I:$I,Transactions!$F:$F,YearlyReport!$A59,Transactions!$B:$B,"&gt;="&amp;C$11,Transactions!$B:$B,"&lt;="&amp;C$12)+SUMIFS(Transactions!$H:$H,Transactions!$F:$F,YearlyReport!$A59,Transactions!$B:$B,"&gt;="&amp;C$11,Transactions!$B:$B,"&lt;="&amp;C$12)</f>
        <v>0</v>
      </c>
      <c r="D59" s="173">
        <f>-SUMIFS(Transactions!$I:$I,Transactions!$F:$F,YearlyReport!$A59,Transactions!$B:$B,"&gt;="&amp;D$11,Transactions!$B:$B,"&lt;="&amp;D$12)+SUMIFS(Transactions!$H:$H,Transactions!$F:$F,YearlyReport!$A59,Transactions!$B:$B,"&gt;="&amp;D$11,Transactions!$B:$B,"&lt;="&amp;D$12)</f>
        <v>0</v>
      </c>
      <c r="E59" s="173">
        <f>-SUMIFS(Transactions!$I:$I,Transactions!$F:$F,YearlyReport!$A59,Transactions!$B:$B,"&gt;="&amp;E$11,Transactions!$B:$B,"&lt;="&amp;E$12)+SUMIFS(Transactions!$H:$H,Transactions!$F:$F,YearlyReport!$A59,Transactions!$B:$B,"&gt;="&amp;E$11,Transactions!$B:$B,"&lt;="&amp;E$12)</f>
        <v>0</v>
      </c>
      <c r="F59" s="173">
        <f>-SUMIFS(Transactions!$I:$I,Transactions!$F:$F,YearlyReport!$A59,Transactions!$B:$B,"&gt;="&amp;F$11,Transactions!$B:$B,"&lt;="&amp;F$12)+SUMIFS(Transactions!$H:$H,Transactions!$F:$F,YearlyReport!$A59,Transactions!$B:$B,"&gt;="&amp;F$11,Transactions!$B:$B,"&lt;="&amp;F$12)</f>
        <v>0</v>
      </c>
      <c r="G59" s="173">
        <f>-SUMIFS(Transactions!$I:$I,Transactions!$F:$F,YearlyReport!$A59,Transactions!$B:$B,"&gt;="&amp;G$11,Transactions!$B:$B,"&lt;="&amp;G$12)+SUMIFS(Transactions!$H:$H,Transactions!$F:$F,YearlyReport!$A59,Transactions!$B:$B,"&gt;="&amp;G$11,Transactions!$B:$B,"&lt;="&amp;G$12)</f>
        <v>0</v>
      </c>
      <c r="H59" s="173">
        <f>-SUMIFS(Transactions!$I:$I,Transactions!$F:$F,YearlyReport!$A59,Transactions!$B:$B,"&gt;="&amp;H$11,Transactions!$B:$B,"&lt;="&amp;H$12)+SUMIFS(Transactions!$H:$H,Transactions!$F:$F,YearlyReport!$A59,Transactions!$B:$B,"&gt;="&amp;H$11,Transactions!$B:$B,"&lt;="&amp;H$12)</f>
        <v>0</v>
      </c>
      <c r="I59" s="173">
        <f>-SUMIFS(Transactions!$I:$I,Transactions!$F:$F,YearlyReport!$A59,Transactions!$B:$B,"&gt;="&amp;I$11,Transactions!$B:$B,"&lt;="&amp;I$12)+SUMIFS(Transactions!$H:$H,Transactions!$F:$F,YearlyReport!$A59,Transactions!$B:$B,"&gt;="&amp;I$11,Transactions!$B:$B,"&lt;="&amp;I$12)</f>
        <v>0</v>
      </c>
      <c r="J59" s="173">
        <f>-SUMIFS(Transactions!$I:$I,Transactions!$F:$F,YearlyReport!$A59,Transactions!$B:$B,"&gt;="&amp;J$11,Transactions!$B:$B,"&lt;="&amp;J$12)+SUMIFS(Transactions!$H:$H,Transactions!$F:$F,YearlyReport!$A59,Transactions!$B:$B,"&gt;="&amp;J$11,Transactions!$B:$B,"&lt;="&amp;J$12)</f>
        <v>0</v>
      </c>
      <c r="K59" s="173">
        <f>-SUMIFS(Transactions!$I:$I,Transactions!$F:$F,YearlyReport!$A59,Transactions!$B:$B,"&gt;="&amp;K$11,Transactions!$B:$B,"&lt;="&amp;K$12)+SUMIFS(Transactions!$H:$H,Transactions!$F:$F,YearlyReport!$A59,Transactions!$B:$B,"&gt;="&amp;K$11,Transactions!$B:$B,"&lt;="&amp;K$12)</f>
        <v>0</v>
      </c>
      <c r="L59" s="173">
        <f>-SUMIFS(Transactions!$I:$I,Transactions!$F:$F,YearlyReport!$A59,Transactions!$B:$B,"&gt;="&amp;L$11,Transactions!$B:$B,"&lt;="&amp;L$12)+SUMIFS(Transactions!$H:$H,Transactions!$F:$F,YearlyReport!$A59,Transactions!$B:$B,"&gt;="&amp;L$11,Transactions!$B:$B,"&lt;="&amp;L$12)</f>
        <v>0</v>
      </c>
      <c r="M59" s="173">
        <f>-SUMIFS(Transactions!$I:$I,Transactions!$F:$F,YearlyReport!$A59,Transactions!$B:$B,"&gt;="&amp;M$11,Transactions!$B:$B,"&lt;="&amp;M$12)+SUMIFS(Transactions!$H:$H,Transactions!$F:$F,YearlyReport!$A59,Transactions!$B:$B,"&gt;="&amp;M$11,Transactions!$B:$B,"&lt;="&amp;M$12)</f>
        <v>0</v>
      </c>
      <c r="N59" s="21">
        <f t="shared" si="22"/>
        <v>0</v>
      </c>
      <c r="O59" s="21">
        <f t="shared" si="23"/>
        <v>0</v>
      </c>
    </row>
    <row r="60" spans="1:15" s="25" customFormat="1" ht="13.5" x14ac:dyDescent="0.3">
      <c r="A60" s="25" t="s">
        <v>114</v>
      </c>
      <c r="B60" s="173">
        <f>-SUMIFS(Transactions!$I:$I,Transactions!$F:$F,YearlyReport!$A60,Transactions!$B:$B,"&gt;="&amp;B$11,Transactions!$B:$B,"&lt;="&amp;B$12)+SUMIFS(Transactions!$H:$H,Transactions!$F:$F,YearlyReport!$A60,Transactions!$B:$B,"&gt;="&amp;B$11,Transactions!$B:$B,"&lt;="&amp;B$12)</f>
        <v>0</v>
      </c>
      <c r="C60" s="173">
        <f>-SUMIFS(Transactions!$I:$I,Transactions!$F:$F,YearlyReport!$A60,Transactions!$B:$B,"&gt;="&amp;C$11,Transactions!$B:$B,"&lt;="&amp;C$12)+SUMIFS(Transactions!$H:$H,Transactions!$F:$F,YearlyReport!$A60,Transactions!$B:$B,"&gt;="&amp;C$11,Transactions!$B:$B,"&lt;="&amp;C$12)</f>
        <v>0</v>
      </c>
      <c r="D60" s="173">
        <f>-SUMIFS(Transactions!$I:$I,Transactions!$F:$F,YearlyReport!$A60,Transactions!$B:$B,"&gt;="&amp;D$11,Transactions!$B:$B,"&lt;="&amp;D$12)+SUMIFS(Transactions!$H:$H,Transactions!$F:$F,YearlyReport!$A60,Transactions!$B:$B,"&gt;="&amp;D$11,Transactions!$B:$B,"&lt;="&amp;D$12)</f>
        <v>0</v>
      </c>
      <c r="E60" s="173">
        <f>-SUMIFS(Transactions!$I:$I,Transactions!$F:$F,YearlyReport!$A60,Transactions!$B:$B,"&gt;="&amp;E$11,Transactions!$B:$B,"&lt;="&amp;E$12)+SUMIFS(Transactions!$H:$H,Transactions!$F:$F,YearlyReport!$A60,Transactions!$B:$B,"&gt;="&amp;E$11,Transactions!$B:$B,"&lt;="&amp;E$12)</f>
        <v>0</v>
      </c>
      <c r="F60" s="173">
        <f>-SUMIFS(Transactions!$I:$I,Transactions!$F:$F,YearlyReport!$A60,Transactions!$B:$B,"&gt;="&amp;F$11,Transactions!$B:$B,"&lt;="&amp;F$12)+SUMIFS(Transactions!$H:$H,Transactions!$F:$F,YearlyReport!$A60,Transactions!$B:$B,"&gt;="&amp;F$11,Transactions!$B:$B,"&lt;="&amp;F$12)</f>
        <v>0</v>
      </c>
      <c r="G60" s="173">
        <f>-SUMIFS(Transactions!$I:$I,Transactions!$F:$F,YearlyReport!$A60,Transactions!$B:$B,"&gt;="&amp;G$11,Transactions!$B:$B,"&lt;="&amp;G$12)+SUMIFS(Transactions!$H:$H,Transactions!$F:$F,YearlyReport!$A60,Transactions!$B:$B,"&gt;="&amp;G$11,Transactions!$B:$B,"&lt;="&amp;G$12)</f>
        <v>0</v>
      </c>
      <c r="H60" s="173">
        <f>-SUMIFS(Transactions!$I:$I,Transactions!$F:$F,YearlyReport!$A60,Transactions!$B:$B,"&gt;="&amp;H$11,Transactions!$B:$B,"&lt;="&amp;H$12)+SUMIFS(Transactions!$H:$H,Transactions!$F:$F,YearlyReport!$A60,Transactions!$B:$B,"&gt;="&amp;H$11,Transactions!$B:$B,"&lt;="&amp;H$12)</f>
        <v>0</v>
      </c>
      <c r="I60" s="173">
        <f>-SUMIFS(Transactions!$I:$I,Transactions!$F:$F,YearlyReport!$A60,Transactions!$B:$B,"&gt;="&amp;I$11,Transactions!$B:$B,"&lt;="&amp;I$12)+SUMIFS(Transactions!$H:$H,Transactions!$F:$F,YearlyReport!$A60,Transactions!$B:$B,"&gt;="&amp;I$11,Transactions!$B:$B,"&lt;="&amp;I$12)</f>
        <v>0</v>
      </c>
      <c r="J60" s="173">
        <f>-SUMIFS(Transactions!$I:$I,Transactions!$F:$F,YearlyReport!$A60,Transactions!$B:$B,"&gt;="&amp;J$11,Transactions!$B:$B,"&lt;="&amp;J$12)+SUMIFS(Transactions!$H:$H,Transactions!$F:$F,YearlyReport!$A60,Transactions!$B:$B,"&gt;="&amp;J$11,Transactions!$B:$B,"&lt;="&amp;J$12)</f>
        <v>0</v>
      </c>
      <c r="K60" s="173">
        <f>-SUMIFS(Transactions!$I:$I,Transactions!$F:$F,YearlyReport!$A60,Transactions!$B:$B,"&gt;="&amp;K$11,Transactions!$B:$B,"&lt;="&amp;K$12)+SUMIFS(Transactions!$H:$H,Transactions!$F:$F,YearlyReport!$A60,Transactions!$B:$B,"&gt;="&amp;K$11,Transactions!$B:$B,"&lt;="&amp;K$12)</f>
        <v>0</v>
      </c>
      <c r="L60" s="173">
        <f>-SUMIFS(Transactions!$I:$I,Transactions!$F:$F,YearlyReport!$A60,Transactions!$B:$B,"&gt;="&amp;L$11,Transactions!$B:$B,"&lt;="&amp;L$12)+SUMIFS(Transactions!$H:$H,Transactions!$F:$F,YearlyReport!$A60,Transactions!$B:$B,"&gt;="&amp;L$11,Transactions!$B:$B,"&lt;="&amp;L$12)</f>
        <v>0</v>
      </c>
      <c r="M60" s="173">
        <f>-SUMIFS(Transactions!$I:$I,Transactions!$F:$F,YearlyReport!$A60,Transactions!$B:$B,"&gt;="&amp;M$11,Transactions!$B:$B,"&lt;="&amp;M$12)+SUMIFS(Transactions!$H:$H,Transactions!$F:$F,YearlyReport!$A60,Transactions!$B:$B,"&gt;="&amp;M$11,Transactions!$B:$B,"&lt;="&amp;M$12)</f>
        <v>0</v>
      </c>
      <c r="N60" s="21">
        <f t="shared" si="22"/>
        <v>0</v>
      </c>
      <c r="O60" s="21">
        <f t="shared" si="23"/>
        <v>0</v>
      </c>
    </row>
    <row r="61" spans="1:15" s="25" customFormat="1" ht="13.5" x14ac:dyDescent="0.3">
      <c r="A61" s="25" t="s">
        <v>74</v>
      </c>
      <c r="B61" s="173">
        <f>-SUMIFS(Transactions!$I:$I,Transactions!$F:$F,YearlyReport!$A61,Transactions!$B:$B,"&gt;="&amp;B$11,Transactions!$B:$B,"&lt;="&amp;B$12)+SUMIFS(Transactions!$H:$H,Transactions!$F:$F,YearlyReport!$A61,Transactions!$B:$B,"&gt;="&amp;B$11,Transactions!$B:$B,"&lt;="&amp;B$12)</f>
        <v>0</v>
      </c>
      <c r="C61" s="173">
        <f>-SUMIFS(Transactions!$I:$I,Transactions!$F:$F,YearlyReport!$A61,Transactions!$B:$B,"&gt;="&amp;C$11,Transactions!$B:$B,"&lt;="&amp;C$12)+SUMIFS(Transactions!$H:$H,Transactions!$F:$F,YearlyReport!$A61,Transactions!$B:$B,"&gt;="&amp;C$11,Transactions!$B:$B,"&lt;="&amp;C$12)</f>
        <v>0</v>
      </c>
      <c r="D61" s="173">
        <f>-SUMIFS(Transactions!$I:$I,Transactions!$F:$F,YearlyReport!$A61,Transactions!$B:$B,"&gt;="&amp;D$11,Transactions!$B:$B,"&lt;="&amp;D$12)+SUMIFS(Transactions!$H:$H,Transactions!$F:$F,YearlyReport!$A61,Transactions!$B:$B,"&gt;="&amp;D$11,Transactions!$B:$B,"&lt;="&amp;D$12)</f>
        <v>0</v>
      </c>
      <c r="E61" s="173">
        <f>-SUMIFS(Transactions!$I:$I,Transactions!$F:$F,YearlyReport!$A61,Transactions!$B:$B,"&gt;="&amp;E$11,Transactions!$B:$B,"&lt;="&amp;E$12)+SUMIFS(Transactions!$H:$H,Transactions!$F:$F,YearlyReport!$A61,Transactions!$B:$B,"&gt;="&amp;E$11,Transactions!$B:$B,"&lt;="&amp;E$12)</f>
        <v>0</v>
      </c>
      <c r="F61" s="173">
        <f>-SUMIFS(Transactions!$I:$I,Transactions!$F:$F,YearlyReport!$A61,Transactions!$B:$B,"&gt;="&amp;F$11,Transactions!$B:$B,"&lt;="&amp;F$12)+SUMIFS(Transactions!$H:$H,Transactions!$F:$F,YearlyReport!$A61,Transactions!$B:$B,"&gt;="&amp;F$11,Transactions!$B:$B,"&lt;="&amp;F$12)</f>
        <v>0</v>
      </c>
      <c r="G61" s="173">
        <f>-SUMIFS(Transactions!$I:$I,Transactions!$F:$F,YearlyReport!$A61,Transactions!$B:$B,"&gt;="&amp;G$11,Transactions!$B:$B,"&lt;="&amp;G$12)+SUMIFS(Transactions!$H:$H,Transactions!$F:$F,YearlyReport!$A61,Transactions!$B:$B,"&gt;="&amp;G$11,Transactions!$B:$B,"&lt;="&amp;G$12)</f>
        <v>0</v>
      </c>
      <c r="H61" s="173">
        <f>-SUMIFS(Transactions!$I:$I,Transactions!$F:$F,YearlyReport!$A61,Transactions!$B:$B,"&gt;="&amp;H$11,Transactions!$B:$B,"&lt;="&amp;H$12)+SUMIFS(Transactions!$H:$H,Transactions!$F:$F,YearlyReport!$A61,Transactions!$B:$B,"&gt;="&amp;H$11,Transactions!$B:$B,"&lt;="&amp;H$12)</f>
        <v>0</v>
      </c>
      <c r="I61" s="173">
        <f>-SUMIFS(Transactions!$I:$I,Transactions!$F:$F,YearlyReport!$A61,Transactions!$B:$B,"&gt;="&amp;I$11,Transactions!$B:$B,"&lt;="&amp;I$12)+SUMIFS(Transactions!$H:$H,Transactions!$F:$F,YearlyReport!$A61,Transactions!$B:$B,"&gt;="&amp;I$11,Transactions!$B:$B,"&lt;="&amp;I$12)</f>
        <v>0</v>
      </c>
      <c r="J61" s="173">
        <f>-SUMIFS(Transactions!$I:$I,Transactions!$F:$F,YearlyReport!$A61,Transactions!$B:$B,"&gt;="&amp;J$11,Transactions!$B:$B,"&lt;="&amp;J$12)+SUMIFS(Transactions!$H:$H,Transactions!$F:$F,YearlyReport!$A61,Transactions!$B:$B,"&gt;="&amp;J$11,Transactions!$B:$B,"&lt;="&amp;J$12)</f>
        <v>0</v>
      </c>
      <c r="K61" s="173">
        <f>-SUMIFS(Transactions!$I:$I,Transactions!$F:$F,YearlyReport!$A61,Transactions!$B:$B,"&gt;="&amp;K$11,Transactions!$B:$B,"&lt;="&amp;K$12)+SUMIFS(Transactions!$H:$H,Transactions!$F:$F,YearlyReport!$A61,Transactions!$B:$B,"&gt;="&amp;K$11,Transactions!$B:$B,"&lt;="&amp;K$12)</f>
        <v>0</v>
      </c>
      <c r="L61" s="173">
        <f>-SUMIFS(Transactions!$I:$I,Transactions!$F:$F,YearlyReport!$A61,Transactions!$B:$B,"&gt;="&amp;L$11,Transactions!$B:$B,"&lt;="&amp;L$12)+SUMIFS(Transactions!$H:$H,Transactions!$F:$F,YearlyReport!$A61,Transactions!$B:$B,"&gt;="&amp;L$11,Transactions!$B:$B,"&lt;="&amp;L$12)</f>
        <v>0</v>
      </c>
      <c r="M61" s="173">
        <f>-SUMIFS(Transactions!$I:$I,Transactions!$F:$F,YearlyReport!$A61,Transactions!$B:$B,"&gt;="&amp;M$11,Transactions!$B:$B,"&lt;="&amp;M$12)+SUMIFS(Transactions!$H:$H,Transactions!$F:$F,YearlyReport!$A61,Transactions!$B:$B,"&gt;="&amp;M$11,Transactions!$B:$B,"&lt;="&amp;M$12)</f>
        <v>0</v>
      </c>
      <c r="N61" s="21">
        <f t="shared" si="22"/>
        <v>0</v>
      </c>
      <c r="O61" s="21">
        <f t="shared" si="23"/>
        <v>0</v>
      </c>
    </row>
    <row r="62" spans="1:15" s="25" customFormat="1" ht="13.5" x14ac:dyDescent="0.3">
      <c r="A62" s="25" t="s">
        <v>208</v>
      </c>
      <c r="B62" s="174">
        <f>-SUMIFS(Transactions!$I:$I,Transactions!$F:$F,YearlyReport!$A62,Transactions!$B:$B,"&gt;="&amp;B$11,Transactions!$B:$B,"&lt;="&amp;B$12)+SUMIFS(Transactions!$H:$H,Transactions!$F:$F,YearlyReport!$A62,Transactions!$B:$B,"&gt;="&amp;B$11,Transactions!$B:$B,"&lt;="&amp;B$12)</f>
        <v>0</v>
      </c>
      <c r="C62" s="174">
        <f>-SUMIFS(Transactions!$I:$I,Transactions!$F:$F,YearlyReport!$A62,Transactions!$B:$B,"&gt;="&amp;C$11,Transactions!$B:$B,"&lt;="&amp;C$12)+SUMIFS(Transactions!$H:$H,Transactions!$F:$F,YearlyReport!$A62,Transactions!$B:$B,"&gt;="&amp;C$11,Transactions!$B:$B,"&lt;="&amp;C$12)</f>
        <v>0</v>
      </c>
      <c r="D62" s="174">
        <f>-SUMIFS(Transactions!$I:$I,Transactions!$F:$F,YearlyReport!$A62,Transactions!$B:$B,"&gt;="&amp;D$11,Transactions!$B:$B,"&lt;="&amp;D$12)+SUMIFS(Transactions!$H:$H,Transactions!$F:$F,YearlyReport!$A62,Transactions!$B:$B,"&gt;="&amp;D$11,Transactions!$B:$B,"&lt;="&amp;D$12)</f>
        <v>0</v>
      </c>
      <c r="E62" s="174">
        <f>-SUMIFS(Transactions!$I:$I,Transactions!$F:$F,YearlyReport!$A62,Transactions!$B:$B,"&gt;="&amp;E$11,Transactions!$B:$B,"&lt;="&amp;E$12)+SUMIFS(Transactions!$H:$H,Transactions!$F:$F,YearlyReport!$A62,Transactions!$B:$B,"&gt;="&amp;E$11,Transactions!$B:$B,"&lt;="&amp;E$12)</f>
        <v>0</v>
      </c>
      <c r="F62" s="174">
        <f>-SUMIFS(Transactions!$I:$I,Transactions!$F:$F,YearlyReport!$A62,Transactions!$B:$B,"&gt;="&amp;F$11,Transactions!$B:$B,"&lt;="&amp;F$12)+SUMIFS(Transactions!$H:$H,Transactions!$F:$F,YearlyReport!$A62,Transactions!$B:$B,"&gt;="&amp;F$11,Transactions!$B:$B,"&lt;="&amp;F$12)</f>
        <v>0</v>
      </c>
      <c r="G62" s="174">
        <f>-SUMIFS(Transactions!$I:$I,Transactions!$F:$F,YearlyReport!$A62,Transactions!$B:$B,"&gt;="&amp;G$11,Transactions!$B:$B,"&lt;="&amp;G$12)+SUMIFS(Transactions!$H:$H,Transactions!$F:$F,YearlyReport!$A62,Transactions!$B:$B,"&gt;="&amp;G$11,Transactions!$B:$B,"&lt;="&amp;G$12)</f>
        <v>0</v>
      </c>
      <c r="H62" s="174">
        <f>-SUMIFS(Transactions!$I:$I,Transactions!$F:$F,YearlyReport!$A62,Transactions!$B:$B,"&gt;="&amp;H$11,Transactions!$B:$B,"&lt;="&amp;H$12)+SUMIFS(Transactions!$H:$H,Transactions!$F:$F,YearlyReport!$A62,Transactions!$B:$B,"&gt;="&amp;H$11,Transactions!$B:$B,"&lt;="&amp;H$12)</f>
        <v>0</v>
      </c>
      <c r="I62" s="174">
        <f>-SUMIFS(Transactions!$I:$I,Transactions!$F:$F,YearlyReport!$A62,Transactions!$B:$B,"&gt;="&amp;I$11,Transactions!$B:$B,"&lt;="&amp;I$12)+SUMIFS(Transactions!$H:$H,Transactions!$F:$F,YearlyReport!$A62,Transactions!$B:$B,"&gt;="&amp;I$11,Transactions!$B:$B,"&lt;="&amp;I$12)</f>
        <v>0</v>
      </c>
      <c r="J62" s="174">
        <f>-SUMIFS(Transactions!$I:$I,Transactions!$F:$F,YearlyReport!$A62,Transactions!$B:$B,"&gt;="&amp;J$11,Transactions!$B:$B,"&lt;="&amp;J$12)+SUMIFS(Transactions!$H:$H,Transactions!$F:$F,YearlyReport!$A62,Transactions!$B:$B,"&gt;="&amp;J$11,Transactions!$B:$B,"&lt;="&amp;J$12)</f>
        <v>0</v>
      </c>
      <c r="K62" s="174">
        <f>-SUMIFS(Transactions!$I:$I,Transactions!$F:$F,YearlyReport!$A62,Transactions!$B:$B,"&gt;="&amp;K$11,Transactions!$B:$B,"&lt;="&amp;K$12)+SUMIFS(Transactions!$H:$H,Transactions!$F:$F,YearlyReport!$A62,Transactions!$B:$B,"&gt;="&amp;K$11,Transactions!$B:$B,"&lt;="&amp;K$12)</f>
        <v>0</v>
      </c>
      <c r="L62" s="174">
        <f>-SUMIFS(Transactions!$I:$I,Transactions!$F:$F,YearlyReport!$A62,Transactions!$B:$B,"&gt;="&amp;L$11,Transactions!$B:$B,"&lt;="&amp;L$12)+SUMIFS(Transactions!$H:$H,Transactions!$F:$F,YearlyReport!$A62,Transactions!$B:$B,"&gt;="&amp;L$11,Transactions!$B:$B,"&lt;="&amp;L$12)</f>
        <v>0</v>
      </c>
      <c r="M62" s="174">
        <f>-SUMIFS(Transactions!$I:$I,Transactions!$F:$F,YearlyReport!$A62,Transactions!$B:$B,"&gt;="&amp;M$11,Transactions!$B:$B,"&lt;="&amp;M$12)+SUMIFS(Transactions!$H:$H,Transactions!$F:$F,YearlyReport!$A62,Transactions!$B:$B,"&gt;="&amp;M$11,Transactions!$B:$B,"&lt;="&amp;M$12)</f>
        <v>0</v>
      </c>
      <c r="N62" s="21">
        <f t="shared" si="22"/>
        <v>0</v>
      </c>
      <c r="O62" s="21">
        <f t="shared" si="23"/>
        <v>0</v>
      </c>
    </row>
    <row r="63" spans="1:15" s="25" customFormat="1" ht="13.5" x14ac:dyDescent="0.3">
      <c r="A63" s="106" t="str">
        <f>"Total "&amp;A55</f>
        <v>Total UTILITIES</v>
      </c>
      <c r="B63" s="107">
        <f t="shared" ref="B63:M63" si="24">SUM(B55:B62)</f>
        <v>100</v>
      </c>
      <c r="C63" s="107">
        <f t="shared" si="24"/>
        <v>0</v>
      </c>
      <c r="D63" s="107">
        <f t="shared" si="24"/>
        <v>0</v>
      </c>
      <c r="E63" s="107">
        <f t="shared" si="24"/>
        <v>0</v>
      </c>
      <c r="F63" s="107">
        <f t="shared" si="24"/>
        <v>0</v>
      </c>
      <c r="G63" s="107">
        <f t="shared" si="24"/>
        <v>0</v>
      </c>
      <c r="H63" s="107">
        <f t="shared" si="24"/>
        <v>0</v>
      </c>
      <c r="I63" s="107">
        <f t="shared" si="24"/>
        <v>0</v>
      </c>
      <c r="J63" s="107">
        <f t="shared" si="24"/>
        <v>0</v>
      </c>
      <c r="K63" s="107">
        <f t="shared" si="24"/>
        <v>0</v>
      </c>
      <c r="L63" s="107">
        <f t="shared" si="24"/>
        <v>0</v>
      </c>
      <c r="M63" s="107">
        <f t="shared" si="24"/>
        <v>0</v>
      </c>
      <c r="N63" s="107">
        <f t="shared" si="22"/>
        <v>100</v>
      </c>
      <c r="O63" s="107">
        <f t="shared" si="23"/>
        <v>8.3333333333333339</v>
      </c>
    </row>
    <row r="64" spans="1:15" s="25" customFormat="1" ht="13.5" x14ac:dyDescent="0.3">
      <c r="A64" s="38" t="s">
        <v>233</v>
      </c>
      <c r="B64" s="39">
        <f t="shared" ref="B64:O64" si="25">IF(B$5&gt;0,B63/B$5," - ")</f>
        <v>0.1</v>
      </c>
      <c r="C64" s="39">
        <f t="shared" si="25"/>
        <v>0</v>
      </c>
      <c r="D64" s="39" t="str">
        <f t="shared" si="25"/>
        <v xml:space="preserve"> - </v>
      </c>
      <c r="E64" s="39" t="str">
        <f t="shared" si="25"/>
        <v xml:space="preserve"> - </v>
      </c>
      <c r="F64" s="39" t="str">
        <f t="shared" si="25"/>
        <v xml:space="preserve"> - </v>
      </c>
      <c r="G64" s="39" t="str">
        <f t="shared" si="25"/>
        <v xml:space="preserve"> - </v>
      </c>
      <c r="H64" s="39" t="str">
        <f t="shared" si="25"/>
        <v xml:space="preserve"> - </v>
      </c>
      <c r="I64" s="39" t="str">
        <f t="shared" si="25"/>
        <v xml:space="preserve"> - </v>
      </c>
      <c r="J64" s="39" t="str">
        <f t="shared" si="25"/>
        <v xml:space="preserve"> - </v>
      </c>
      <c r="K64" s="39" t="str">
        <f t="shared" si="25"/>
        <v xml:space="preserve"> - </v>
      </c>
      <c r="L64" s="39" t="str">
        <f t="shared" si="25"/>
        <v xml:space="preserve"> - </v>
      </c>
      <c r="M64" s="39" t="str">
        <f t="shared" si="25"/>
        <v xml:space="preserve"> - </v>
      </c>
      <c r="N64" s="39">
        <f t="shared" si="25"/>
        <v>0.05</v>
      </c>
      <c r="O64" s="39">
        <f t="shared" si="25"/>
        <v>5.000000000000001E-2</v>
      </c>
    </row>
    <row r="65" spans="1:15" s="25" customFormat="1" x14ac:dyDescent="0.3">
      <c r="A65" s="108" t="s">
        <v>213</v>
      </c>
      <c r="B65" s="109"/>
      <c r="C65" s="109"/>
      <c r="D65" s="109"/>
      <c r="E65" s="109"/>
      <c r="F65" s="109"/>
      <c r="G65" s="109"/>
      <c r="H65" s="109"/>
      <c r="I65" s="109"/>
      <c r="J65" s="109"/>
      <c r="K65" s="109"/>
      <c r="L65" s="109"/>
      <c r="M65" s="109"/>
      <c r="N65" s="109"/>
      <c r="O65" s="109"/>
    </row>
    <row r="66" spans="1:15" s="25" customFormat="1" ht="13.5" x14ac:dyDescent="0.3">
      <c r="A66" s="25" t="s">
        <v>69</v>
      </c>
      <c r="B66" s="172">
        <f>-SUMIFS(Transactions!$I:$I,Transactions!$F:$F,YearlyReport!$A66,Transactions!$B:$B,"&gt;="&amp;B$11,Transactions!$B:$B,"&lt;="&amp;B$12)+SUMIFS(Transactions!$H:$H,Transactions!$F:$F,YearlyReport!$A66,Transactions!$B:$B,"&gt;="&amp;B$11,Transactions!$B:$B,"&lt;="&amp;B$12)</f>
        <v>87.34</v>
      </c>
      <c r="C66" s="172">
        <f>-SUMIFS(Transactions!$I:$I,Transactions!$F:$F,YearlyReport!$A66,Transactions!$B:$B,"&gt;="&amp;C$11,Transactions!$B:$B,"&lt;="&amp;C$12)+SUMIFS(Transactions!$H:$H,Transactions!$F:$F,YearlyReport!$A66,Transactions!$B:$B,"&gt;="&amp;C$11,Transactions!$B:$B,"&lt;="&amp;C$12)</f>
        <v>45.15</v>
      </c>
      <c r="D66" s="172">
        <f>-SUMIFS(Transactions!$I:$I,Transactions!$F:$F,YearlyReport!$A66,Transactions!$B:$B,"&gt;="&amp;D$11,Transactions!$B:$B,"&lt;="&amp;D$12)+SUMIFS(Transactions!$H:$H,Transactions!$F:$F,YearlyReport!$A66,Transactions!$B:$B,"&gt;="&amp;D$11,Transactions!$B:$B,"&lt;="&amp;D$12)</f>
        <v>0</v>
      </c>
      <c r="E66" s="172">
        <f>-SUMIFS(Transactions!$I:$I,Transactions!$F:$F,YearlyReport!$A66,Transactions!$B:$B,"&gt;="&amp;E$11,Transactions!$B:$B,"&lt;="&amp;E$12)+SUMIFS(Transactions!$H:$H,Transactions!$F:$F,YearlyReport!$A66,Transactions!$B:$B,"&gt;="&amp;E$11,Transactions!$B:$B,"&lt;="&amp;E$12)</f>
        <v>0</v>
      </c>
      <c r="F66" s="172">
        <f>-SUMIFS(Transactions!$I:$I,Transactions!$F:$F,YearlyReport!$A66,Transactions!$B:$B,"&gt;="&amp;F$11,Transactions!$B:$B,"&lt;="&amp;F$12)+SUMIFS(Transactions!$H:$H,Transactions!$F:$F,YearlyReport!$A66,Transactions!$B:$B,"&gt;="&amp;F$11,Transactions!$B:$B,"&lt;="&amp;F$12)</f>
        <v>0</v>
      </c>
      <c r="G66" s="172">
        <f>-SUMIFS(Transactions!$I:$I,Transactions!$F:$F,YearlyReport!$A66,Transactions!$B:$B,"&gt;="&amp;G$11,Transactions!$B:$B,"&lt;="&amp;G$12)+SUMIFS(Transactions!$H:$H,Transactions!$F:$F,YearlyReport!$A66,Transactions!$B:$B,"&gt;="&amp;G$11,Transactions!$B:$B,"&lt;="&amp;G$12)</f>
        <v>0</v>
      </c>
      <c r="H66" s="172">
        <f>-SUMIFS(Transactions!$I:$I,Transactions!$F:$F,YearlyReport!$A66,Transactions!$B:$B,"&gt;="&amp;H$11,Transactions!$B:$B,"&lt;="&amp;H$12)+SUMIFS(Transactions!$H:$H,Transactions!$F:$F,YearlyReport!$A66,Transactions!$B:$B,"&gt;="&amp;H$11,Transactions!$B:$B,"&lt;="&amp;H$12)</f>
        <v>0</v>
      </c>
      <c r="I66" s="172">
        <f>-SUMIFS(Transactions!$I:$I,Transactions!$F:$F,YearlyReport!$A66,Transactions!$B:$B,"&gt;="&amp;I$11,Transactions!$B:$B,"&lt;="&amp;I$12)+SUMIFS(Transactions!$H:$H,Transactions!$F:$F,YearlyReport!$A66,Transactions!$B:$B,"&gt;="&amp;I$11,Transactions!$B:$B,"&lt;="&amp;I$12)</f>
        <v>0</v>
      </c>
      <c r="J66" s="172">
        <f>-SUMIFS(Transactions!$I:$I,Transactions!$F:$F,YearlyReport!$A66,Transactions!$B:$B,"&gt;="&amp;J$11,Transactions!$B:$B,"&lt;="&amp;J$12)+SUMIFS(Transactions!$H:$H,Transactions!$F:$F,YearlyReport!$A66,Transactions!$B:$B,"&gt;="&amp;J$11,Transactions!$B:$B,"&lt;="&amp;J$12)</f>
        <v>0</v>
      </c>
      <c r="K66" s="172">
        <f>-SUMIFS(Transactions!$I:$I,Transactions!$F:$F,YearlyReport!$A66,Transactions!$B:$B,"&gt;="&amp;K$11,Transactions!$B:$B,"&lt;="&amp;K$12)+SUMIFS(Transactions!$H:$H,Transactions!$F:$F,YearlyReport!$A66,Transactions!$B:$B,"&gt;="&amp;K$11,Transactions!$B:$B,"&lt;="&amp;K$12)</f>
        <v>0</v>
      </c>
      <c r="L66" s="172">
        <f>-SUMIFS(Transactions!$I:$I,Transactions!$F:$F,YearlyReport!$A66,Transactions!$B:$B,"&gt;="&amp;L$11,Transactions!$B:$B,"&lt;="&amp;L$12)+SUMIFS(Transactions!$H:$H,Transactions!$F:$F,YearlyReport!$A66,Transactions!$B:$B,"&gt;="&amp;L$11,Transactions!$B:$B,"&lt;="&amp;L$12)</f>
        <v>0</v>
      </c>
      <c r="M66" s="172">
        <f>-SUMIFS(Transactions!$I:$I,Transactions!$F:$F,YearlyReport!$A66,Transactions!$B:$B,"&gt;="&amp;M$11,Transactions!$B:$B,"&lt;="&amp;M$12)+SUMIFS(Transactions!$H:$H,Transactions!$F:$F,YearlyReport!$A66,Transactions!$B:$B,"&gt;="&amp;M$11,Transactions!$B:$B,"&lt;="&amp;M$12)</f>
        <v>0</v>
      </c>
      <c r="N66" s="21">
        <f>SUM(B66:M66)</f>
        <v>132.49</v>
      </c>
      <c r="O66" s="21">
        <f>N66/COLUMNS(B66:M66)</f>
        <v>11.040833333333333</v>
      </c>
    </row>
    <row r="67" spans="1:15" s="25" customFormat="1" ht="13.5" x14ac:dyDescent="0.3">
      <c r="A67" s="25" t="s">
        <v>118</v>
      </c>
      <c r="B67" s="173">
        <f>-SUMIFS(Transactions!$I:$I,Transactions!$F:$F,YearlyReport!$A67,Transactions!$B:$B,"&gt;="&amp;B$11,Transactions!$B:$B,"&lt;="&amp;B$12)+SUMIFS(Transactions!$H:$H,Transactions!$F:$F,YearlyReport!$A67,Transactions!$B:$B,"&gt;="&amp;B$11,Transactions!$B:$B,"&lt;="&amp;B$12)</f>
        <v>0</v>
      </c>
      <c r="C67" s="173">
        <f>-SUMIFS(Transactions!$I:$I,Transactions!$F:$F,YearlyReport!$A67,Transactions!$B:$B,"&gt;="&amp;C$11,Transactions!$B:$B,"&lt;="&amp;C$12)+SUMIFS(Transactions!$H:$H,Transactions!$F:$F,YearlyReport!$A67,Transactions!$B:$B,"&gt;="&amp;C$11,Transactions!$B:$B,"&lt;="&amp;C$12)</f>
        <v>0</v>
      </c>
      <c r="D67" s="173">
        <f>-SUMIFS(Transactions!$I:$I,Transactions!$F:$F,YearlyReport!$A67,Transactions!$B:$B,"&gt;="&amp;D$11,Transactions!$B:$B,"&lt;="&amp;D$12)+SUMIFS(Transactions!$H:$H,Transactions!$F:$F,YearlyReport!$A67,Transactions!$B:$B,"&gt;="&amp;D$11,Transactions!$B:$B,"&lt;="&amp;D$12)</f>
        <v>0</v>
      </c>
      <c r="E67" s="173">
        <f>-SUMIFS(Transactions!$I:$I,Transactions!$F:$F,YearlyReport!$A67,Transactions!$B:$B,"&gt;="&amp;E$11,Transactions!$B:$B,"&lt;="&amp;E$12)+SUMIFS(Transactions!$H:$H,Transactions!$F:$F,YearlyReport!$A67,Transactions!$B:$B,"&gt;="&amp;E$11,Transactions!$B:$B,"&lt;="&amp;E$12)</f>
        <v>0</v>
      </c>
      <c r="F67" s="173">
        <f>-SUMIFS(Transactions!$I:$I,Transactions!$F:$F,YearlyReport!$A67,Transactions!$B:$B,"&gt;="&amp;F$11,Transactions!$B:$B,"&lt;="&amp;F$12)+SUMIFS(Transactions!$H:$H,Transactions!$F:$F,YearlyReport!$A67,Transactions!$B:$B,"&gt;="&amp;F$11,Transactions!$B:$B,"&lt;="&amp;F$12)</f>
        <v>0</v>
      </c>
      <c r="G67" s="173">
        <f>-SUMIFS(Transactions!$I:$I,Transactions!$F:$F,YearlyReport!$A67,Transactions!$B:$B,"&gt;="&amp;G$11,Transactions!$B:$B,"&lt;="&amp;G$12)+SUMIFS(Transactions!$H:$H,Transactions!$F:$F,YearlyReport!$A67,Transactions!$B:$B,"&gt;="&amp;G$11,Transactions!$B:$B,"&lt;="&amp;G$12)</f>
        <v>0</v>
      </c>
      <c r="H67" s="173">
        <f>-SUMIFS(Transactions!$I:$I,Transactions!$F:$F,YearlyReport!$A67,Transactions!$B:$B,"&gt;="&amp;H$11,Transactions!$B:$B,"&lt;="&amp;H$12)+SUMIFS(Transactions!$H:$H,Transactions!$F:$F,YearlyReport!$A67,Transactions!$B:$B,"&gt;="&amp;H$11,Transactions!$B:$B,"&lt;="&amp;H$12)</f>
        <v>0</v>
      </c>
      <c r="I67" s="173">
        <f>-SUMIFS(Transactions!$I:$I,Transactions!$F:$F,YearlyReport!$A67,Transactions!$B:$B,"&gt;="&amp;I$11,Transactions!$B:$B,"&lt;="&amp;I$12)+SUMIFS(Transactions!$H:$H,Transactions!$F:$F,YearlyReport!$A67,Transactions!$B:$B,"&gt;="&amp;I$11,Transactions!$B:$B,"&lt;="&amp;I$12)</f>
        <v>0</v>
      </c>
      <c r="J67" s="173">
        <f>-SUMIFS(Transactions!$I:$I,Transactions!$F:$F,YearlyReport!$A67,Transactions!$B:$B,"&gt;="&amp;J$11,Transactions!$B:$B,"&lt;="&amp;J$12)+SUMIFS(Transactions!$H:$H,Transactions!$F:$F,YearlyReport!$A67,Transactions!$B:$B,"&gt;="&amp;J$11,Transactions!$B:$B,"&lt;="&amp;J$12)</f>
        <v>0</v>
      </c>
      <c r="K67" s="173">
        <f>-SUMIFS(Transactions!$I:$I,Transactions!$F:$F,YearlyReport!$A67,Transactions!$B:$B,"&gt;="&amp;K$11,Transactions!$B:$B,"&lt;="&amp;K$12)+SUMIFS(Transactions!$H:$H,Transactions!$F:$F,YearlyReport!$A67,Transactions!$B:$B,"&gt;="&amp;K$11,Transactions!$B:$B,"&lt;="&amp;K$12)</f>
        <v>0</v>
      </c>
      <c r="L67" s="173">
        <f>-SUMIFS(Transactions!$I:$I,Transactions!$F:$F,YearlyReport!$A67,Transactions!$B:$B,"&gt;="&amp;L$11,Transactions!$B:$B,"&lt;="&amp;L$12)+SUMIFS(Transactions!$H:$H,Transactions!$F:$F,YearlyReport!$A67,Transactions!$B:$B,"&gt;="&amp;L$11,Transactions!$B:$B,"&lt;="&amp;L$12)</f>
        <v>0</v>
      </c>
      <c r="M67" s="173">
        <f>-SUMIFS(Transactions!$I:$I,Transactions!$F:$F,YearlyReport!$A67,Transactions!$B:$B,"&gt;="&amp;M$11,Transactions!$B:$B,"&lt;="&amp;M$12)+SUMIFS(Transactions!$H:$H,Transactions!$F:$F,YearlyReport!$A67,Transactions!$B:$B,"&gt;="&amp;M$11,Transactions!$B:$B,"&lt;="&amp;M$12)</f>
        <v>0</v>
      </c>
      <c r="N67" s="21">
        <f>SUM(B67:M67)</f>
        <v>0</v>
      </c>
      <c r="O67" s="21">
        <f>N67/COLUMNS(B67:M67)</f>
        <v>0</v>
      </c>
    </row>
    <row r="68" spans="1:15" s="25" customFormat="1" ht="13.5" x14ac:dyDescent="0.3">
      <c r="A68" s="25" t="s">
        <v>214</v>
      </c>
      <c r="B68" s="173">
        <f>-SUMIFS(Transactions!$I:$I,Transactions!$F:$F,YearlyReport!$A68,Transactions!$B:$B,"&gt;="&amp;B$11,Transactions!$B:$B,"&lt;="&amp;B$12)+SUMIFS(Transactions!$H:$H,Transactions!$F:$F,YearlyReport!$A68,Transactions!$B:$B,"&gt;="&amp;B$11,Transactions!$B:$B,"&lt;="&amp;B$12)</f>
        <v>0</v>
      </c>
      <c r="C68" s="173">
        <f>-SUMIFS(Transactions!$I:$I,Transactions!$F:$F,YearlyReport!$A68,Transactions!$B:$B,"&gt;="&amp;C$11,Transactions!$B:$B,"&lt;="&amp;C$12)+SUMIFS(Transactions!$H:$H,Transactions!$F:$F,YearlyReport!$A68,Transactions!$B:$B,"&gt;="&amp;C$11,Transactions!$B:$B,"&lt;="&amp;C$12)</f>
        <v>0</v>
      </c>
      <c r="D68" s="173">
        <f>-SUMIFS(Transactions!$I:$I,Transactions!$F:$F,YearlyReport!$A68,Transactions!$B:$B,"&gt;="&amp;D$11,Transactions!$B:$B,"&lt;="&amp;D$12)+SUMIFS(Transactions!$H:$H,Transactions!$F:$F,YearlyReport!$A68,Transactions!$B:$B,"&gt;="&amp;D$11,Transactions!$B:$B,"&lt;="&amp;D$12)</f>
        <v>0</v>
      </c>
      <c r="E68" s="173">
        <f>-SUMIFS(Transactions!$I:$I,Transactions!$F:$F,YearlyReport!$A68,Transactions!$B:$B,"&gt;="&amp;E$11,Transactions!$B:$B,"&lt;="&amp;E$12)+SUMIFS(Transactions!$H:$H,Transactions!$F:$F,YearlyReport!$A68,Transactions!$B:$B,"&gt;="&amp;E$11,Transactions!$B:$B,"&lt;="&amp;E$12)</f>
        <v>0</v>
      </c>
      <c r="F68" s="173">
        <f>-SUMIFS(Transactions!$I:$I,Transactions!$F:$F,YearlyReport!$A68,Transactions!$B:$B,"&gt;="&amp;F$11,Transactions!$B:$B,"&lt;="&amp;F$12)+SUMIFS(Transactions!$H:$H,Transactions!$F:$F,YearlyReport!$A68,Transactions!$B:$B,"&gt;="&amp;F$11,Transactions!$B:$B,"&lt;="&amp;F$12)</f>
        <v>0</v>
      </c>
      <c r="G68" s="173">
        <f>-SUMIFS(Transactions!$I:$I,Transactions!$F:$F,YearlyReport!$A68,Transactions!$B:$B,"&gt;="&amp;G$11,Transactions!$B:$B,"&lt;="&amp;G$12)+SUMIFS(Transactions!$H:$H,Transactions!$F:$F,YearlyReport!$A68,Transactions!$B:$B,"&gt;="&amp;G$11,Transactions!$B:$B,"&lt;="&amp;G$12)</f>
        <v>0</v>
      </c>
      <c r="H68" s="173">
        <f>-SUMIFS(Transactions!$I:$I,Transactions!$F:$F,YearlyReport!$A68,Transactions!$B:$B,"&gt;="&amp;H$11,Transactions!$B:$B,"&lt;="&amp;H$12)+SUMIFS(Transactions!$H:$H,Transactions!$F:$F,YearlyReport!$A68,Transactions!$B:$B,"&gt;="&amp;H$11,Transactions!$B:$B,"&lt;="&amp;H$12)</f>
        <v>0</v>
      </c>
      <c r="I68" s="173">
        <f>-SUMIFS(Transactions!$I:$I,Transactions!$F:$F,YearlyReport!$A68,Transactions!$B:$B,"&gt;="&amp;I$11,Transactions!$B:$B,"&lt;="&amp;I$12)+SUMIFS(Transactions!$H:$H,Transactions!$F:$F,YearlyReport!$A68,Transactions!$B:$B,"&gt;="&amp;I$11,Transactions!$B:$B,"&lt;="&amp;I$12)</f>
        <v>0</v>
      </c>
      <c r="J68" s="173">
        <f>-SUMIFS(Transactions!$I:$I,Transactions!$F:$F,YearlyReport!$A68,Transactions!$B:$B,"&gt;="&amp;J$11,Transactions!$B:$B,"&lt;="&amp;J$12)+SUMIFS(Transactions!$H:$H,Transactions!$F:$F,YearlyReport!$A68,Transactions!$B:$B,"&gt;="&amp;J$11,Transactions!$B:$B,"&lt;="&amp;J$12)</f>
        <v>0</v>
      </c>
      <c r="K68" s="173">
        <f>-SUMIFS(Transactions!$I:$I,Transactions!$F:$F,YearlyReport!$A68,Transactions!$B:$B,"&gt;="&amp;K$11,Transactions!$B:$B,"&lt;="&amp;K$12)+SUMIFS(Transactions!$H:$H,Transactions!$F:$F,YearlyReport!$A68,Transactions!$B:$B,"&gt;="&amp;K$11,Transactions!$B:$B,"&lt;="&amp;K$12)</f>
        <v>0</v>
      </c>
      <c r="L68" s="173">
        <f>-SUMIFS(Transactions!$I:$I,Transactions!$F:$F,YearlyReport!$A68,Transactions!$B:$B,"&gt;="&amp;L$11,Transactions!$B:$B,"&lt;="&amp;L$12)+SUMIFS(Transactions!$H:$H,Transactions!$F:$F,YearlyReport!$A68,Transactions!$B:$B,"&gt;="&amp;L$11,Transactions!$B:$B,"&lt;="&amp;L$12)</f>
        <v>0</v>
      </c>
      <c r="M68" s="173">
        <f>-SUMIFS(Transactions!$I:$I,Transactions!$F:$F,YearlyReport!$A68,Transactions!$B:$B,"&gt;="&amp;M$11,Transactions!$B:$B,"&lt;="&amp;M$12)+SUMIFS(Transactions!$H:$H,Transactions!$F:$F,YearlyReport!$A68,Transactions!$B:$B,"&gt;="&amp;M$11,Transactions!$B:$B,"&lt;="&amp;M$12)</f>
        <v>0</v>
      </c>
      <c r="N68" s="21">
        <f>SUM(B68:M68)</f>
        <v>0</v>
      </c>
      <c r="O68" s="21">
        <f>N68/COLUMNS(B68:M68)</f>
        <v>0</v>
      </c>
    </row>
    <row r="69" spans="1:15" s="25" customFormat="1" ht="13.5" x14ac:dyDescent="0.3">
      <c r="A69" s="25" t="s">
        <v>215</v>
      </c>
      <c r="B69" s="174">
        <f>-SUMIFS(Transactions!$I:$I,Transactions!$F:$F,YearlyReport!$A69,Transactions!$B:$B,"&gt;="&amp;B$11,Transactions!$B:$B,"&lt;="&amp;B$12)+SUMIFS(Transactions!$H:$H,Transactions!$F:$F,YearlyReport!$A69,Transactions!$B:$B,"&gt;="&amp;B$11,Transactions!$B:$B,"&lt;="&amp;B$12)</f>
        <v>0</v>
      </c>
      <c r="C69" s="174">
        <f>-SUMIFS(Transactions!$I:$I,Transactions!$F:$F,YearlyReport!$A69,Transactions!$B:$B,"&gt;="&amp;C$11,Transactions!$B:$B,"&lt;="&amp;C$12)+SUMIFS(Transactions!$H:$H,Transactions!$F:$F,YearlyReport!$A69,Transactions!$B:$B,"&gt;="&amp;C$11,Transactions!$B:$B,"&lt;="&amp;C$12)</f>
        <v>0</v>
      </c>
      <c r="D69" s="174">
        <f>-SUMIFS(Transactions!$I:$I,Transactions!$F:$F,YearlyReport!$A69,Transactions!$B:$B,"&gt;="&amp;D$11,Transactions!$B:$B,"&lt;="&amp;D$12)+SUMIFS(Transactions!$H:$H,Transactions!$F:$F,YearlyReport!$A69,Transactions!$B:$B,"&gt;="&amp;D$11,Transactions!$B:$B,"&lt;="&amp;D$12)</f>
        <v>0</v>
      </c>
      <c r="E69" s="174">
        <f>-SUMIFS(Transactions!$I:$I,Transactions!$F:$F,YearlyReport!$A69,Transactions!$B:$B,"&gt;="&amp;E$11,Transactions!$B:$B,"&lt;="&amp;E$12)+SUMIFS(Transactions!$H:$H,Transactions!$F:$F,YearlyReport!$A69,Transactions!$B:$B,"&gt;="&amp;E$11,Transactions!$B:$B,"&lt;="&amp;E$12)</f>
        <v>0</v>
      </c>
      <c r="F69" s="174">
        <f>-SUMIFS(Transactions!$I:$I,Transactions!$F:$F,YearlyReport!$A69,Transactions!$B:$B,"&gt;="&amp;F$11,Transactions!$B:$B,"&lt;="&amp;F$12)+SUMIFS(Transactions!$H:$H,Transactions!$F:$F,YearlyReport!$A69,Transactions!$B:$B,"&gt;="&amp;F$11,Transactions!$B:$B,"&lt;="&amp;F$12)</f>
        <v>0</v>
      </c>
      <c r="G69" s="174">
        <f>-SUMIFS(Transactions!$I:$I,Transactions!$F:$F,YearlyReport!$A69,Transactions!$B:$B,"&gt;="&amp;G$11,Transactions!$B:$B,"&lt;="&amp;G$12)+SUMIFS(Transactions!$H:$H,Transactions!$F:$F,YearlyReport!$A69,Transactions!$B:$B,"&gt;="&amp;G$11,Transactions!$B:$B,"&lt;="&amp;G$12)</f>
        <v>0</v>
      </c>
      <c r="H69" s="174">
        <f>-SUMIFS(Transactions!$I:$I,Transactions!$F:$F,YearlyReport!$A69,Transactions!$B:$B,"&gt;="&amp;H$11,Transactions!$B:$B,"&lt;="&amp;H$12)+SUMIFS(Transactions!$H:$H,Transactions!$F:$F,YearlyReport!$A69,Transactions!$B:$B,"&gt;="&amp;H$11,Transactions!$B:$B,"&lt;="&amp;H$12)</f>
        <v>0</v>
      </c>
      <c r="I69" s="174">
        <f>-SUMIFS(Transactions!$I:$I,Transactions!$F:$F,YearlyReport!$A69,Transactions!$B:$B,"&gt;="&amp;I$11,Transactions!$B:$B,"&lt;="&amp;I$12)+SUMIFS(Transactions!$H:$H,Transactions!$F:$F,YearlyReport!$A69,Transactions!$B:$B,"&gt;="&amp;I$11,Transactions!$B:$B,"&lt;="&amp;I$12)</f>
        <v>0</v>
      </c>
      <c r="J69" s="174">
        <f>-SUMIFS(Transactions!$I:$I,Transactions!$F:$F,YearlyReport!$A69,Transactions!$B:$B,"&gt;="&amp;J$11,Transactions!$B:$B,"&lt;="&amp;J$12)+SUMIFS(Transactions!$H:$H,Transactions!$F:$F,YearlyReport!$A69,Transactions!$B:$B,"&gt;="&amp;J$11,Transactions!$B:$B,"&lt;="&amp;J$12)</f>
        <v>0</v>
      </c>
      <c r="K69" s="174">
        <f>-SUMIFS(Transactions!$I:$I,Transactions!$F:$F,YearlyReport!$A69,Transactions!$B:$B,"&gt;="&amp;K$11,Transactions!$B:$B,"&lt;="&amp;K$12)+SUMIFS(Transactions!$H:$H,Transactions!$F:$F,YearlyReport!$A69,Transactions!$B:$B,"&gt;="&amp;K$11,Transactions!$B:$B,"&lt;="&amp;K$12)</f>
        <v>0</v>
      </c>
      <c r="L69" s="174">
        <f>-SUMIFS(Transactions!$I:$I,Transactions!$F:$F,YearlyReport!$A69,Transactions!$B:$B,"&gt;="&amp;L$11,Transactions!$B:$B,"&lt;="&amp;L$12)+SUMIFS(Transactions!$H:$H,Transactions!$F:$F,YearlyReport!$A69,Transactions!$B:$B,"&gt;="&amp;L$11,Transactions!$B:$B,"&lt;="&amp;L$12)</f>
        <v>0</v>
      </c>
      <c r="M69" s="174">
        <f>-SUMIFS(Transactions!$I:$I,Transactions!$F:$F,YearlyReport!$A69,Transactions!$B:$B,"&gt;="&amp;M$11,Transactions!$B:$B,"&lt;="&amp;M$12)+SUMIFS(Transactions!$H:$H,Transactions!$F:$F,YearlyReport!$A69,Transactions!$B:$B,"&gt;="&amp;M$11,Transactions!$B:$B,"&lt;="&amp;M$12)</f>
        <v>0</v>
      </c>
      <c r="N69" s="21">
        <f>SUM(B69:M69)</f>
        <v>0</v>
      </c>
      <c r="O69" s="21">
        <f>N69/COLUMNS(B69:M69)</f>
        <v>0</v>
      </c>
    </row>
    <row r="70" spans="1:15" s="25" customFormat="1" ht="13.5" x14ac:dyDescent="0.3">
      <c r="A70" s="106" t="str">
        <f>"Total "&amp;A65</f>
        <v>Total FOOD</v>
      </c>
      <c r="B70" s="107">
        <f>SUM(B65:B69)</f>
        <v>87.34</v>
      </c>
      <c r="C70" s="107">
        <f t="shared" ref="C70:M70" si="26">SUM(C65:C69)</f>
        <v>45.15</v>
      </c>
      <c r="D70" s="107">
        <f t="shared" si="26"/>
        <v>0</v>
      </c>
      <c r="E70" s="107">
        <f t="shared" si="26"/>
        <v>0</v>
      </c>
      <c r="F70" s="107">
        <f t="shared" si="26"/>
        <v>0</v>
      </c>
      <c r="G70" s="107">
        <f t="shared" si="26"/>
        <v>0</v>
      </c>
      <c r="H70" s="107">
        <f t="shared" si="26"/>
        <v>0</v>
      </c>
      <c r="I70" s="107">
        <f t="shared" si="26"/>
        <v>0</v>
      </c>
      <c r="J70" s="107">
        <f t="shared" si="26"/>
        <v>0</v>
      </c>
      <c r="K70" s="107">
        <f t="shared" si="26"/>
        <v>0</v>
      </c>
      <c r="L70" s="107">
        <f t="shared" si="26"/>
        <v>0</v>
      </c>
      <c r="M70" s="107">
        <f t="shared" si="26"/>
        <v>0</v>
      </c>
      <c r="N70" s="107">
        <f>SUM(B70:M70)</f>
        <v>132.49</v>
      </c>
      <c r="O70" s="107">
        <f>N70/COLUMNS(B70:M70)</f>
        <v>11.040833333333333</v>
      </c>
    </row>
    <row r="71" spans="1:15" s="25" customFormat="1" ht="13.5" x14ac:dyDescent="0.3">
      <c r="A71" s="38" t="s">
        <v>233</v>
      </c>
      <c r="B71" s="39">
        <f t="shared" ref="B71:O71" si="27">IF(B$5&gt;0,B70/B$5," - ")</f>
        <v>8.7340000000000001E-2</v>
      </c>
      <c r="C71" s="39">
        <f t="shared" si="27"/>
        <v>4.5149999999999996E-2</v>
      </c>
      <c r="D71" s="39" t="str">
        <f t="shared" si="27"/>
        <v xml:space="preserve"> - </v>
      </c>
      <c r="E71" s="39" t="str">
        <f t="shared" si="27"/>
        <v xml:space="preserve"> - </v>
      </c>
      <c r="F71" s="39" t="str">
        <f t="shared" si="27"/>
        <v xml:space="preserve"> - </v>
      </c>
      <c r="G71" s="39" t="str">
        <f t="shared" si="27"/>
        <v xml:space="preserve"> - </v>
      </c>
      <c r="H71" s="39" t="str">
        <f t="shared" si="27"/>
        <v xml:space="preserve"> - </v>
      </c>
      <c r="I71" s="39" t="str">
        <f t="shared" si="27"/>
        <v xml:space="preserve"> - </v>
      </c>
      <c r="J71" s="39" t="str">
        <f t="shared" si="27"/>
        <v xml:space="preserve"> - </v>
      </c>
      <c r="K71" s="39" t="str">
        <f t="shared" si="27"/>
        <v xml:space="preserve"> - </v>
      </c>
      <c r="L71" s="39" t="str">
        <f t="shared" si="27"/>
        <v xml:space="preserve"> - </v>
      </c>
      <c r="M71" s="39" t="str">
        <f t="shared" si="27"/>
        <v xml:space="preserve"> - </v>
      </c>
      <c r="N71" s="39">
        <f t="shared" si="27"/>
        <v>6.6244999999999998E-2</v>
      </c>
      <c r="O71" s="39">
        <f t="shared" si="27"/>
        <v>6.6244999999999998E-2</v>
      </c>
    </row>
    <row r="72" spans="1:15" s="25" customFormat="1" x14ac:dyDescent="0.3">
      <c r="A72" s="108" t="s">
        <v>78</v>
      </c>
      <c r="B72" s="109"/>
      <c r="C72" s="109"/>
      <c r="D72" s="109"/>
      <c r="E72" s="109"/>
      <c r="F72" s="109"/>
      <c r="G72" s="109"/>
      <c r="H72" s="109"/>
      <c r="I72" s="109"/>
      <c r="J72" s="109"/>
      <c r="K72" s="109"/>
      <c r="L72" s="109"/>
      <c r="M72" s="109"/>
      <c r="N72" s="109"/>
      <c r="O72" s="109"/>
    </row>
    <row r="73" spans="1:15" s="25" customFormat="1" ht="13.5" x14ac:dyDescent="0.3">
      <c r="A73" s="25" t="s">
        <v>79</v>
      </c>
      <c r="B73" s="172">
        <f>-SUMIFS(Transactions!$I:$I,Transactions!$F:$F,YearlyReport!$A73,Transactions!$B:$B,"&gt;="&amp;B$11,Transactions!$B:$B,"&lt;="&amp;B$12)+SUMIFS(Transactions!$H:$H,Transactions!$F:$F,YearlyReport!$A73,Transactions!$B:$B,"&gt;="&amp;B$11,Transactions!$B:$B,"&lt;="&amp;B$12)</f>
        <v>115.2</v>
      </c>
      <c r="C73" s="172">
        <f>-SUMIFS(Transactions!$I:$I,Transactions!$F:$F,YearlyReport!$A73,Transactions!$B:$B,"&gt;="&amp;C$11,Transactions!$B:$B,"&lt;="&amp;C$12)+SUMIFS(Transactions!$H:$H,Transactions!$F:$F,YearlyReport!$A73,Transactions!$B:$B,"&gt;="&amp;C$11,Transactions!$B:$B,"&lt;="&amp;C$12)</f>
        <v>0</v>
      </c>
      <c r="D73" s="172">
        <f>-SUMIFS(Transactions!$I:$I,Transactions!$F:$F,YearlyReport!$A73,Transactions!$B:$B,"&gt;="&amp;D$11,Transactions!$B:$B,"&lt;="&amp;D$12)+SUMIFS(Transactions!$H:$H,Transactions!$F:$F,YearlyReport!$A73,Transactions!$B:$B,"&gt;="&amp;D$11,Transactions!$B:$B,"&lt;="&amp;D$12)</f>
        <v>0</v>
      </c>
      <c r="E73" s="172">
        <f>-SUMIFS(Transactions!$I:$I,Transactions!$F:$F,YearlyReport!$A73,Transactions!$B:$B,"&gt;="&amp;E$11,Transactions!$B:$B,"&lt;="&amp;E$12)+SUMIFS(Transactions!$H:$H,Transactions!$F:$F,YearlyReport!$A73,Transactions!$B:$B,"&gt;="&amp;E$11,Transactions!$B:$B,"&lt;="&amp;E$12)</f>
        <v>0</v>
      </c>
      <c r="F73" s="172">
        <f>-SUMIFS(Transactions!$I:$I,Transactions!$F:$F,YearlyReport!$A73,Transactions!$B:$B,"&gt;="&amp;F$11,Transactions!$B:$B,"&lt;="&amp;F$12)+SUMIFS(Transactions!$H:$H,Transactions!$F:$F,YearlyReport!$A73,Transactions!$B:$B,"&gt;="&amp;F$11,Transactions!$B:$B,"&lt;="&amp;F$12)</f>
        <v>0</v>
      </c>
      <c r="G73" s="172">
        <f>-SUMIFS(Transactions!$I:$I,Transactions!$F:$F,YearlyReport!$A73,Transactions!$B:$B,"&gt;="&amp;G$11,Transactions!$B:$B,"&lt;="&amp;G$12)+SUMIFS(Transactions!$H:$H,Transactions!$F:$F,YearlyReport!$A73,Transactions!$B:$B,"&gt;="&amp;G$11,Transactions!$B:$B,"&lt;="&amp;G$12)</f>
        <v>0</v>
      </c>
      <c r="H73" s="172">
        <f>-SUMIFS(Transactions!$I:$I,Transactions!$F:$F,YearlyReport!$A73,Transactions!$B:$B,"&gt;="&amp;H$11,Transactions!$B:$B,"&lt;="&amp;H$12)+SUMIFS(Transactions!$H:$H,Transactions!$F:$F,YearlyReport!$A73,Transactions!$B:$B,"&gt;="&amp;H$11,Transactions!$B:$B,"&lt;="&amp;H$12)</f>
        <v>0</v>
      </c>
      <c r="I73" s="172">
        <f>-SUMIFS(Transactions!$I:$I,Transactions!$F:$F,YearlyReport!$A73,Transactions!$B:$B,"&gt;="&amp;I$11,Transactions!$B:$B,"&lt;="&amp;I$12)+SUMIFS(Transactions!$H:$H,Transactions!$F:$F,YearlyReport!$A73,Transactions!$B:$B,"&gt;="&amp;I$11,Transactions!$B:$B,"&lt;="&amp;I$12)</f>
        <v>0</v>
      </c>
      <c r="J73" s="172">
        <f>-SUMIFS(Transactions!$I:$I,Transactions!$F:$F,YearlyReport!$A73,Transactions!$B:$B,"&gt;="&amp;J$11,Transactions!$B:$B,"&lt;="&amp;J$12)+SUMIFS(Transactions!$H:$H,Transactions!$F:$F,YearlyReport!$A73,Transactions!$B:$B,"&gt;="&amp;J$11,Transactions!$B:$B,"&lt;="&amp;J$12)</f>
        <v>0</v>
      </c>
      <c r="K73" s="172">
        <f>-SUMIFS(Transactions!$I:$I,Transactions!$F:$F,YearlyReport!$A73,Transactions!$B:$B,"&gt;="&amp;K$11,Transactions!$B:$B,"&lt;="&amp;K$12)+SUMIFS(Transactions!$H:$H,Transactions!$F:$F,YearlyReport!$A73,Transactions!$B:$B,"&gt;="&amp;K$11,Transactions!$B:$B,"&lt;="&amp;K$12)</f>
        <v>0</v>
      </c>
      <c r="L73" s="172">
        <f>-SUMIFS(Transactions!$I:$I,Transactions!$F:$F,YearlyReport!$A73,Transactions!$B:$B,"&gt;="&amp;L$11,Transactions!$B:$B,"&lt;="&amp;L$12)+SUMIFS(Transactions!$H:$H,Transactions!$F:$F,YearlyReport!$A73,Transactions!$B:$B,"&gt;="&amp;L$11,Transactions!$B:$B,"&lt;="&amp;L$12)</f>
        <v>0</v>
      </c>
      <c r="M73" s="172">
        <f>-SUMIFS(Transactions!$I:$I,Transactions!$F:$F,YearlyReport!$A73,Transactions!$B:$B,"&gt;="&amp;M$11,Transactions!$B:$B,"&lt;="&amp;M$12)+SUMIFS(Transactions!$H:$H,Transactions!$F:$F,YearlyReport!$A73,Transactions!$B:$B,"&gt;="&amp;M$11,Transactions!$B:$B,"&lt;="&amp;M$12)</f>
        <v>0</v>
      </c>
      <c r="N73" s="21">
        <f t="shared" ref="N73:N80" si="28">SUM(B73:M73)</f>
        <v>115.2</v>
      </c>
      <c r="O73" s="21">
        <f t="shared" ref="O73:O80" si="29">N73/COLUMNS(B73:M73)</f>
        <v>9.6</v>
      </c>
    </row>
    <row r="74" spans="1:15" s="25" customFormat="1" ht="13.5" x14ac:dyDescent="0.3">
      <c r="A74" s="25" t="s">
        <v>216</v>
      </c>
      <c r="B74" s="173">
        <f>-SUMIFS(Transactions!$I:$I,Transactions!$F:$F,YearlyReport!$A74,Transactions!$B:$B,"&gt;="&amp;B$11,Transactions!$B:$B,"&lt;="&amp;B$12)+SUMIFS(Transactions!$H:$H,Transactions!$F:$F,YearlyReport!$A74,Transactions!$B:$B,"&gt;="&amp;B$11,Transactions!$B:$B,"&lt;="&amp;B$12)</f>
        <v>0</v>
      </c>
      <c r="C74" s="173">
        <f>-SUMIFS(Transactions!$I:$I,Transactions!$F:$F,YearlyReport!$A74,Transactions!$B:$B,"&gt;="&amp;C$11,Transactions!$B:$B,"&lt;="&amp;C$12)+SUMIFS(Transactions!$H:$H,Transactions!$F:$F,YearlyReport!$A74,Transactions!$B:$B,"&gt;="&amp;C$11,Transactions!$B:$B,"&lt;="&amp;C$12)</f>
        <v>0</v>
      </c>
      <c r="D74" s="173">
        <f>-SUMIFS(Transactions!$I:$I,Transactions!$F:$F,YearlyReport!$A74,Transactions!$B:$B,"&gt;="&amp;D$11,Transactions!$B:$B,"&lt;="&amp;D$12)+SUMIFS(Transactions!$H:$H,Transactions!$F:$F,YearlyReport!$A74,Transactions!$B:$B,"&gt;="&amp;D$11,Transactions!$B:$B,"&lt;="&amp;D$12)</f>
        <v>0</v>
      </c>
      <c r="E74" s="173">
        <f>-SUMIFS(Transactions!$I:$I,Transactions!$F:$F,YearlyReport!$A74,Transactions!$B:$B,"&gt;="&amp;E$11,Transactions!$B:$B,"&lt;="&amp;E$12)+SUMIFS(Transactions!$H:$H,Transactions!$F:$F,YearlyReport!$A74,Transactions!$B:$B,"&gt;="&amp;E$11,Transactions!$B:$B,"&lt;="&amp;E$12)</f>
        <v>0</v>
      </c>
      <c r="F74" s="173">
        <f>-SUMIFS(Transactions!$I:$I,Transactions!$F:$F,YearlyReport!$A74,Transactions!$B:$B,"&gt;="&amp;F$11,Transactions!$B:$B,"&lt;="&amp;F$12)+SUMIFS(Transactions!$H:$H,Transactions!$F:$F,YearlyReport!$A74,Transactions!$B:$B,"&gt;="&amp;F$11,Transactions!$B:$B,"&lt;="&amp;F$12)</f>
        <v>0</v>
      </c>
      <c r="G74" s="173">
        <f>-SUMIFS(Transactions!$I:$I,Transactions!$F:$F,YearlyReport!$A74,Transactions!$B:$B,"&gt;="&amp;G$11,Transactions!$B:$B,"&lt;="&amp;G$12)+SUMIFS(Transactions!$H:$H,Transactions!$F:$F,YearlyReport!$A74,Transactions!$B:$B,"&gt;="&amp;G$11,Transactions!$B:$B,"&lt;="&amp;G$12)</f>
        <v>0</v>
      </c>
      <c r="H74" s="173">
        <f>-SUMIFS(Transactions!$I:$I,Transactions!$F:$F,YearlyReport!$A74,Transactions!$B:$B,"&gt;="&amp;H$11,Transactions!$B:$B,"&lt;="&amp;H$12)+SUMIFS(Transactions!$H:$H,Transactions!$F:$F,YearlyReport!$A74,Transactions!$B:$B,"&gt;="&amp;H$11,Transactions!$B:$B,"&lt;="&amp;H$12)</f>
        <v>0</v>
      </c>
      <c r="I74" s="173">
        <f>-SUMIFS(Transactions!$I:$I,Transactions!$F:$F,YearlyReport!$A74,Transactions!$B:$B,"&gt;="&amp;I$11,Transactions!$B:$B,"&lt;="&amp;I$12)+SUMIFS(Transactions!$H:$H,Transactions!$F:$F,YearlyReport!$A74,Transactions!$B:$B,"&gt;="&amp;I$11,Transactions!$B:$B,"&lt;="&amp;I$12)</f>
        <v>0</v>
      </c>
      <c r="J74" s="173">
        <f>-SUMIFS(Transactions!$I:$I,Transactions!$F:$F,YearlyReport!$A74,Transactions!$B:$B,"&gt;="&amp;J$11,Transactions!$B:$B,"&lt;="&amp;J$12)+SUMIFS(Transactions!$H:$H,Transactions!$F:$F,YearlyReport!$A74,Transactions!$B:$B,"&gt;="&amp;J$11,Transactions!$B:$B,"&lt;="&amp;J$12)</f>
        <v>0</v>
      </c>
      <c r="K74" s="173">
        <f>-SUMIFS(Transactions!$I:$I,Transactions!$F:$F,YearlyReport!$A74,Transactions!$B:$B,"&gt;="&amp;K$11,Transactions!$B:$B,"&lt;="&amp;K$12)+SUMIFS(Transactions!$H:$H,Transactions!$F:$F,YearlyReport!$A74,Transactions!$B:$B,"&gt;="&amp;K$11,Transactions!$B:$B,"&lt;="&amp;K$12)</f>
        <v>0</v>
      </c>
      <c r="L74" s="173">
        <f>-SUMIFS(Transactions!$I:$I,Transactions!$F:$F,YearlyReport!$A74,Transactions!$B:$B,"&gt;="&amp;L$11,Transactions!$B:$B,"&lt;="&amp;L$12)+SUMIFS(Transactions!$H:$H,Transactions!$F:$F,YearlyReport!$A74,Transactions!$B:$B,"&gt;="&amp;L$11,Transactions!$B:$B,"&lt;="&amp;L$12)</f>
        <v>0</v>
      </c>
      <c r="M74" s="173">
        <f>-SUMIFS(Transactions!$I:$I,Transactions!$F:$F,YearlyReport!$A74,Transactions!$B:$B,"&gt;="&amp;M$11,Transactions!$B:$B,"&lt;="&amp;M$12)+SUMIFS(Transactions!$H:$H,Transactions!$F:$F,YearlyReport!$A74,Transactions!$B:$B,"&gt;="&amp;M$11,Transactions!$B:$B,"&lt;="&amp;M$12)</f>
        <v>0</v>
      </c>
      <c r="N74" s="21">
        <f>SUM(B74:M74)</f>
        <v>0</v>
      </c>
      <c r="O74" s="21">
        <f>N74/COLUMNS(B74:M74)</f>
        <v>0</v>
      </c>
    </row>
    <row r="75" spans="1:15" s="25" customFormat="1" ht="13.5" x14ac:dyDescent="0.3">
      <c r="A75" s="25" t="s">
        <v>80</v>
      </c>
      <c r="B75" s="173">
        <f>-SUMIFS(Transactions!$I:$I,Transactions!$F:$F,YearlyReport!$A75,Transactions!$B:$B,"&gt;="&amp;B$11,Transactions!$B:$B,"&lt;="&amp;B$12)+SUMIFS(Transactions!$H:$H,Transactions!$F:$F,YearlyReport!$A75,Transactions!$B:$B,"&gt;="&amp;B$11,Transactions!$B:$B,"&lt;="&amp;B$12)</f>
        <v>0</v>
      </c>
      <c r="C75" s="173">
        <f>-SUMIFS(Transactions!$I:$I,Transactions!$F:$F,YearlyReport!$A75,Transactions!$B:$B,"&gt;="&amp;C$11,Transactions!$B:$B,"&lt;="&amp;C$12)+SUMIFS(Transactions!$H:$H,Transactions!$F:$F,YearlyReport!$A75,Transactions!$B:$B,"&gt;="&amp;C$11,Transactions!$B:$B,"&lt;="&amp;C$12)</f>
        <v>0</v>
      </c>
      <c r="D75" s="173">
        <f>-SUMIFS(Transactions!$I:$I,Transactions!$F:$F,YearlyReport!$A75,Transactions!$B:$B,"&gt;="&amp;D$11,Transactions!$B:$B,"&lt;="&amp;D$12)+SUMIFS(Transactions!$H:$H,Transactions!$F:$F,YearlyReport!$A75,Transactions!$B:$B,"&gt;="&amp;D$11,Transactions!$B:$B,"&lt;="&amp;D$12)</f>
        <v>0</v>
      </c>
      <c r="E75" s="173">
        <f>-SUMIFS(Transactions!$I:$I,Transactions!$F:$F,YearlyReport!$A75,Transactions!$B:$B,"&gt;="&amp;E$11,Transactions!$B:$B,"&lt;="&amp;E$12)+SUMIFS(Transactions!$H:$H,Transactions!$F:$F,YearlyReport!$A75,Transactions!$B:$B,"&gt;="&amp;E$11,Transactions!$B:$B,"&lt;="&amp;E$12)</f>
        <v>0</v>
      </c>
      <c r="F75" s="173">
        <f>-SUMIFS(Transactions!$I:$I,Transactions!$F:$F,YearlyReport!$A75,Transactions!$B:$B,"&gt;="&amp;F$11,Transactions!$B:$B,"&lt;="&amp;F$12)+SUMIFS(Transactions!$H:$H,Transactions!$F:$F,YearlyReport!$A75,Transactions!$B:$B,"&gt;="&amp;F$11,Transactions!$B:$B,"&lt;="&amp;F$12)</f>
        <v>0</v>
      </c>
      <c r="G75" s="173">
        <f>-SUMIFS(Transactions!$I:$I,Transactions!$F:$F,YearlyReport!$A75,Transactions!$B:$B,"&gt;="&amp;G$11,Transactions!$B:$B,"&lt;="&amp;G$12)+SUMIFS(Transactions!$H:$H,Transactions!$F:$F,YearlyReport!$A75,Transactions!$B:$B,"&gt;="&amp;G$11,Transactions!$B:$B,"&lt;="&amp;G$12)</f>
        <v>0</v>
      </c>
      <c r="H75" s="173">
        <f>-SUMIFS(Transactions!$I:$I,Transactions!$F:$F,YearlyReport!$A75,Transactions!$B:$B,"&gt;="&amp;H$11,Transactions!$B:$B,"&lt;="&amp;H$12)+SUMIFS(Transactions!$H:$H,Transactions!$F:$F,YearlyReport!$A75,Transactions!$B:$B,"&gt;="&amp;H$11,Transactions!$B:$B,"&lt;="&amp;H$12)</f>
        <v>0</v>
      </c>
      <c r="I75" s="173">
        <f>-SUMIFS(Transactions!$I:$I,Transactions!$F:$F,YearlyReport!$A75,Transactions!$B:$B,"&gt;="&amp;I$11,Transactions!$B:$B,"&lt;="&amp;I$12)+SUMIFS(Transactions!$H:$H,Transactions!$F:$F,YearlyReport!$A75,Transactions!$B:$B,"&gt;="&amp;I$11,Transactions!$B:$B,"&lt;="&amp;I$12)</f>
        <v>0</v>
      </c>
      <c r="J75" s="173">
        <f>-SUMIFS(Transactions!$I:$I,Transactions!$F:$F,YearlyReport!$A75,Transactions!$B:$B,"&gt;="&amp;J$11,Transactions!$B:$B,"&lt;="&amp;J$12)+SUMIFS(Transactions!$H:$H,Transactions!$F:$F,YearlyReport!$A75,Transactions!$B:$B,"&gt;="&amp;J$11,Transactions!$B:$B,"&lt;="&amp;J$12)</f>
        <v>0</v>
      </c>
      <c r="K75" s="173">
        <f>-SUMIFS(Transactions!$I:$I,Transactions!$F:$F,YearlyReport!$A75,Transactions!$B:$B,"&gt;="&amp;K$11,Transactions!$B:$B,"&lt;="&amp;K$12)+SUMIFS(Transactions!$H:$H,Transactions!$F:$F,YearlyReport!$A75,Transactions!$B:$B,"&gt;="&amp;K$11,Transactions!$B:$B,"&lt;="&amp;K$12)</f>
        <v>0</v>
      </c>
      <c r="L75" s="173">
        <f>-SUMIFS(Transactions!$I:$I,Transactions!$F:$F,YearlyReport!$A75,Transactions!$B:$B,"&gt;="&amp;L$11,Transactions!$B:$B,"&lt;="&amp;L$12)+SUMIFS(Transactions!$H:$H,Transactions!$F:$F,YearlyReport!$A75,Transactions!$B:$B,"&gt;="&amp;L$11,Transactions!$B:$B,"&lt;="&amp;L$12)</f>
        <v>0</v>
      </c>
      <c r="M75" s="173">
        <f>-SUMIFS(Transactions!$I:$I,Transactions!$F:$F,YearlyReport!$A75,Transactions!$B:$B,"&gt;="&amp;M$11,Transactions!$B:$B,"&lt;="&amp;M$12)+SUMIFS(Transactions!$H:$H,Transactions!$F:$F,YearlyReport!$A75,Transactions!$B:$B,"&gt;="&amp;M$11,Transactions!$B:$B,"&lt;="&amp;M$12)</f>
        <v>0</v>
      </c>
      <c r="N75" s="21">
        <f t="shared" si="28"/>
        <v>0</v>
      </c>
      <c r="O75" s="21">
        <f t="shared" si="29"/>
        <v>0</v>
      </c>
    </row>
    <row r="76" spans="1:15" s="25" customFormat="1" ht="13.5" x14ac:dyDescent="0.3">
      <c r="A76" s="25" t="s">
        <v>110</v>
      </c>
      <c r="B76" s="173">
        <f>-SUMIFS(Transactions!$I:$I,Transactions!$F:$F,YearlyReport!$A76,Transactions!$B:$B,"&gt;="&amp;B$11,Transactions!$B:$B,"&lt;="&amp;B$12)+SUMIFS(Transactions!$H:$H,Transactions!$F:$F,YearlyReport!$A76,Transactions!$B:$B,"&gt;="&amp;B$11,Transactions!$B:$B,"&lt;="&amp;B$12)</f>
        <v>0</v>
      </c>
      <c r="C76" s="173">
        <f>-SUMIFS(Transactions!$I:$I,Transactions!$F:$F,YearlyReport!$A76,Transactions!$B:$B,"&gt;="&amp;C$11,Transactions!$B:$B,"&lt;="&amp;C$12)+SUMIFS(Transactions!$H:$H,Transactions!$F:$F,YearlyReport!$A76,Transactions!$B:$B,"&gt;="&amp;C$11,Transactions!$B:$B,"&lt;="&amp;C$12)</f>
        <v>0</v>
      </c>
      <c r="D76" s="173">
        <f>-SUMIFS(Transactions!$I:$I,Transactions!$F:$F,YearlyReport!$A76,Transactions!$B:$B,"&gt;="&amp;D$11,Transactions!$B:$B,"&lt;="&amp;D$12)+SUMIFS(Transactions!$H:$H,Transactions!$F:$F,YearlyReport!$A76,Transactions!$B:$B,"&gt;="&amp;D$11,Transactions!$B:$B,"&lt;="&amp;D$12)</f>
        <v>0</v>
      </c>
      <c r="E76" s="173">
        <f>-SUMIFS(Transactions!$I:$I,Transactions!$F:$F,YearlyReport!$A76,Transactions!$B:$B,"&gt;="&amp;E$11,Transactions!$B:$B,"&lt;="&amp;E$12)+SUMIFS(Transactions!$H:$H,Transactions!$F:$F,YearlyReport!$A76,Transactions!$B:$B,"&gt;="&amp;E$11,Transactions!$B:$B,"&lt;="&amp;E$12)</f>
        <v>0</v>
      </c>
      <c r="F76" s="173">
        <f>-SUMIFS(Transactions!$I:$I,Transactions!$F:$F,YearlyReport!$A76,Transactions!$B:$B,"&gt;="&amp;F$11,Transactions!$B:$B,"&lt;="&amp;F$12)+SUMIFS(Transactions!$H:$H,Transactions!$F:$F,YearlyReport!$A76,Transactions!$B:$B,"&gt;="&amp;F$11,Transactions!$B:$B,"&lt;="&amp;F$12)</f>
        <v>0</v>
      </c>
      <c r="G76" s="173">
        <f>-SUMIFS(Transactions!$I:$I,Transactions!$F:$F,YearlyReport!$A76,Transactions!$B:$B,"&gt;="&amp;G$11,Transactions!$B:$B,"&lt;="&amp;G$12)+SUMIFS(Transactions!$H:$H,Transactions!$F:$F,YearlyReport!$A76,Transactions!$B:$B,"&gt;="&amp;G$11,Transactions!$B:$B,"&lt;="&amp;G$12)</f>
        <v>0</v>
      </c>
      <c r="H76" s="173">
        <f>-SUMIFS(Transactions!$I:$I,Transactions!$F:$F,YearlyReport!$A76,Transactions!$B:$B,"&gt;="&amp;H$11,Transactions!$B:$B,"&lt;="&amp;H$12)+SUMIFS(Transactions!$H:$H,Transactions!$F:$F,YearlyReport!$A76,Transactions!$B:$B,"&gt;="&amp;H$11,Transactions!$B:$B,"&lt;="&amp;H$12)</f>
        <v>0</v>
      </c>
      <c r="I76" s="173">
        <f>-SUMIFS(Transactions!$I:$I,Transactions!$F:$F,YearlyReport!$A76,Transactions!$B:$B,"&gt;="&amp;I$11,Transactions!$B:$B,"&lt;="&amp;I$12)+SUMIFS(Transactions!$H:$H,Transactions!$F:$F,YearlyReport!$A76,Transactions!$B:$B,"&gt;="&amp;I$11,Transactions!$B:$B,"&lt;="&amp;I$12)</f>
        <v>0</v>
      </c>
      <c r="J76" s="173">
        <f>-SUMIFS(Transactions!$I:$I,Transactions!$F:$F,YearlyReport!$A76,Transactions!$B:$B,"&gt;="&amp;J$11,Transactions!$B:$B,"&lt;="&amp;J$12)+SUMIFS(Transactions!$H:$H,Transactions!$F:$F,YearlyReport!$A76,Transactions!$B:$B,"&gt;="&amp;J$11,Transactions!$B:$B,"&lt;="&amp;J$12)</f>
        <v>0</v>
      </c>
      <c r="K76" s="173">
        <f>-SUMIFS(Transactions!$I:$I,Transactions!$F:$F,YearlyReport!$A76,Transactions!$B:$B,"&gt;="&amp;K$11,Transactions!$B:$B,"&lt;="&amp;K$12)+SUMIFS(Transactions!$H:$H,Transactions!$F:$F,YearlyReport!$A76,Transactions!$B:$B,"&gt;="&amp;K$11,Transactions!$B:$B,"&lt;="&amp;K$12)</f>
        <v>0</v>
      </c>
      <c r="L76" s="173">
        <f>-SUMIFS(Transactions!$I:$I,Transactions!$F:$F,YearlyReport!$A76,Transactions!$B:$B,"&gt;="&amp;L$11,Transactions!$B:$B,"&lt;="&amp;L$12)+SUMIFS(Transactions!$H:$H,Transactions!$F:$F,YearlyReport!$A76,Transactions!$B:$B,"&gt;="&amp;L$11,Transactions!$B:$B,"&lt;="&amp;L$12)</f>
        <v>0</v>
      </c>
      <c r="M76" s="173">
        <f>-SUMIFS(Transactions!$I:$I,Transactions!$F:$F,YearlyReport!$A76,Transactions!$B:$B,"&gt;="&amp;M$11,Transactions!$B:$B,"&lt;="&amp;M$12)+SUMIFS(Transactions!$H:$H,Transactions!$F:$F,YearlyReport!$A76,Transactions!$B:$B,"&gt;="&amp;M$11,Transactions!$B:$B,"&lt;="&amp;M$12)</f>
        <v>0</v>
      </c>
      <c r="N76" s="21">
        <f t="shared" si="28"/>
        <v>0</v>
      </c>
      <c r="O76" s="21">
        <f t="shared" si="29"/>
        <v>0</v>
      </c>
    </row>
    <row r="77" spans="1:15" s="25" customFormat="1" ht="13.5" x14ac:dyDescent="0.3">
      <c r="A77" s="25" t="s">
        <v>217</v>
      </c>
      <c r="B77" s="173">
        <f>-SUMIFS(Transactions!$I:$I,Transactions!$F:$F,YearlyReport!$A77,Transactions!$B:$B,"&gt;="&amp;B$11,Transactions!$B:$B,"&lt;="&amp;B$12)+SUMIFS(Transactions!$H:$H,Transactions!$F:$F,YearlyReport!$A77,Transactions!$B:$B,"&gt;="&amp;B$11,Transactions!$B:$B,"&lt;="&amp;B$12)</f>
        <v>0</v>
      </c>
      <c r="C77" s="173">
        <f>-SUMIFS(Transactions!$I:$I,Transactions!$F:$F,YearlyReport!$A77,Transactions!$B:$B,"&gt;="&amp;C$11,Transactions!$B:$B,"&lt;="&amp;C$12)+SUMIFS(Transactions!$H:$H,Transactions!$F:$F,YearlyReport!$A77,Transactions!$B:$B,"&gt;="&amp;C$11,Transactions!$B:$B,"&lt;="&amp;C$12)</f>
        <v>0</v>
      </c>
      <c r="D77" s="173">
        <f>-SUMIFS(Transactions!$I:$I,Transactions!$F:$F,YearlyReport!$A77,Transactions!$B:$B,"&gt;="&amp;D$11,Transactions!$B:$B,"&lt;="&amp;D$12)+SUMIFS(Transactions!$H:$H,Transactions!$F:$F,YearlyReport!$A77,Transactions!$B:$B,"&gt;="&amp;D$11,Transactions!$B:$B,"&lt;="&amp;D$12)</f>
        <v>0</v>
      </c>
      <c r="E77" s="173">
        <f>-SUMIFS(Transactions!$I:$I,Transactions!$F:$F,YearlyReport!$A77,Transactions!$B:$B,"&gt;="&amp;E$11,Transactions!$B:$B,"&lt;="&amp;E$12)+SUMIFS(Transactions!$H:$H,Transactions!$F:$F,YearlyReport!$A77,Transactions!$B:$B,"&gt;="&amp;E$11,Transactions!$B:$B,"&lt;="&amp;E$12)</f>
        <v>0</v>
      </c>
      <c r="F77" s="173">
        <f>-SUMIFS(Transactions!$I:$I,Transactions!$F:$F,YearlyReport!$A77,Transactions!$B:$B,"&gt;="&amp;F$11,Transactions!$B:$B,"&lt;="&amp;F$12)+SUMIFS(Transactions!$H:$H,Transactions!$F:$F,YearlyReport!$A77,Transactions!$B:$B,"&gt;="&amp;F$11,Transactions!$B:$B,"&lt;="&amp;F$12)</f>
        <v>0</v>
      </c>
      <c r="G77" s="173">
        <f>-SUMIFS(Transactions!$I:$I,Transactions!$F:$F,YearlyReport!$A77,Transactions!$B:$B,"&gt;="&amp;G$11,Transactions!$B:$B,"&lt;="&amp;G$12)+SUMIFS(Transactions!$H:$H,Transactions!$F:$F,YearlyReport!$A77,Transactions!$B:$B,"&gt;="&amp;G$11,Transactions!$B:$B,"&lt;="&amp;G$12)</f>
        <v>0</v>
      </c>
      <c r="H77" s="173">
        <f>-SUMIFS(Transactions!$I:$I,Transactions!$F:$F,YearlyReport!$A77,Transactions!$B:$B,"&gt;="&amp;H$11,Transactions!$B:$B,"&lt;="&amp;H$12)+SUMIFS(Transactions!$H:$H,Transactions!$F:$F,YearlyReport!$A77,Transactions!$B:$B,"&gt;="&amp;H$11,Transactions!$B:$B,"&lt;="&amp;H$12)</f>
        <v>0</v>
      </c>
      <c r="I77" s="173">
        <f>-SUMIFS(Transactions!$I:$I,Transactions!$F:$F,YearlyReport!$A77,Transactions!$B:$B,"&gt;="&amp;I$11,Transactions!$B:$B,"&lt;="&amp;I$12)+SUMIFS(Transactions!$H:$H,Transactions!$F:$F,YearlyReport!$A77,Transactions!$B:$B,"&gt;="&amp;I$11,Transactions!$B:$B,"&lt;="&amp;I$12)</f>
        <v>0</v>
      </c>
      <c r="J77" s="173">
        <f>-SUMIFS(Transactions!$I:$I,Transactions!$F:$F,YearlyReport!$A77,Transactions!$B:$B,"&gt;="&amp;J$11,Transactions!$B:$B,"&lt;="&amp;J$12)+SUMIFS(Transactions!$H:$H,Transactions!$F:$F,YearlyReport!$A77,Transactions!$B:$B,"&gt;="&amp;J$11,Transactions!$B:$B,"&lt;="&amp;J$12)</f>
        <v>0</v>
      </c>
      <c r="K77" s="173">
        <f>-SUMIFS(Transactions!$I:$I,Transactions!$F:$F,YearlyReport!$A77,Transactions!$B:$B,"&gt;="&amp;K$11,Transactions!$B:$B,"&lt;="&amp;K$12)+SUMIFS(Transactions!$H:$H,Transactions!$F:$F,YearlyReport!$A77,Transactions!$B:$B,"&gt;="&amp;K$11,Transactions!$B:$B,"&lt;="&amp;K$12)</f>
        <v>0</v>
      </c>
      <c r="L77" s="173">
        <f>-SUMIFS(Transactions!$I:$I,Transactions!$F:$F,YearlyReport!$A77,Transactions!$B:$B,"&gt;="&amp;L$11,Transactions!$B:$B,"&lt;="&amp;L$12)+SUMIFS(Transactions!$H:$H,Transactions!$F:$F,YearlyReport!$A77,Transactions!$B:$B,"&gt;="&amp;L$11,Transactions!$B:$B,"&lt;="&amp;L$12)</f>
        <v>0</v>
      </c>
      <c r="M77" s="173">
        <f>-SUMIFS(Transactions!$I:$I,Transactions!$F:$F,YearlyReport!$A77,Transactions!$B:$B,"&gt;="&amp;M$11,Transactions!$B:$B,"&lt;="&amp;M$12)+SUMIFS(Transactions!$H:$H,Transactions!$F:$F,YearlyReport!$A77,Transactions!$B:$B,"&gt;="&amp;M$11,Transactions!$B:$B,"&lt;="&amp;M$12)</f>
        <v>0</v>
      </c>
      <c r="N77" s="21">
        <f t="shared" si="28"/>
        <v>0</v>
      </c>
      <c r="O77" s="21">
        <f t="shared" si="29"/>
        <v>0</v>
      </c>
    </row>
    <row r="78" spans="1:15" s="25" customFormat="1" ht="13.5" x14ac:dyDescent="0.3">
      <c r="A78" s="25" t="s">
        <v>111</v>
      </c>
      <c r="B78" s="173">
        <f>-SUMIFS(Transactions!$I:$I,Transactions!$F:$F,YearlyReport!$A78,Transactions!$B:$B,"&gt;="&amp;B$11,Transactions!$B:$B,"&lt;="&amp;B$12)+SUMIFS(Transactions!$H:$H,Transactions!$F:$F,YearlyReport!$A78,Transactions!$B:$B,"&gt;="&amp;B$11,Transactions!$B:$B,"&lt;="&amp;B$12)</f>
        <v>0</v>
      </c>
      <c r="C78" s="173">
        <f>-SUMIFS(Transactions!$I:$I,Transactions!$F:$F,YearlyReport!$A78,Transactions!$B:$B,"&gt;="&amp;C$11,Transactions!$B:$B,"&lt;="&amp;C$12)+SUMIFS(Transactions!$H:$H,Transactions!$F:$F,YearlyReport!$A78,Transactions!$B:$B,"&gt;="&amp;C$11,Transactions!$B:$B,"&lt;="&amp;C$12)</f>
        <v>0</v>
      </c>
      <c r="D78" s="173">
        <f>-SUMIFS(Transactions!$I:$I,Transactions!$F:$F,YearlyReport!$A78,Transactions!$B:$B,"&gt;="&amp;D$11,Transactions!$B:$B,"&lt;="&amp;D$12)+SUMIFS(Transactions!$H:$H,Transactions!$F:$F,YearlyReport!$A78,Transactions!$B:$B,"&gt;="&amp;D$11,Transactions!$B:$B,"&lt;="&amp;D$12)</f>
        <v>0</v>
      </c>
      <c r="E78" s="173">
        <f>-SUMIFS(Transactions!$I:$I,Transactions!$F:$F,YearlyReport!$A78,Transactions!$B:$B,"&gt;="&amp;E$11,Transactions!$B:$B,"&lt;="&amp;E$12)+SUMIFS(Transactions!$H:$H,Transactions!$F:$F,YearlyReport!$A78,Transactions!$B:$B,"&gt;="&amp;E$11,Transactions!$B:$B,"&lt;="&amp;E$12)</f>
        <v>0</v>
      </c>
      <c r="F78" s="173">
        <f>-SUMIFS(Transactions!$I:$I,Transactions!$F:$F,YearlyReport!$A78,Transactions!$B:$B,"&gt;="&amp;F$11,Transactions!$B:$B,"&lt;="&amp;F$12)+SUMIFS(Transactions!$H:$H,Transactions!$F:$F,YearlyReport!$A78,Transactions!$B:$B,"&gt;="&amp;F$11,Transactions!$B:$B,"&lt;="&amp;F$12)</f>
        <v>0</v>
      </c>
      <c r="G78" s="173">
        <f>-SUMIFS(Transactions!$I:$I,Transactions!$F:$F,YearlyReport!$A78,Transactions!$B:$B,"&gt;="&amp;G$11,Transactions!$B:$B,"&lt;="&amp;G$12)+SUMIFS(Transactions!$H:$H,Transactions!$F:$F,YearlyReport!$A78,Transactions!$B:$B,"&gt;="&amp;G$11,Transactions!$B:$B,"&lt;="&amp;G$12)</f>
        <v>0</v>
      </c>
      <c r="H78" s="173">
        <f>-SUMIFS(Transactions!$I:$I,Transactions!$F:$F,YearlyReport!$A78,Transactions!$B:$B,"&gt;="&amp;H$11,Transactions!$B:$B,"&lt;="&amp;H$12)+SUMIFS(Transactions!$H:$H,Transactions!$F:$F,YearlyReport!$A78,Transactions!$B:$B,"&gt;="&amp;H$11,Transactions!$B:$B,"&lt;="&amp;H$12)</f>
        <v>0</v>
      </c>
      <c r="I78" s="173">
        <f>-SUMIFS(Transactions!$I:$I,Transactions!$F:$F,YearlyReport!$A78,Transactions!$B:$B,"&gt;="&amp;I$11,Transactions!$B:$B,"&lt;="&amp;I$12)+SUMIFS(Transactions!$H:$H,Transactions!$F:$F,YearlyReport!$A78,Transactions!$B:$B,"&gt;="&amp;I$11,Transactions!$B:$B,"&lt;="&amp;I$12)</f>
        <v>0</v>
      </c>
      <c r="J78" s="173">
        <f>-SUMIFS(Transactions!$I:$I,Transactions!$F:$F,YearlyReport!$A78,Transactions!$B:$B,"&gt;="&amp;J$11,Transactions!$B:$B,"&lt;="&amp;J$12)+SUMIFS(Transactions!$H:$H,Transactions!$F:$F,YearlyReport!$A78,Transactions!$B:$B,"&gt;="&amp;J$11,Transactions!$B:$B,"&lt;="&amp;J$12)</f>
        <v>0</v>
      </c>
      <c r="K78" s="173">
        <f>-SUMIFS(Transactions!$I:$I,Transactions!$F:$F,YearlyReport!$A78,Transactions!$B:$B,"&gt;="&amp;K$11,Transactions!$B:$B,"&lt;="&amp;K$12)+SUMIFS(Transactions!$H:$H,Transactions!$F:$F,YearlyReport!$A78,Transactions!$B:$B,"&gt;="&amp;K$11,Transactions!$B:$B,"&lt;="&amp;K$12)</f>
        <v>0</v>
      </c>
      <c r="L78" s="173">
        <f>-SUMIFS(Transactions!$I:$I,Transactions!$F:$F,YearlyReport!$A78,Transactions!$B:$B,"&gt;="&amp;L$11,Transactions!$B:$B,"&lt;="&amp;L$12)+SUMIFS(Transactions!$H:$H,Transactions!$F:$F,YearlyReport!$A78,Transactions!$B:$B,"&gt;="&amp;L$11,Transactions!$B:$B,"&lt;="&amp;L$12)</f>
        <v>0</v>
      </c>
      <c r="M78" s="173">
        <f>-SUMIFS(Transactions!$I:$I,Transactions!$F:$F,YearlyReport!$A78,Transactions!$B:$B,"&gt;="&amp;M$11,Transactions!$B:$B,"&lt;="&amp;M$12)+SUMIFS(Transactions!$H:$H,Transactions!$F:$F,YearlyReport!$A78,Transactions!$B:$B,"&gt;="&amp;M$11,Transactions!$B:$B,"&lt;="&amp;M$12)</f>
        <v>0</v>
      </c>
      <c r="N78" s="21">
        <f t="shared" si="28"/>
        <v>0</v>
      </c>
      <c r="O78" s="21">
        <f t="shared" si="29"/>
        <v>0</v>
      </c>
    </row>
    <row r="79" spans="1:15" s="25" customFormat="1" ht="13.5" x14ac:dyDescent="0.3">
      <c r="A79" s="25" t="s">
        <v>157</v>
      </c>
      <c r="B79" s="174">
        <f>-SUMIFS(Transactions!$I:$I,Transactions!$F:$F,YearlyReport!$A79,Transactions!$B:$B,"&gt;="&amp;B$11,Transactions!$B:$B,"&lt;="&amp;B$12)+SUMIFS(Transactions!$H:$H,Transactions!$F:$F,YearlyReport!$A79,Transactions!$B:$B,"&gt;="&amp;B$11,Transactions!$B:$B,"&lt;="&amp;B$12)</f>
        <v>0</v>
      </c>
      <c r="C79" s="174">
        <f>-SUMIFS(Transactions!$I:$I,Transactions!$F:$F,YearlyReport!$A79,Transactions!$B:$B,"&gt;="&amp;C$11,Transactions!$B:$B,"&lt;="&amp;C$12)+SUMIFS(Transactions!$H:$H,Transactions!$F:$F,YearlyReport!$A79,Transactions!$B:$B,"&gt;="&amp;C$11,Transactions!$B:$B,"&lt;="&amp;C$12)</f>
        <v>0</v>
      </c>
      <c r="D79" s="174">
        <f>-SUMIFS(Transactions!$I:$I,Transactions!$F:$F,YearlyReport!$A79,Transactions!$B:$B,"&gt;="&amp;D$11,Transactions!$B:$B,"&lt;="&amp;D$12)+SUMIFS(Transactions!$H:$H,Transactions!$F:$F,YearlyReport!$A79,Transactions!$B:$B,"&gt;="&amp;D$11,Transactions!$B:$B,"&lt;="&amp;D$12)</f>
        <v>0</v>
      </c>
      <c r="E79" s="174">
        <f>-SUMIFS(Transactions!$I:$I,Transactions!$F:$F,YearlyReport!$A79,Transactions!$B:$B,"&gt;="&amp;E$11,Transactions!$B:$B,"&lt;="&amp;E$12)+SUMIFS(Transactions!$H:$H,Transactions!$F:$F,YearlyReport!$A79,Transactions!$B:$B,"&gt;="&amp;E$11,Transactions!$B:$B,"&lt;="&amp;E$12)</f>
        <v>0</v>
      </c>
      <c r="F79" s="174">
        <f>-SUMIFS(Transactions!$I:$I,Transactions!$F:$F,YearlyReport!$A79,Transactions!$B:$B,"&gt;="&amp;F$11,Transactions!$B:$B,"&lt;="&amp;F$12)+SUMIFS(Transactions!$H:$H,Transactions!$F:$F,YearlyReport!$A79,Transactions!$B:$B,"&gt;="&amp;F$11,Transactions!$B:$B,"&lt;="&amp;F$12)</f>
        <v>0</v>
      </c>
      <c r="G79" s="174">
        <f>-SUMIFS(Transactions!$I:$I,Transactions!$F:$F,YearlyReport!$A79,Transactions!$B:$B,"&gt;="&amp;G$11,Transactions!$B:$B,"&lt;="&amp;G$12)+SUMIFS(Transactions!$H:$H,Transactions!$F:$F,YearlyReport!$A79,Transactions!$B:$B,"&gt;="&amp;G$11,Transactions!$B:$B,"&lt;="&amp;G$12)</f>
        <v>0</v>
      </c>
      <c r="H79" s="174">
        <f>-SUMIFS(Transactions!$I:$I,Transactions!$F:$F,YearlyReport!$A79,Transactions!$B:$B,"&gt;="&amp;H$11,Transactions!$B:$B,"&lt;="&amp;H$12)+SUMIFS(Transactions!$H:$H,Transactions!$F:$F,YearlyReport!$A79,Transactions!$B:$B,"&gt;="&amp;H$11,Transactions!$B:$B,"&lt;="&amp;H$12)</f>
        <v>0</v>
      </c>
      <c r="I79" s="174">
        <f>-SUMIFS(Transactions!$I:$I,Transactions!$F:$F,YearlyReport!$A79,Transactions!$B:$B,"&gt;="&amp;I$11,Transactions!$B:$B,"&lt;="&amp;I$12)+SUMIFS(Transactions!$H:$H,Transactions!$F:$F,YearlyReport!$A79,Transactions!$B:$B,"&gt;="&amp;I$11,Transactions!$B:$B,"&lt;="&amp;I$12)</f>
        <v>0</v>
      </c>
      <c r="J79" s="174">
        <f>-SUMIFS(Transactions!$I:$I,Transactions!$F:$F,YearlyReport!$A79,Transactions!$B:$B,"&gt;="&amp;J$11,Transactions!$B:$B,"&lt;="&amp;J$12)+SUMIFS(Transactions!$H:$H,Transactions!$F:$F,YearlyReport!$A79,Transactions!$B:$B,"&gt;="&amp;J$11,Transactions!$B:$B,"&lt;="&amp;J$12)</f>
        <v>0</v>
      </c>
      <c r="K79" s="174">
        <f>-SUMIFS(Transactions!$I:$I,Transactions!$F:$F,YearlyReport!$A79,Transactions!$B:$B,"&gt;="&amp;K$11,Transactions!$B:$B,"&lt;="&amp;K$12)+SUMIFS(Transactions!$H:$H,Transactions!$F:$F,YearlyReport!$A79,Transactions!$B:$B,"&gt;="&amp;K$11,Transactions!$B:$B,"&lt;="&amp;K$12)</f>
        <v>0</v>
      </c>
      <c r="L79" s="174">
        <f>-SUMIFS(Transactions!$I:$I,Transactions!$F:$F,YearlyReport!$A79,Transactions!$B:$B,"&gt;="&amp;L$11,Transactions!$B:$B,"&lt;="&amp;L$12)+SUMIFS(Transactions!$H:$H,Transactions!$F:$F,YearlyReport!$A79,Transactions!$B:$B,"&gt;="&amp;L$11,Transactions!$B:$B,"&lt;="&amp;L$12)</f>
        <v>0</v>
      </c>
      <c r="M79" s="174">
        <f>-SUMIFS(Transactions!$I:$I,Transactions!$F:$F,YearlyReport!$A79,Transactions!$B:$B,"&gt;="&amp;M$11,Transactions!$B:$B,"&lt;="&amp;M$12)+SUMIFS(Transactions!$H:$H,Transactions!$F:$F,YearlyReport!$A79,Transactions!$B:$B,"&gt;="&amp;M$11,Transactions!$B:$B,"&lt;="&amp;M$12)</f>
        <v>0</v>
      </c>
      <c r="N79" s="21">
        <f t="shared" si="28"/>
        <v>0</v>
      </c>
      <c r="O79" s="21">
        <f t="shared" si="29"/>
        <v>0</v>
      </c>
    </row>
    <row r="80" spans="1:15" s="25" customFormat="1" ht="13.5" x14ac:dyDescent="0.3">
      <c r="A80" s="106" t="str">
        <f>"Total "&amp;A72</f>
        <v>Total TRANSPORTATION</v>
      </c>
      <c r="B80" s="107">
        <f t="shared" ref="B80:M80" si="30">SUM(B73:B79)</f>
        <v>115.2</v>
      </c>
      <c r="C80" s="107">
        <f t="shared" si="30"/>
        <v>0</v>
      </c>
      <c r="D80" s="107">
        <f t="shared" si="30"/>
        <v>0</v>
      </c>
      <c r="E80" s="107">
        <f t="shared" si="30"/>
        <v>0</v>
      </c>
      <c r="F80" s="107">
        <f t="shared" si="30"/>
        <v>0</v>
      </c>
      <c r="G80" s="107">
        <f t="shared" si="30"/>
        <v>0</v>
      </c>
      <c r="H80" s="107">
        <f t="shared" si="30"/>
        <v>0</v>
      </c>
      <c r="I80" s="107">
        <f t="shared" si="30"/>
        <v>0</v>
      </c>
      <c r="J80" s="107">
        <f t="shared" si="30"/>
        <v>0</v>
      </c>
      <c r="K80" s="107">
        <f t="shared" si="30"/>
        <v>0</v>
      </c>
      <c r="L80" s="107">
        <f t="shared" si="30"/>
        <v>0</v>
      </c>
      <c r="M80" s="107">
        <f t="shared" si="30"/>
        <v>0</v>
      </c>
      <c r="N80" s="107">
        <f t="shared" si="28"/>
        <v>115.2</v>
      </c>
      <c r="O80" s="107">
        <f t="shared" si="29"/>
        <v>9.6</v>
      </c>
    </row>
    <row r="81" spans="1:15" s="25" customFormat="1" ht="13.5" x14ac:dyDescent="0.3">
      <c r="A81" s="38" t="s">
        <v>233</v>
      </c>
      <c r="B81" s="39">
        <f t="shared" ref="B81:O81" si="31">IF(B$5&gt;0,B80/B$5," - ")</f>
        <v>0.1152</v>
      </c>
      <c r="C81" s="39">
        <f t="shared" si="31"/>
        <v>0</v>
      </c>
      <c r="D81" s="39" t="str">
        <f t="shared" si="31"/>
        <v xml:space="preserve"> - </v>
      </c>
      <c r="E81" s="39" t="str">
        <f t="shared" si="31"/>
        <v xml:space="preserve"> - </v>
      </c>
      <c r="F81" s="39" t="str">
        <f t="shared" si="31"/>
        <v xml:space="preserve"> - </v>
      </c>
      <c r="G81" s="39" t="str">
        <f t="shared" si="31"/>
        <v xml:space="preserve"> - </v>
      </c>
      <c r="H81" s="39" t="str">
        <f t="shared" si="31"/>
        <v xml:space="preserve"> - </v>
      </c>
      <c r="I81" s="39" t="str">
        <f t="shared" si="31"/>
        <v xml:space="preserve"> - </v>
      </c>
      <c r="J81" s="39" t="str">
        <f t="shared" si="31"/>
        <v xml:space="preserve"> - </v>
      </c>
      <c r="K81" s="39" t="str">
        <f t="shared" si="31"/>
        <v xml:space="preserve"> - </v>
      </c>
      <c r="L81" s="39" t="str">
        <f t="shared" si="31"/>
        <v xml:space="preserve"> - </v>
      </c>
      <c r="M81" s="39" t="str">
        <f t="shared" si="31"/>
        <v xml:space="preserve"> - </v>
      </c>
      <c r="N81" s="39">
        <f t="shared" si="31"/>
        <v>5.7599999999999998E-2</v>
      </c>
      <c r="O81" s="39">
        <f t="shared" si="31"/>
        <v>5.7599999999999998E-2</v>
      </c>
    </row>
    <row r="82" spans="1:15" s="25" customFormat="1" x14ac:dyDescent="0.3">
      <c r="A82" s="108" t="s">
        <v>81</v>
      </c>
      <c r="B82" s="109"/>
      <c r="C82" s="109"/>
      <c r="D82" s="109"/>
      <c r="E82" s="109"/>
      <c r="F82" s="109"/>
      <c r="G82" s="109"/>
      <c r="H82" s="109"/>
      <c r="I82" s="109"/>
      <c r="J82" s="109"/>
      <c r="K82" s="109"/>
      <c r="L82" s="109"/>
      <c r="M82" s="109"/>
      <c r="N82" s="109"/>
      <c r="O82" s="109"/>
    </row>
    <row r="83" spans="1:15" s="25" customFormat="1" ht="13.5" x14ac:dyDescent="0.3">
      <c r="A83" s="25" t="s">
        <v>218</v>
      </c>
      <c r="B83" s="172">
        <f>-SUMIFS(Transactions!$I:$I,Transactions!$F:$F,YearlyReport!$A83,Transactions!$B:$B,"&gt;="&amp;B$11,Transactions!$B:$B,"&lt;="&amp;B$12)+SUMIFS(Transactions!$H:$H,Transactions!$F:$F,YearlyReport!$A83,Transactions!$B:$B,"&gt;="&amp;B$11,Transactions!$B:$B,"&lt;="&amp;B$12)</f>
        <v>0</v>
      </c>
      <c r="C83" s="172">
        <f>-SUMIFS(Transactions!$I:$I,Transactions!$F:$F,YearlyReport!$A83,Transactions!$B:$B,"&gt;="&amp;C$11,Transactions!$B:$B,"&lt;="&amp;C$12)+SUMIFS(Transactions!$H:$H,Transactions!$F:$F,YearlyReport!$A83,Transactions!$B:$B,"&gt;="&amp;C$11,Transactions!$B:$B,"&lt;="&amp;C$12)</f>
        <v>0</v>
      </c>
      <c r="D83" s="172">
        <f>-SUMIFS(Transactions!$I:$I,Transactions!$F:$F,YearlyReport!$A83,Transactions!$B:$B,"&gt;="&amp;D$11,Transactions!$B:$B,"&lt;="&amp;D$12)+SUMIFS(Transactions!$H:$H,Transactions!$F:$F,YearlyReport!$A83,Transactions!$B:$B,"&gt;="&amp;D$11,Transactions!$B:$B,"&lt;="&amp;D$12)</f>
        <v>0</v>
      </c>
      <c r="E83" s="172">
        <f>-SUMIFS(Transactions!$I:$I,Transactions!$F:$F,YearlyReport!$A83,Transactions!$B:$B,"&gt;="&amp;E$11,Transactions!$B:$B,"&lt;="&amp;E$12)+SUMIFS(Transactions!$H:$H,Transactions!$F:$F,YearlyReport!$A83,Transactions!$B:$B,"&gt;="&amp;E$11,Transactions!$B:$B,"&lt;="&amp;E$12)</f>
        <v>0</v>
      </c>
      <c r="F83" s="172">
        <f>-SUMIFS(Transactions!$I:$I,Transactions!$F:$F,YearlyReport!$A83,Transactions!$B:$B,"&gt;="&amp;F$11,Transactions!$B:$B,"&lt;="&amp;F$12)+SUMIFS(Transactions!$H:$H,Transactions!$F:$F,YearlyReport!$A83,Transactions!$B:$B,"&gt;="&amp;F$11,Transactions!$B:$B,"&lt;="&amp;F$12)</f>
        <v>0</v>
      </c>
      <c r="G83" s="172">
        <f>-SUMIFS(Transactions!$I:$I,Transactions!$F:$F,YearlyReport!$A83,Transactions!$B:$B,"&gt;="&amp;G$11,Transactions!$B:$B,"&lt;="&amp;G$12)+SUMIFS(Transactions!$H:$H,Transactions!$F:$F,YearlyReport!$A83,Transactions!$B:$B,"&gt;="&amp;G$11,Transactions!$B:$B,"&lt;="&amp;G$12)</f>
        <v>0</v>
      </c>
      <c r="H83" s="172">
        <f>-SUMIFS(Transactions!$I:$I,Transactions!$F:$F,YearlyReport!$A83,Transactions!$B:$B,"&gt;="&amp;H$11,Transactions!$B:$B,"&lt;="&amp;H$12)+SUMIFS(Transactions!$H:$H,Transactions!$F:$F,YearlyReport!$A83,Transactions!$B:$B,"&gt;="&amp;H$11,Transactions!$B:$B,"&lt;="&amp;H$12)</f>
        <v>0</v>
      </c>
      <c r="I83" s="172">
        <f>-SUMIFS(Transactions!$I:$I,Transactions!$F:$F,YearlyReport!$A83,Transactions!$B:$B,"&gt;="&amp;I$11,Transactions!$B:$B,"&lt;="&amp;I$12)+SUMIFS(Transactions!$H:$H,Transactions!$F:$F,YearlyReport!$A83,Transactions!$B:$B,"&gt;="&amp;I$11,Transactions!$B:$B,"&lt;="&amp;I$12)</f>
        <v>0</v>
      </c>
      <c r="J83" s="172">
        <f>-SUMIFS(Transactions!$I:$I,Transactions!$F:$F,YearlyReport!$A83,Transactions!$B:$B,"&gt;="&amp;J$11,Transactions!$B:$B,"&lt;="&amp;J$12)+SUMIFS(Transactions!$H:$H,Transactions!$F:$F,YearlyReport!$A83,Transactions!$B:$B,"&gt;="&amp;J$11,Transactions!$B:$B,"&lt;="&amp;J$12)</f>
        <v>0</v>
      </c>
      <c r="K83" s="172">
        <f>-SUMIFS(Transactions!$I:$I,Transactions!$F:$F,YearlyReport!$A83,Transactions!$B:$B,"&gt;="&amp;K$11,Transactions!$B:$B,"&lt;="&amp;K$12)+SUMIFS(Transactions!$H:$H,Transactions!$F:$F,YearlyReport!$A83,Transactions!$B:$B,"&gt;="&amp;K$11,Transactions!$B:$B,"&lt;="&amp;K$12)</f>
        <v>0</v>
      </c>
      <c r="L83" s="172">
        <f>-SUMIFS(Transactions!$I:$I,Transactions!$F:$F,YearlyReport!$A83,Transactions!$B:$B,"&gt;="&amp;L$11,Transactions!$B:$B,"&lt;="&amp;L$12)+SUMIFS(Transactions!$H:$H,Transactions!$F:$F,YearlyReport!$A83,Transactions!$B:$B,"&gt;="&amp;L$11,Transactions!$B:$B,"&lt;="&amp;L$12)</f>
        <v>0</v>
      </c>
      <c r="M83" s="172">
        <f>-SUMIFS(Transactions!$I:$I,Transactions!$F:$F,YearlyReport!$A83,Transactions!$B:$B,"&gt;="&amp;M$11,Transactions!$B:$B,"&lt;="&amp;M$12)+SUMIFS(Transactions!$H:$H,Transactions!$F:$F,YearlyReport!$A83,Transactions!$B:$B,"&gt;="&amp;M$11,Transactions!$B:$B,"&lt;="&amp;M$12)</f>
        <v>0</v>
      </c>
      <c r="N83" s="21">
        <f>SUM(B83:M83)</f>
        <v>0</v>
      </c>
      <c r="O83" s="21">
        <f>N83/COLUMNS(B83:M83)</f>
        <v>0</v>
      </c>
    </row>
    <row r="84" spans="1:15" s="25" customFormat="1" ht="13.5" x14ac:dyDescent="0.3">
      <c r="A84" s="25" t="s">
        <v>219</v>
      </c>
      <c r="B84" s="173">
        <f>-SUMIFS(Transactions!$I:$I,Transactions!$F:$F,YearlyReport!$A84,Transactions!$B:$B,"&gt;="&amp;B$11,Transactions!$B:$B,"&lt;="&amp;B$12)+SUMIFS(Transactions!$H:$H,Transactions!$F:$F,YearlyReport!$A84,Transactions!$B:$B,"&gt;="&amp;B$11,Transactions!$B:$B,"&lt;="&amp;B$12)</f>
        <v>0</v>
      </c>
      <c r="C84" s="173">
        <f>-SUMIFS(Transactions!$I:$I,Transactions!$F:$F,YearlyReport!$A84,Transactions!$B:$B,"&gt;="&amp;C$11,Transactions!$B:$B,"&lt;="&amp;C$12)+SUMIFS(Transactions!$H:$H,Transactions!$F:$F,YearlyReport!$A84,Transactions!$B:$B,"&gt;="&amp;C$11,Transactions!$B:$B,"&lt;="&amp;C$12)</f>
        <v>0</v>
      </c>
      <c r="D84" s="173">
        <f>-SUMIFS(Transactions!$I:$I,Transactions!$F:$F,YearlyReport!$A84,Transactions!$B:$B,"&gt;="&amp;D$11,Transactions!$B:$B,"&lt;="&amp;D$12)+SUMIFS(Transactions!$H:$H,Transactions!$F:$F,YearlyReport!$A84,Transactions!$B:$B,"&gt;="&amp;D$11,Transactions!$B:$B,"&lt;="&amp;D$12)</f>
        <v>0</v>
      </c>
      <c r="E84" s="173">
        <f>-SUMIFS(Transactions!$I:$I,Transactions!$F:$F,YearlyReport!$A84,Transactions!$B:$B,"&gt;="&amp;E$11,Transactions!$B:$B,"&lt;="&amp;E$12)+SUMIFS(Transactions!$H:$H,Transactions!$F:$F,YearlyReport!$A84,Transactions!$B:$B,"&gt;="&amp;E$11,Transactions!$B:$B,"&lt;="&amp;E$12)</f>
        <v>0</v>
      </c>
      <c r="F84" s="173">
        <f>-SUMIFS(Transactions!$I:$I,Transactions!$F:$F,YearlyReport!$A84,Transactions!$B:$B,"&gt;="&amp;F$11,Transactions!$B:$B,"&lt;="&amp;F$12)+SUMIFS(Transactions!$H:$H,Transactions!$F:$F,YearlyReport!$A84,Transactions!$B:$B,"&gt;="&amp;F$11,Transactions!$B:$B,"&lt;="&amp;F$12)</f>
        <v>0</v>
      </c>
      <c r="G84" s="173">
        <f>-SUMIFS(Transactions!$I:$I,Transactions!$F:$F,YearlyReport!$A84,Transactions!$B:$B,"&gt;="&amp;G$11,Transactions!$B:$B,"&lt;="&amp;G$12)+SUMIFS(Transactions!$H:$H,Transactions!$F:$F,YearlyReport!$A84,Transactions!$B:$B,"&gt;="&amp;G$11,Transactions!$B:$B,"&lt;="&amp;G$12)</f>
        <v>0</v>
      </c>
      <c r="H84" s="173">
        <f>-SUMIFS(Transactions!$I:$I,Transactions!$F:$F,YearlyReport!$A84,Transactions!$B:$B,"&gt;="&amp;H$11,Transactions!$B:$B,"&lt;="&amp;H$12)+SUMIFS(Transactions!$H:$H,Transactions!$F:$F,YearlyReport!$A84,Transactions!$B:$B,"&gt;="&amp;H$11,Transactions!$B:$B,"&lt;="&amp;H$12)</f>
        <v>0</v>
      </c>
      <c r="I84" s="173">
        <f>-SUMIFS(Transactions!$I:$I,Transactions!$F:$F,YearlyReport!$A84,Transactions!$B:$B,"&gt;="&amp;I$11,Transactions!$B:$B,"&lt;="&amp;I$12)+SUMIFS(Transactions!$H:$H,Transactions!$F:$F,YearlyReport!$A84,Transactions!$B:$B,"&gt;="&amp;I$11,Transactions!$B:$B,"&lt;="&amp;I$12)</f>
        <v>0</v>
      </c>
      <c r="J84" s="173">
        <f>-SUMIFS(Transactions!$I:$I,Transactions!$F:$F,YearlyReport!$A84,Transactions!$B:$B,"&gt;="&amp;J$11,Transactions!$B:$B,"&lt;="&amp;J$12)+SUMIFS(Transactions!$H:$H,Transactions!$F:$F,YearlyReport!$A84,Transactions!$B:$B,"&gt;="&amp;J$11,Transactions!$B:$B,"&lt;="&amp;J$12)</f>
        <v>0</v>
      </c>
      <c r="K84" s="173">
        <f>-SUMIFS(Transactions!$I:$I,Transactions!$F:$F,YearlyReport!$A84,Transactions!$B:$B,"&gt;="&amp;K$11,Transactions!$B:$B,"&lt;="&amp;K$12)+SUMIFS(Transactions!$H:$H,Transactions!$F:$F,YearlyReport!$A84,Transactions!$B:$B,"&gt;="&amp;K$11,Transactions!$B:$B,"&lt;="&amp;K$12)</f>
        <v>0</v>
      </c>
      <c r="L84" s="173">
        <f>-SUMIFS(Transactions!$I:$I,Transactions!$F:$F,YearlyReport!$A84,Transactions!$B:$B,"&gt;="&amp;L$11,Transactions!$B:$B,"&lt;="&amp;L$12)+SUMIFS(Transactions!$H:$H,Transactions!$F:$F,YearlyReport!$A84,Transactions!$B:$B,"&gt;="&amp;L$11,Transactions!$B:$B,"&lt;="&amp;L$12)</f>
        <v>0</v>
      </c>
      <c r="M84" s="173">
        <f>-SUMIFS(Transactions!$I:$I,Transactions!$F:$F,YearlyReport!$A84,Transactions!$B:$B,"&gt;="&amp;M$11,Transactions!$B:$B,"&lt;="&amp;M$12)+SUMIFS(Transactions!$H:$H,Transactions!$F:$F,YearlyReport!$A84,Transactions!$B:$B,"&gt;="&amp;M$11,Transactions!$B:$B,"&lt;="&amp;M$12)</f>
        <v>0</v>
      </c>
      <c r="N84" s="21">
        <f>SUM(B84:M84)</f>
        <v>0</v>
      </c>
      <c r="O84" s="21">
        <f>N84/COLUMNS(B84:M84)</f>
        <v>0</v>
      </c>
    </row>
    <row r="85" spans="1:15" s="25" customFormat="1" ht="13.5" x14ac:dyDescent="0.3">
      <c r="A85" s="25" t="s">
        <v>220</v>
      </c>
      <c r="B85" s="173">
        <f>-SUMIFS(Transactions!$I:$I,Transactions!$F:$F,YearlyReport!$A85,Transactions!$B:$B,"&gt;="&amp;B$11,Transactions!$B:$B,"&lt;="&amp;B$12)+SUMIFS(Transactions!$H:$H,Transactions!$F:$F,YearlyReport!$A85,Transactions!$B:$B,"&gt;="&amp;B$11,Transactions!$B:$B,"&lt;="&amp;B$12)</f>
        <v>0</v>
      </c>
      <c r="C85" s="173">
        <f>-SUMIFS(Transactions!$I:$I,Transactions!$F:$F,YearlyReport!$A85,Transactions!$B:$B,"&gt;="&amp;C$11,Transactions!$B:$B,"&lt;="&amp;C$12)+SUMIFS(Transactions!$H:$H,Transactions!$F:$F,YearlyReport!$A85,Transactions!$B:$B,"&gt;="&amp;C$11,Transactions!$B:$B,"&lt;="&amp;C$12)</f>
        <v>0</v>
      </c>
      <c r="D85" s="173">
        <f>-SUMIFS(Transactions!$I:$I,Transactions!$F:$F,YearlyReport!$A85,Transactions!$B:$B,"&gt;="&amp;D$11,Transactions!$B:$B,"&lt;="&amp;D$12)+SUMIFS(Transactions!$H:$H,Transactions!$F:$F,YearlyReport!$A85,Transactions!$B:$B,"&gt;="&amp;D$11,Transactions!$B:$B,"&lt;="&amp;D$12)</f>
        <v>0</v>
      </c>
      <c r="E85" s="173">
        <f>-SUMIFS(Transactions!$I:$I,Transactions!$F:$F,YearlyReport!$A85,Transactions!$B:$B,"&gt;="&amp;E$11,Transactions!$B:$B,"&lt;="&amp;E$12)+SUMIFS(Transactions!$H:$H,Transactions!$F:$F,YearlyReport!$A85,Transactions!$B:$B,"&gt;="&amp;E$11,Transactions!$B:$B,"&lt;="&amp;E$12)</f>
        <v>0</v>
      </c>
      <c r="F85" s="173">
        <f>-SUMIFS(Transactions!$I:$I,Transactions!$F:$F,YearlyReport!$A85,Transactions!$B:$B,"&gt;="&amp;F$11,Transactions!$B:$B,"&lt;="&amp;F$12)+SUMIFS(Transactions!$H:$H,Transactions!$F:$F,YearlyReport!$A85,Transactions!$B:$B,"&gt;="&amp;F$11,Transactions!$B:$B,"&lt;="&amp;F$12)</f>
        <v>0</v>
      </c>
      <c r="G85" s="173">
        <f>-SUMIFS(Transactions!$I:$I,Transactions!$F:$F,YearlyReport!$A85,Transactions!$B:$B,"&gt;="&amp;G$11,Transactions!$B:$B,"&lt;="&amp;G$12)+SUMIFS(Transactions!$H:$H,Transactions!$F:$F,YearlyReport!$A85,Transactions!$B:$B,"&gt;="&amp;G$11,Transactions!$B:$B,"&lt;="&amp;G$12)</f>
        <v>0</v>
      </c>
      <c r="H85" s="173">
        <f>-SUMIFS(Transactions!$I:$I,Transactions!$F:$F,YearlyReport!$A85,Transactions!$B:$B,"&gt;="&amp;H$11,Transactions!$B:$B,"&lt;="&amp;H$12)+SUMIFS(Transactions!$H:$H,Transactions!$F:$F,YearlyReport!$A85,Transactions!$B:$B,"&gt;="&amp;H$11,Transactions!$B:$B,"&lt;="&amp;H$12)</f>
        <v>0</v>
      </c>
      <c r="I85" s="173">
        <f>-SUMIFS(Transactions!$I:$I,Transactions!$F:$F,YearlyReport!$A85,Transactions!$B:$B,"&gt;="&amp;I$11,Transactions!$B:$B,"&lt;="&amp;I$12)+SUMIFS(Transactions!$H:$H,Transactions!$F:$F,YearlyReport!$A85,Transactions!$B:$B,"&gt;="&amp;I$11,Transactions!$B:$B,"&lt;="&amp;I$12)</f>
        <v>0</v>
      </c>
      <c r="J85" s="173">
        <f>-SUMIFS(Transactions!$I:$I,Transactions!$F:$F,YearlyReport!$A85,Transactions!$B:$B,"&gt;="&amp;J$11,Transactions!$B:$B,"&lt;="&amp;J$12)+SUMIFS(Transactions!$H:$H,Transactions!$F:$F,YearlyReport!$A85,Transactions!$B:$B,"&gt;="&amp;J$11,Transactions!$B:$B,"&lt;="&amp;J$12)</f>
        <v>0</v>
      </c>
      <c r="K85" s="173">
        <f>-SUMIFS(Transactions!$I:$I,Transactions!$F:$F,YearlyReport!$A85,Transactions!$B:$B,"&gt;="&amp;K$11,Transactions!$B:$B,"&lt;="&amp;K$12)+SUMIFS(Transactions!$H:$H,Transactions!$F:$F,YearlyReport!$A85,Transactions!$B:$B,"&gt;="&amp;K$11,Transactions!$B:$B,"&lt;="&amp;K$12)</f>
        <v>0</v>
      </c>
      <c r="L85" s="173">
        <f>-SUMIFS(Transactions!$I:$I,Transactions!$F:$F,YearlyReport!$A85,Transactions!$B:$B,"&gt;="&amp;L$11,Transactions!$B:$B,"&lt;="&amp;L$12)+SUMIFS(Transactions!$H:$H,Transactions!$F:$F,YearlyReport!$A85,Transactions!$B:$B,"&gt;="&amp;L$11,Transactions!$B:$B,"&lt;="&amp;L$12)</f>
        <v>0</v>
      </c>
      <c r="M85" s="173">
        <f>-SUMIFS(Transactions!$I:$I,Transactions!$F:$F,YearlyReport!$A85,Transactions!$B:$B,"&gt;="&amp;M$11,Transactions!$B:$B,"&lt;="&amp;M$12)+SUMIFS(Transactions!$H:$H,Transactions!$F:$F,YearlyReport!$A85,Transactions!$B:$B,"&gt;="&amp;M$11,Transactions!$B:$B,"&lt;="&amp;M$12)</f>
        <v>0</v>
      </c>
      <c r="N85" s="21">
        <f t="shared" ref="N85:N91" si="32">SUM(B85:M85)</f>
        <v>0</v>
      </c>
      <c r="O85" s="21">
        <f t="shared" ref="O85:O91" si="33">N85/COLUMNS(B85:M85)</f>
        <v>0</v>
      </c>
    </row>
    <row r="86" spans="1:15" s="25" customFormat="1" ht="13.5" x14ac:dyDescent="0.3">
      <c r="A86" s="25" t="s">
        <v>82</v>
      </c>
      <c r="B86" s="173">
        <f>-SUMIFS(Transactions!$I:$I,Transactions!$F:$F,YearlyReport!$A86,Transactions!$B:$B,"&gt;="&amp;B$11,Transactions!$B:$B,"&lt;="&amp;B$12)+SUMIFS(Transactions!$H:$H,Transactions!$F:$F,YearlyReport!$A86,Transactions!$B:$B,"&gt;="&amp;B$11,Transactions!$B:$B,"&lt;="&amp;B$12)</f>
        <v>0</v>
      </c>
      <c r="C86" s="173">
        <f>-SUMIFS(Transactions!$I:$I,Transactions!$F:$F,YearlyReport!$A86,Transactions!$B:$B,"&gt;="&amp;C$11,Transactions!$B:$B,"&lt;="&amp;C$12)+SUMIFS(Transactions!$H:$H,Transactions!$F:$F,YearlyReport!$A86,Transactions!$B:$B,"&gt;="&amp;C$11,Transactions!$B:$B,"&lt;="&amp;C$12)</f>
        <v>0</v>
      </c>
      <c r="D86" s="173">
        <f>-SUMIFS(Transactions!$I:$I,Transactions!$F:$F,YearlyReport!$A86,Transactions!$B:$B,"&gt;="&amp;D$11,Transactions!$B:$B,"&lt;="&amp;D$12)+SUMIFS(Transactions!$H:$H,Transactions!$F:$F,YearlyReport!$A86,Transactions!$B:$B,"&gt;="&amp;D$11,Transactions!$B:$B,"&lt;="&amp;D$12)</f>
        <v>0</v>
      </c>
      <c r="E86" s="173">
        <f>-SUMIFS(Transactions!$I:$I,Transactions!$F:$F,YearlyReport!$A86,Transactions!$B:$B,"&gt;="&amp;E$11,Transactions!$B:$B,"&lt;="&amp;E$12)+SUMIFS(Transactions!$H:$H,Transactions!$F:$F,YearlyReport!$A86,Transactions!$B:$B,"&gt;="&amp;E$11,Transactions!$B:$B,"&lt;="&amp;E$12)</f>
        <v>0</v>
      </c>
      <c r="F86" s="173">
        <f>-SUMIFS(Transactions!$I:$I,Transactions!$F:$F,YearlyReport!$A86,Transactions!$B:$B,"&gt;="&amp;F$11,Transactions!$B:$B,"&lt;="&amp;F$12)+SUMIFS(Transactions!$H:$H,Transactions!$F:$F,YearlyReport!$A86,Transactions!$B:$B,"&gt;="&amp;F$11,Transactions!$B:$B,"&lt;="&amp;F$12)</f>
        <v>0</v>
      </c>
      <c r="G86" s="173">
        <f>-SUMIFS(Transactions!$I:$I,Transactions!$F:$F,YearlyReport!$A86,Transactions!$B:$B,"&gt;="&amp;G$11,Transactions!$B:$B,"&lt;="&amp;G$12)+SUMIFS(Transactions!$H:$H,Transactions!$F:$F,YearlyReport!$A86,Transactions!$B:$B,"&gt;="&amp;G$11,Transactions!$B:$B,"&lt;="&amp;G$12)</f>
        <v>0</v>
      </c>
      <c r="H86" s="173">
        <f>-SUMIFS(Transactions!$I:$I,Transactions!$F:$F,YearlyReport!$A86,Transactions!$B:$B,"&gt;="&amp;H$11,Transactions!$B:$B,"&lt;="&amp;H$12)+SUMIFS(Transactions!$H:$H,Transactions!$F:$F,YearlyReport!$A86,Transactions!$B:$B,"&gt;="&amp;H$11,Transactions!$B:$B,"&lt;="&amp;H$12)</f>
        <v>0</v>
      </c>
      <c r="I86" s="173">
        <f>-SUMIFS(Transactions!$I:$I,Transactions!$F:$F,YearlyReport!$A86,Transactions!$B:$B,"&gt;="&amp;I$11,Transactions!$B:$B,"&lt;="&amp;I$12)+SUMIFS(Transactions!$H:$H,Transactions!$F:$F,YearlyReport!$A86,Transactions!$B:$B,"&gt;="&amp;I$11,Transactions!$B:$B,"&lt;="&amp;I$12)</f>
        <v>0</v>
      </c>
      <c r="J86" s="173">
        <f>-SUMIFS(Transactions!$I:$I,Transactions!$F:$F,YearlyReport!$A86,Transactions!$B:$B,"&gt;="&amp;J$11,Transactions!$B:$B,"&lt;="&amp;J$12)+SUMIFS(Transactions!$H:$H,Transactions!$F:$F,YearlyReport!$A86,Transactions!$B:$B,"&gt;="&amp;J$11,Transactions!$B:$B,"&lt;="&amp;J$12)</f>
        <v>0</v>
      </c>
      <c r="K86" s="173">
        <f>-SUMIFS(Transactions!$I:$I,Transactions!$F:$F,YearlyReport!$A86,Transactions!$B:$B,"&gt;="&amp;K$11,Transactions!$B:$B,"&lt;="&amp;K$12)+SUMIFS(Transactions!$H:$H,Transactions!$F:$F,YearlyReport!$A86,Transactions!$B:$B,"&gt;="&amp;K$11,Transactions!$B:$B,"&lt;="&amp;K$12)</f>
        <v>0</v>
      </c>
      <c r="L86" s="173">
        <f>-SUMIFS(Transactions!$I:$I,Transactions!$F:$F,YearlyReport!$A86,Transactions!$B:$B,"&gt;="&amp;L$11,Transactions!$B:$B,"&lt;="&amp;L$12)+SUMIFS(Transactions!$H:$H,Transactions!$F:$F,YearlyReport!$A86,Transactions!$B:$B,"&gt;="&amp;L$11,Transactions!$B:$B,"&lt;="&amp;L$12)</f>
        <v>0</v>
      </c>
      <c r="M86" s="173">
        <f>-SUMIFS(Transactions!$I:$I,Transactions!$F:$F,YearlyReport!$A86,Transactions!$B:$B,"&gt;="&amp;M$11,Transactions!$B:$B,"&lt;="&amp;M$12)+SUMIFS(Transactions!$H:$H,Transactions!$F:$F,YearlyReport!$A86,Transactions!$B:$B,"&gt;="&amp;M$11,Transactions!$B:$B,"&lt;="&amp;M$12)</f>
        <v>0</v>
      </c>
      <c r="N86" s="21">
        <f t="shared" si="32"/>
        <v>0</v>
      </c>
      <c r="O86" s="21">
        <f t="shared" si="33"/>
        <v>0</v>
      </c>
    </row>
    <row r="87" spans="1:15" s="25" customFormat="1" ht="13.5" x14ac:dyDescent="0.3">
      <c r="A87" s="25" t="s">
        <v>83</v>
      </c>
      <c r="B87" s="173">
        <f>-SUMIFS(Transactions!$I:$I,Transactions!$F:$F,YearlyReport!$A87,Transactions!$B:$B,"&gt;="&amp;B$11,Transactions!$B:$B,"&lt;="&amp;B$12)+SUMIFS(Transactions!$H:$H,Transactions!$F:$F,YearlyReport!$A87,Transactions!$B:$B,"&gt;="&amp;B$11,Transactions!$B:$B,"&lt;="&amp;B$12)</f>
        <v>0</v>
      </c>
      <c r="C87" s="173">
        <f>-SUMIFS(Transactions!$I:$I,Transactions!$F:$F,YearlyReport!$A87,Transactions!$B:$B,"&gt;="&amp;C$11,Transactions!$B:$B,"&lt;="&amp;C$12)+SUMIFS(Transactions!$H:$H,Transactions!$F:$F,YearlyReport!$A87,Transactions!$B:$B,"&gt;="&amp;C$11,Transactions!$B:$B,"&lt;="&amp;C$12)</f>
        <v>0</v>
      </c>
      <c r="D87" s="173">
        <f>-SUMIFS(Transactions!$I:$I,Transactions!$F:$F,YearlyReport!$A87,Transactions!$B:$B,"&gt;="&amp;D$11,Transactions!$B:$B,"&lt;="&amp;D$12)+SUMIFS(Transactions!$H:$H,Transactions!$F:$F,YearlyReport!$A87,Transactions!$B:$B,"&gt;="&amp;D$11,Transactions!$B:$B,"&lt;="&amp;D$12)</f>
        <v>0</v>
      </c>
      <c r="E87" s="173">
        <f>-SUMIFS(Transactions!$I:$I,Transactions!$F:$F,YearlyReport!$A87,Transactions!$B:$B,"&gt;="&amp;E$11,Transactions!$B:$B,"&lt;="&amp;E$12)+SUMIFS(Transactions!$H:$H,Transactions!$F:$F,YearlyReport!$A87,Transactions!$B:$B,"&gt;="&amp;E$11,Transactions!$B:$B,"&lt;="&amp;E$12)</f>
        <v>0</v>
      </c>
      <c r="F87" s="173">
        <f>-SUMIFS(Transactions!$I:$I,Transactions!$F:$F,YearlyReport!$A87,Transactions!$B:$B,"&gt;="&amp;F$11,Transactions!$B:$B,"&lt;="&amp;F$12)+SUMIFS(Transactions!$H:$H,Transactions!$F:$F,YearlyReport!$A87,Transactions!$B:$B,"&gt;="&amp;F$11,Transactions!$B:$B,"&lt;="&amp;F$12)</f>
        <v>0</v>
      </c>
      <c r="G87" s="173">
        <f>-SUMIFS(Transactions!$I:$I,Transactions!$F:$F,YearlyReport!$A87,Transactions!$B:$B,"&gt;="&amp;G$11,Transactions!$B:$B,"&lt;="&amp;G$12)+SUMIFS(Transactions!$H:$H,Transactions!$F:$F,YearlyReport!$A87,Transactions!$B:$B,"&gt;="&amp;G$11,Transactions!$B:$B,"&lt;="&amp;G$12)</f>
        <v>0</v>
      </c>
      <c r="H87" s="173">
        <f>-SUMIFS(Transactions!$I:$I,Transactions!$F:$F,YearlyReport!$A87,Transactions!$B:$B,"&gt;="&amp;H$11,Transactions!$B:$B,"&lt;="&amp;H$12)+SUMIFS(Transactions!$H:$H,Transactions!$F:$F,YearlyReport!$A87,Transactions!$B:$B,"&gt;="&amp;H$11,Transactions!$B:$B,"&lt;="&amp;H$12)</f>
        <v>0</v>
      </c>
      <c r="I87" s="173">
        <f>-SUMIFS(Transactions!$I:$I,Transactions!$F:$F,YearlyReport!$A87,Transactions!$B:$B,"&gt;="&amp;I$11,Transactions!$B:$B,"&lt;="&amp;I$12)+SUMIFS(Transactions!$H:$H,Transactions!$F:$F,YearlyReport!$A87,Transactions!$B:$B,"&gt;="&amp;I$11,Transactions!$B:$B,"&lt;="&amp;I$12)</f>
        <v>0</v>
      </c>
      <c r="J87" s="173">
        <f>-SUMIFS(Transactions!$I:$I,Transactions!$F:$F,YearlyReport!$A87,Transactions!$B:$B,"&gt;="&amp;J$11,Transactions!$B:$B,"&lt;="&amp;J$12)+SUMIFS(Transactions!$H:$H,Transactions!$F:$F,YearlyReport!$A87,Transactions!$B:$B,"&gt;="&amp;J$11,Transactions!$B:$B,"&lt;="&amp;J$12)</f>
        <v>0</v>
      </c>
      <c r="K87" s="173">
        <f>-SUMIFS(Transactions!$I:$I,Transactions!$F:$F,YearlyReport!$A87,Transactions!$B:$B,"&gt;="&amp;K$11,Transactions!$B:$B,"&lt;="&amp;K$12)+SUMIFS(Transactions!$H:$H,Transactions!$F:$F,YearlyReport!$A87,Transactions!$B:$B,"&gt;="&amp;K$11,Transactions!$B:$B,"&lt;="&amp;K$12)</f>
        <v>0</v>
      </c>
      <c r="L87" s="173">
        <f>-SUMIFS(Transactions!$I:$I,Transactions!$F:$F,YearlyReport!$A87,Transactions!$B:$B,"&gt;="&amp;L$11,Transactions!$B:$B,"&lt;="&amp;L$12)+SUMIFS(Transactions!$H:$H,Transactions!$F:$F,YearlyReport!$A87,Transactions!$B:$B,"&gt;="&amp;L$11,Transactions!$B:$B,"&lt;="&amp;L$12)</f>
        <v>0</v>
      </c>
      <c r="M87" s="173">
        <f>-SUMIFS(Transactions!$I:$I,Transactions!$F:$F,YearlyReport!$A87,Transactions!$B:$B,"&gt;="&amp;M$11,Transactions!$B:$B,"&lt;="&amp;M$12)+SUMIFS(Transactions!$H:$H,Transactions!$F:$F,YearlyReport!$A87,Transactions!$B:$B,"&gt;="&amp;M$11,Transactions!$B:$B,"&lt;="&amp;M$12)</f>
        <v>0</v>
      </c>
      <c r="N87" s="21">
        <f t="shared" si="32"/>
        <v>0</v>
      </c>
      <c r="O87" s="21">
        <f t="shared" si="33"/>
        <v>0</v>
      </c>
    </row>
    <row r="88" spans="1:15" s="25" customFormat="1" ht="13.5" x14ac:dyDescent="0.3">
      <c r="A88" s="25" t="s">
        <v>221</v>
      </c>
      <c r="B88" s="173">
        <f>-SUMIFS(Transactions!$I:$I,Transactions!$F:$F,YearlyReport!$A88,Transactions!$B:$B,"&gt;="&amp;B$11,Transactions!$B:$B,"&lt;="&amp;B$12)+SUMIFS(Transactions!$H:$H,Transactions!$F:$F,YearlyReport!$A88,Transactions!$B:$B,"&gt;="&amp;B$11,Transactions!$B:$B,"&lt;="&amp;B$12)</f>
        <v>0</v>
      </c>
      <c r="C88" s="173">
        <f>-SUMIFS(Transactions!$I:$I,Transactions!$F:$F,YearlyReport!$A88,Transactions!$B:$B,"&gt;="&amp;C$11,Transactions!$B:$B,"&lt;="&amp;C$12)+SUMIFS(Transactions!$H:$H,Transactions!$F:$F,YearlyReport!$A88,Transactions!$B:$B,"&gt;="&amp;C$11,Transactions!$B:$B,"&lt;="&amp;C$12)</f>
        <v>0</v>
      </c>
      <c r="D88" s="173">
        <f>-SUMIFS(Transactions!$I:$I,Transactions!$F:$F,YearlyReport!$A88,Transactions!$B:$B,"&gt;="&amp;D$11,Transactions!$B:$B,"&lt;="&amp;D$12)+SUMIFS(Transactions!$H:$H,Transactions!$F:$F,YearlyReport!$A88,Transactions!$B:$B,"&gt;="&amp;D$11,Transactions!$B:$B,"&lt;="&amp;D$12)</f>
        <v>0</v>
      </c>
      <c r="E88" s="173">
        <f>-SUMIFS(Transactions!$I:$I,Transactions!$F:$F,YearlyReport!$A88,Transactions!$B:$B,"&gt;="&amp;E$11,Transactions!$B:$B,"&lt;="&amp;E$12)+SUMIFS(Transactions!$H:$H,Transactions!$F:$F,YearlyReport!$A88,Transactions!$B:$B,"&gt;="&amp;E$11,Transactions!$B:$B,"&lt;="&amp;E$12)</f>
        <v>0</v>
      </c>
      <c r="F88" s="173">
        <f>-SUMIFS(Transactions!$I:$I,Transactions!$F:$F,YearlyReport!$A88,Transactions!$B:$B,"&gt;="&amp;F$11,Transactions!$B:$B,"&lt;="&amp;F$12)+SUMIFS(Transactions!$H:$H,Transactions!$F:$F,YearlyReport!$A88,Transactions!$B:$B,"&gt;="&amp;F$11,Transactions!$B:$B,"&lt;="&amp;F$12)</f>
        <v>0</v>
      </c>
      <c r="G88" s="173">
        <f>-SUMIFS(Transactions!$I:$I,Transactions!$F:$F,YearlyReport!$A88,Transactions!$B:$B,"&gt;="&amp;G$11,Transactions!$B:$B,"&lt;="&amp;G$12)+SUMIFS(Transactions!$H:$H,Transactions!$F:$F,YearlyReport!$A88,Transactions!$B:$B,"&gt;="&amp;G$11,Transactions!$B:$B,"&lt;="&amp;G$12)</f>
        <v>0</v>
      </c>
      <c r="H88" s="173">
        <f>-SUMIFS(Transactions!$I:$I,Transactions!$F:$F,YearlyReport!$A88,Transactions!$B:$B,"&gt;="&amp;H$11,Transactions!$B:$B,"&lt;="&amp;H$12)+SUMIFS(Transactions!$H:$H,Transactions!$F:$F,YearlyReport!$A88,Transactions!$B:$B,"&gt;="&amp;H$11,Transactions!$B:$B,"&lt;="&amp;H$12)</f>
        <v>0</v>
      </c>
      <c r="I88" s="173">
        <f>-SUMIFS(Transactions!$I:$I,Transactions!$F:$F,YearlyReport!$A88,Transactions!$B:$B,"&gt;="&amp;I$11,Transactions!$B:$B,"&lt;="&amp;I$12)+SUMIFS(Transactions!$H:$H,Transactions!$F:$F,YearlyReport!$A88,Transactions!$B:$B,"&gt;="&amp;I$11,Transactions!$B:$B,"&lt;="&amp;I$12)</f>
        <v>0</v>
      </c>
      <c r="J88" s="173">
        <f>-SUMIFS(Transactions!$I:$I,Transactions!$F:$F,YearlyReport!$A88,Transactions!$B:$B,"&gt;="&amp;J$11,Transactions!$B:$B,"&lt;="&amp;J$12)+SUMIFS(Transactions!$H:$H,Transactions!$F:$F,YearlyReport!$A88,Transactions!$B:$B,"&gt;="&amp;J$11,Transactions!$B:$B,"&lt;="&amp;J$12)</f>
        <v>0</v>
      </c>
      <c r="K88" s="173">
        <f>-SUMIFS(Transactions!$I:$I,Transactions!$F:$F,YearlyReport!$A88,Transactions!$B:$B,"&gt;="&amp;K$11,Transactions!$B:$B,"&lt;="&amp;K$12)+SUMIFS(Transactions!$H:$H,Transactions!$F:$F,YearlyReport!$A88,Transactions!$B:$B,"&gt;="&amp;K$11,Transactions!$B:$B,"&lt;="&amp;K$12)</f>
        <v>0</v>
      </c>
      <c r="L88" s="173">
        <f>-SUMIFS(Transactions!$I:$I,Transactions!$F:$F,YearlyReport!$A88,Transactions!$B:$B,"&gt;="&amp;L$11,Transactions!$B:$B,"&lt;="&amp;L$12)+SUMIFS(Transactions!$H:$H,Transactions!$F:$F,YearlyReport!$A88,Transactions!$B:$B,"&gt;="&amp;L$11,Transactions!$B:$B,"&lt;="&amp;L$12)</f>
        <v>0</v>
      </c>
      <c r="M88" s="173">
        <f>-SUMIFS(Transactions!$I:$I,Transactions!$F:$F,YearlyReport!$A88,Transactions!$B:$B,"&gt;="&amp;M$11,Transactions!$B:$B,"&lt;="&amp;M$12)+SUMIFS(Transactions!$H:$H,Transactions!$F:$F,YearlyReport!$A88,Transactions!$B:$B,"&gt;="&amp;M$11,Transactions!$B:$B,"&lt;="&amp;M$12)</f>
        <v>0</v>
      </c>
      <c r="N88" s="21">
        <f>SUM(B88:M88)</f>
        <v>0</v>
      </c>
      <c r="O88" s="21">
        <f>N88/COLUMNS(B88:M88)</f>
        <v>0</v>
      </c>
    </row>
    <row r="89" spans="1:15" s="25" customFormat="1" ht="13.5" x14ac:dyDescent="0.3">
      <c r="A89" s="25" t="s">
        <v>222</v>
      </c>
      <c r="B89" s="173">
        <f>-SUMIFS(Transactions!$I:$I,Transactions!$F:$F,YearlyReport!$A89,Transactions!$B:$B,"&gt;="&amp;B$11,Transactions!$B:$B,"&lt;="&amp;B$12)+SUMIFS(Transactions!$H:$H,Transactions!$F:$F,YearlyReport!$A89,Transactions!$B:$B,"&gt;="&amp;B$11,Transactions!$B:$B,"&lt;="&amp;B$12)</f>
        <v>0</v>
      </c>
      <c r="C89" s="173">
        <f>-SUMIFS(Transactions!$I:$I,Transactions!$F:$F,YearlyReport!$A89,Transactions!$B:$B,"&gt;="&amp;C$11,Transactions!$B:$B,"&lt;="&amp;C$12)+SUMIFS(Transactions!$H:$H,Transactions!$F:$F,YearlyReport!$A89,Transactions!$B:$B,"&gt;="&amp;C$11,Transactions!$B:$B,"&lt;="&amp;C$12)</f>
        <v>0</v>
      </c>
      <c r="D89" s="173">
        <f>-SUMIFS(Transactions!$I:$I,Transactions!$F:$F,YearlyReport!$A89,Transactions!$B:$B,"&gt;="&amp;D$11,Transactions!$B:$B,"&lt;="&amp;D$12)+SUMIFS(Transactions!$H:$H,Transactions!$F:$F,YearlyReport!$A89,Transactions!$B:$B,"&gt;="&amp;D$11,Transactions!$B:$B,"&lt;="&amp;D$12)</f>
        <v>0</v>
      </c>
      <c r="E89" s="173">
        <f>-SUMIFS(Transactions!$I:$I,Transactions!$F:$F,YearlyReport!$A89,Transactions!$B:$B,"&gt;="&amp;E$11,Transactions!$B:$B,"&lt;="&amp;E$12)+SUMIFS(Transactions!$H:$H,Transactions!$F:$F,YearlyReport!$A89,Transactions!$B:$B,"&gt;="&amp;E$11,Transactions!$B:$B,"&lt;="&amp;E$12)</f>
        <v>0</v>
      </c>
      <c r="F89" s="173">
        <f>-SUMIFS(Transactions!$I:$I,Transactions!$F:$F,YearlyReport!$A89,Transactions!$B:$B,"&gt;="&amp;F$11,Transactions!$B:$B,"&lt;="&amp;F$12)+SUMIFS(Transactions!$H:$H,Transactions!$F:$F,YearlyReport!$A89,Transactions!$B:$B,"&gt;="&amp;F$11,Transactions!$B:$B,"&lt;="&amp;F$12)</f>
        <v>0</v>
      </c>
      <c r="G89" s="173">
        <f>-SUMIFS(Transactions!$I:$I,Transactions!$F:$F,YearlyReport!$A89,Transactions!$B:$B,"&gt;="&amp;G$11,Transactions!$B:$B,"&lt;="&amp;G$12)+SUMIFS(Transactions!$H:$H,Transactions!$F:$F,YearlyReport!$A89,Transactions!$B:$B,"&gt;="&amp;G$11,Transactions!$B:$B,"&lt;="&amp;G$12)</f>
        <v>0</v>
      </c>
      <c r="H89" s="173">
        <f>-SUMIFS(Transactions!$I:$I,Transactions!$F:$F,YearlyReport!$A89,Transactions!$B:$B,"&gt;="&amp;H$11,Transactions!$B:$B,"&lt;="&amp;H$12)+SUMIFS(Transactions!$H:$H,Transactions!$F:$F,YearlyReport!$A89,Transactions!$B:$B,"&gt;="&amp;H$11,Transactions!$B:$B,"&lt;="&amp;H$12)</f>
        <v>0</v>
      </c>
      <c r="I89" s="173">
        <f>-SUMIFS(Transactions!$I:$I,Transactions!$F:$F,YearlyReport!$A89,Transactions!$B:$B,"&gt;="&amp;I$11,Transactions!$B:$B,"&lt;="&amp;I$12)+SUMIFS(Transactions!$H:$H,Transactions!$F:$F,YearlyReport!$A89,Transactions!$B:$B,"&gt;="&amp;I$11,Transactions!$B:$B,"&lt;="&amp;I$12)</f>
        <v>0</v>
      </c>
      <c r="J89" s="173">
        <f>-SUMIFS(Transactions!$I:$I,Transactions!$F:$F,YearlyReport!$A89,Transactions!$B:$B,"&gt;="&amp;J$11,Transactions!$B:$B,"&lt;="&amp;J$12)+SUMIFS(Transactions!$H:$H,Transactions!$F:$F,YearlyReport!$A89,Transactions!$B:$B,"&gt;="&amp;J$11,Transactions!$B:$B,"&lt;="&amp;J$12)</f>
        <v>0</v>
      </c>
      <c r="K89" s="173">
        <f>-SUMIFS(Transactions!$I:$I,Transactions!$F:$F,YearlyReport!$A89,Transactions!$B:$B,"&gt;="&amp;K$11,Transactions!$B:$B,"&lt;="&amp;K$12)+SUMIFS(Transactions!$H:$H,Transactions!$F:$F,YearlyReport!$A89,Transactions!$B:$B,"&gt;="&amp;K$11,Transactions!$B:$B,"&lt;="&amp;K$12)</f>
        <v>0</v>
      </c>
      <c r="L89" s="173">
        <f>-SUMIFS(Transactions!$I:$I,Transactions!$F:$F,YearlyReport!$A89,Transactions!$B:$B,"&gt;="&amp;L$11,Transactions!$B:$B,"&lt;="&amp;L$12)+SUMIFS(Transactions!$H:$H,Transactions!$F:$F,YearlyReport!$A89,Transactions!$B:$B,"&gt;="&amp;L$11,Transactions!$B:$B,"&lt;="&amp;L$12)</f>
        <v>0</v>
      </c>
      <c r="M89" s="173">
        <f>-SUMIFS(Transactions!$I:$I,Transactions!$F:$F,YearlyReport!$A89,Transactions!$B:$B,"&gt;="&amp;M$11,Transactions!$B:$B,"&lt;="&amp;M$12)+SUMIFS(Transactions!$H:$H,Transactions!$F:$F,YearlyReport!$A89,Transactions!$B:$B,"&gt;="&amp;M$11,Transactions!$B:$B,"&lt;="&amp;M$12)</f>
        <v>0</v>
      </c>
      <c r="N89" s="21">
        <f t="shared" si="32"/>
        <v>0</v>
      </c>
      <c r="O89" s="21">
        <f t="shared" si="33"/>
        <v>0</v>
      </c>
    </row>
    <row r="90" spans="1:15" s="25" customFormat="1" ht="13.5" x14ac:dyDescent="0.3">
      <c r="A90" s="25" t="s">
        <v>158</v>
      </c>
      <c r="B90" s="174">
        <f>-SUMIFS(Transactions!$I:$I,Transactions!$F:$F,YearlyReport!$A90,Transactions!$B:$B,"&gt;="&amp;B$11,Transactions!$B:$B,"&lt;="&amp;B$12)+SUMIFS(Transactions!$H:$H,Transactions!$F:$F,YearlyReport!$A90,Transactions!$B:$B,"&gt;="&amp;B$11,Transactions!$B:$B,"&lt;="&amp;B$12)</f>
        <v>0</v>
      </c>
      <c r="C90" s="174">
        <f>-SUMIFS(Transactions!$I:$I,Transactions!$F:$F,YearlyReport!$A90,Transactions!$B:$B,"&gt;="&amp;C$11,Transactions!$B:$B,"&lt;="&amp;C$12)+SUMIFS(Transactions!$H:$H,Transactions!$F:$F,YearlyReport!$A90,Transactions!$B:$B,"&gt;="&amp;C$11,Transactions!$B:$B,"&lt;="&amp;C$12)</f>
        <v>0</v>
      </c>
      <c r="D90" s="174">
        <f>-SUMIFS(Transactions!$I:$I,Transactions!$F:$F,YearlyReport!$A90,Transactions!$B:$B,"&gt;="&amp;D$11,Transactions!$B:$B,"&lt;="&amp;D$12)+SUMIFS(Transactions!$H:$H,Transactions!$F:$F,YearlyReport!$A90,Transactions!$B:$B,"&gt;="&amp;D$11,Transactions!$B:$B,"&lt;="&amp;D$12)</f>
        <v>0</v>
      </c>
      <c r="E90" s="174">
        <f>-SUMIFS(Transactions!$I:$I,Transactions!$F:$F,YearlyReport!$A90,Transactions!$B:$B,"&gt;="&amp;E$11,Transactions!$B:$B,"&lt;="&amp;E$12)+SUMIFS(Transactions!$H:$H,Transactions!$F:$F,YearlyReport!$A90,Transactions!$B:$B,"&gt;="&amp;E$11,Transactions!$B:$B,"&lt;="&amp;E$12)</f>
        <v>0</v>
      </c>
      <c r="F90" s="174">
        <f>-SUMIFS(Transactions!$I:$I,Transactions!$F:$F,YearlyReport!$A90,Transactions!$B:$B,"&gt;="&amp;F$11,Transactions!$B:$B,"&lt;="&amp;F$12)+SUMIFS(Transactions!$H:$H,Transactions!$F:$F,YearlyReport!$A90,Transactions!$B:$B,"&gt;="&amp;F$11,Transactions!$B:$B,"&lt;="&amp;F$12)</f>
        <v>0</v>
      </c>
      <c r="G90" s="174">
        <f>-SUMIFS(Transactions!$I:$I,Transactions!$F:$F,YearlyReport!$A90,Transactions!$B:$B,"&gt;="&amp;G$11,Transactions!$B:$B,"&lt;="&amp;G$12)+SUMIFS(Transactions!$H:$H,Transactions!$F:$F,YearlyReport!$A90,Transactions!$B:$B,"&gt;="&amp;G$11,Transactions!$B:$B,"&lt;="&amp;G$12)</f>
        <v>0</v>
      </c>
      <c r="H90" s="174">
        <f>-SUMIFS(Transactions!$I:$I,Transactions!$F:$F,YearlyReport!$A90,Transactions!$B:$B,"&gt;="&amp;H$11,Transactions!$B:$B,"&lt;="&amp;H$12)+SUMIFS(Transactions!$H:$H,Transactions!$F:$F,YearlyReport!$A90,Transactions!$B:$B,"&gt;="&amp;H$11,Transactions!$B:$B,"&lt;="&amp;H$12)</f>
        <v>0</v>
      </c>
      <c r="I90" s="174">
        <f>-SUMIFS(Transactions!$I:$I,Transactions!$F:$F,YearlyReport!$A90,Transactions!$B:$B,"&gt;="&amp;I$11,Transactions!$B:$B,"&lt;="&amp;I$12)+SUMIFS(Transactions!$H:$H,Transactions!$F:$F,YearlyReport!$A90,Transactions!$B:$B,"&gt;="&amp;I$11,Transactions!$B:$B,"&lt;="&amp;I$12)</f>
        <v>0</v>
      </c>
      <c r="J90" s="174">
        <f>-SUMIFS(Transactions!$I:$I,Transactions!$F:$F,YearlyReport!$A90,Transactions!$B:$B,"&gt;="&amp;J$11,Transactions!$B:$B,"&lt;="&amp;J$12)+SUMIFS(Transactions!$H:$H,Transactions!$F:$F,YearlyReport!$A90,Transactions!$B:$B,"&gt;="&amp;J$11,Transactions!$B:$B,"&lt;="&amp;J$12)</f>
        <v>0</v>
      </c>
      <c r="K90" s="174">
        <f>-SUMIFS(Transactions!$I:$I,Transactions!$F:$F,YearlyReport!$A90,Transactions!$B:$B,"&gt;="&amp;K$11,Transactions!$B:$B,"&lt;="&amp;K$12)+SUMIFS(Transactions!$H:$H,Transactions!$F:$F,YearlyReport!$A90,Transactions!$B:$B,"&gt;="&amp;K$11,Transactions!$B:$B,"&lt;="&amp;K$12)</f>
        <v>0</v>
      </c>
      <c r="L90" s="174">
        <f>-SUMIFS(Transactions!$I:$I,Transactions!$F:$F,YearlyReport!$A90,Transactions!$B:$B,"&gt;="&amp;L$11,Transactions!$B:$B,"&lt;="&amp;L$12)+SUMIFS(Transactions!$H:$H,Transactions!$F:$F,YearlyReport!$A90,Transactions!$B:$B,"&gt;="&amp;L$11,Transactions!$B:$B,"&lt;="&amp;L$12)</f>
        <v>0</v>
      </c>
      <c r="M90" s="174">
        <f>-SUMIFS(Transactions!$I:$I,Transactions!$F:$F,YearlyReport!$A90,Transactions!$B:$B,"&gt;="&amp;M$11,Transactions!$B:$B,"&lt;="&amp;M$12)+SUMIFS(Transactions!$H:$H,Transactions!$F:$F,YearlyReport!$A90,Transactions!$B:$B,"&gt;="&amp;M$11,Transactions!$B:$B,"&lt;="&amp;M$12)</f>
        <v>0</v>
      </c>
      <c r="N90" s="21">
        <f t="shared" si="32"/>
        <v>0</v>
      </c>
      <c r="O90" s="21">
        <f t="shared" si="33"/>
        <v>0</v>
      </c>
    </row>
    <row r="91" spans="1:15" s="25" customFormat="1" ht="13.5" x14ac:dyDescent="0.3">
      <c r="A91" s="106" t="str">
        <f>"Total "&amp;A82</f>
        <v>Total HEALTH</v>
      </c>
      <c r="B91" s="107">
        <f>SUM(B82:B90)</f>
        <v>0</v>
      </c>
      <c r="C91" s="107">
        <f t="shared" ref="C91:M91" si="34">SUM(C82:C90)</f>
        <v>0</v>
      </c>
      <c r="D91" s="107">
        <f t="shared" si="34"/>
        <v>0</v>
      </c>
      <c r="E91" s="107">
        <f t="shared" si="34"/>
        <v>0</v>
      </c>
      <c r="F91" s="107">
        <f t="shared" si="34"/>
        <v>0</v>
      </c>
      <c r="G91" s="107">
        <f t="shared" si="34"/>
        <v>0</v>
      </c>
      <c r="H91" s="107">
        <f t="shared" si="34"/>
        <v>0</v>
      </c>
      <c r="I91" s="107">
        <f t="shared" si="34"/>
        <v>0</v>
      </c>
      <c r="J91" s="107">
        <f t="shared" si="34"/>
        <v>0</v>
      </c>
      <c r="K91" s="107">
        <f t="shared" si="34"/>
        <v>0</v>
      </c>
      <c r="L91" s="107">
        <f t="shared" si="34"/>
        <v>0</v>
      </c>
      <c r="M91" s="107">
        <f t="shared" si="34"/>
        <v>0</v>
      </c>
      <c r="N91" s="107">
        <f t="shared" si="32"/>
        <v>0</v>
      </c>
      <c r="O91" s="107">
        <f t="shared" si="33"/>
        <v>0</v>
      </c>
    </row>
    <row r="92" spans="1:15" s="25" customFormat="1" ht="13.5" x14ac:dyDescent="0.3">
      <c r="A92" s="38" t="s">
        <v>233</v>
      </c>
      <c r="B92" s="39">
        <f t="shared" ref="B92:O92" si="35">IF(B$5&gt;0,B91/B$5," - ")</f>
        <v>0</v>
      </c>
      <c r="C92" s="39">
        <f t="shared" si="35"/>
        <v>0</v>
      </c>
      <c r="D92" s="39" t="str">
        <f t="shared" si="35"/>
        <v xml:space="preserve"> - </v>
      </c>
      <c r="E92" s="39" t="str">
        <f t="shared" si="35"/>
        <v xml:space="preserve"> - </v>
      </c>
      <c r="F92" s="39" t="str">
        <f t="shared" si="35"/>
        <v xml:space="preserve"> - </v>
      </c>
      <c r="G92" s="39" t="str">
        <f t="shared" si="35"/>
        <v xml:space="preserve"> - </v>
      </c>
      <c r="H92" s="39" t="str">
        <f t="shared" si="35"/>
        <v xml:space="preserve"> - </v>
      </c>
      <c r="I92" s="39" t="str">
        <f t="shared" si="35"/>
        <v xml:space="preserve"> - </v>
      </c>
      <c r="J92" s="39" t="str">
        <f t="shared" si="35"/>
        <v xml:space="preserve"> - </v>
      </c>
      <c r="K92" s="39" t="str">
        <f t="shared" si="35"/>
        <v xml:space="preserve"> - </v>
      </c>
      <c r="L92" s="39" t="str">
        <f t="shared" si="35"/>
        <v xml:space="preserve"> - </v>
      </c>
      <c r="M92" s="39" t="str">
        <f t="shared" si="35"/>
        <v xml:space="preserve"> - </v>
      </c>
      <c r="N92" s="39">
        <f t="shared" si="35"/>
        <v>0</v>
      </c>
      <c r="O92" s="39">
        <f t="shared" si="35"/>
        <v>0</v>
      </c>
    </row>
    <row r="93" spans="1:15" s="25" customFormat="1" x14ac:dyDescent="0.3">
      <c r="A93" s="108" t="s">
        <v>93</v>
      </c>
      <c r="B93" s="109"/>
      <c r="C93" s="109"/>
      <c r="D93" s="109"/>
      <c r="E93" s="109"/>
      <c r="F93" s="109"/>
      <c r="G93" s="109"/>
      <c r="H93" s="109"/>
      <c r="I93" s="109"/>
      <c r="J93" s="109"/>
      <c r="K93" s="109"/>
      <c r="L93" s="109"/>
      <c r="M93" s="109"/>
      <c r="N93" s="109"/>
      <c r="O93" s="109"/>
    </row>
    <row r="94" spans="1:15" s="25" customFormat="1" ht="13.5" x14ac:dyDescent="0.3">
      <c r="A94" s="25" t="s">
        <v>223</v>
      </c>
      <c r="B94" s="172">
        <f>-SUMIFS(Transactions!$I:$I,Transactions!$F:$F,YearlyReport!$A94,Transactions!$B:$B,"&gt;="&amp;B$11,Transactions!$B:$B,"&lt;="&amp;B$12)+SUMIFS(Transactions!$H:$H,Transactions!$F:$F,YearlyReport!$A94,Transactions!$B:$B,"&gt;="&amp;B$11,Transactions!$B:$B,"&lt;="&amp;B$12)</f>
        <v>0</v>
      </c>
      <c r="C94" s="172">
        <f>-SUMIFS(Transactions!$I:$I,Transactions!$F:$F,YearlyReport!$A94,Transactions!$B:$B,"&gt;="&amp;C$11,Transactions!$B:$B,"&lt;="&amp;C$12)+SUMIFS(Transactions!$H:$H,Transactions!$F:$F,YearlyReport!$A94,Transactions!$B:$B,"&gt;="&amp;C$11,Transactions!$B:$B,"&lt;="&amp;C$12)</f>
        <v>0</v>
      </c>
      <c r="D94" s="172">
        <f>-SUMIFS(Transactions!$I:$I,Transactions!$F:$F,YearlyReport!$A94,Transactions!$B:$B,"&gt;="&amp;D$11,Transactions!$B:$B,"&lt;="&amp;D$12)+SUMIFS(Transactions!$H:$H,Transactions!$F:$F,YearlyReport!$A94,Transactions!$B:$B,"&gt;="&amp;D$11,Transactions!$B:$B,"&lt;="&amp;D$12)</f>
        <v>0</v>
      </c>
      <c r="E94" s="172">
        <f>-SUMIFS(Transactions!$I:$I,Transactions!$F:$F,YearlyReport!$A94,Transactions!$B:$B,"&gt;="&amp;E$11,Transactions!$B:$B,"&lt;="&amp;E$12)+SUMIFS(Transactions!$H:$H,Transactions!$F:$F,YearlyReport!$A94,Transactions!$B:$B,"&gt;="&amp;E$11,Transactions!$B:$B,"&lt;="&amp;E$12)</f>
        <v>0</v>
      </c>
      <c r="F94" s="172">
        <f>-SUMIFS(Transactions!$I:$I,Transactions!$F:$F,YearlyReport!$A94,Transactions!$B:$B,"&gt;="&amp;F$11,Transactions!$B:$B,"&lt;="&amp;F$12)+SUMIFS(Transactions!$H:$H,Transactions!$F:$F,YearlyReport!$A94,Transactions!$B:$B,"&gt;="&amp;F$11,Transactions!$B:$B,"&lt;="&amp;F$12)</f>
        <v>0</v>
      </c>
      <c r="G94" s="172">
        <f>-SUMIFS(Transactions!$I:$I,Transactions!$F:$F,YearlyReport!$A94,Transactions!$B:$B,"&gt;="&amp;G$11,Transactions!$B:$B,"&lt;="&amp;G$12)+SUMIFS(Transactions!$H:$H,Transactions!$F:$F,YearlyReport!$A94,Transactions!$B:$B,"&gt;="&amp;G$11,Transactions!$B:$B,"&lt;="&amp;G$12)</f>
        <v>0</v>
      </c>
      <c r="H94" s="172">
        <f>-SUMIFS(Transactions!$I:$I,Transactions!$F:$F,YearlyReport!$A94,Transactions!$B:$B,"&gt;="&amp;H$11,Transactions!$B:$B,"&lt;="&amp;H$12)+SUMIFS(Transactions!$H:$H,Transactions!$F:$F,YearlyReport!$A94,Transactions!$B:$B,"&gt;="&amp;H$11,Transactions!$B:$B,"&lt;="&amp;H$12)</f>
        <v>0</v>
      </c>
      <c r="I94" s="172">
        <f>-SUMIFS(Transactions!$I:$I,Transactions!$F:$F,YearlyReport!$A94,Transactions!$B:$B,"&gt;="&amp;I$11,Transactions!$B:$B,"&lt;="&amp;I$12)+SUMIFS(Transactions!$H:$H,Transactions!$F:$F,YearlyReport!$A94,Transactions!$B:$B,"&gt;="&amp;I$11,Transactions!$B:$B,"&lt;="&amp;I$12)</f>
        <v>0</v>
      </c>
      <c r="J94" s="172">
        <f>-SUMIFS(Transactions!$I:$I,Transactions!$F:$F,YearlyReport!$A94,Transactions!$B:$B,"&gt;="&amp;J$11,Transactions!$B:$B,"&lt;="&amp;J$12)+SUMIFS(Transactions!$H:$H,Transactions!$F:$F,YearlyReport!$A94,Transactions!$B:$B,"&gt;="&amp;J$11,Transactions!$B:$B,"&lt;="&amp;J$12)</f>
        <v>0</v>
      </c>
      <c r="K94" s="172">
        <f>-SUMIFS(Transactions!$I:$I,Transactions!$F:$F,YearlyReport!$A94,Transactions!$B:$B,"&gt;="&amp;K$11,Transactions!$B:$B,"&lt;="&amp;K$12)+SUMIFS(Transactions!$H:$H,Transactions!$F:$F,YearlyReport!$A94,Transactions!$B:$B,"&gt;="&amp;K$11,Transactions!$B:$B,"&lt;="&amp;K$12)</f>
        <v>0</v>
      </c>
      <c r="L94" s="172">
        <f>-SUMIFS(Transactions!$I:$I,Transactions!$F:$F,YearlyReport!$A94,Transactions!$B:$B,"&gt;="&amp;L$11,Transactions!$B:$B,"&lt;="&amp;L$12)+SUMIFS(Transactions!$H:$H,Transactions!$F:$F,YearlyReport!$A94,Transactions!$B:$B,"&gt;="&amp;L$11,Transactions!$B:$B,"&lt;="&amp;L$12)</f>
        <v>0</v>
      </c>
      <c r="M94" s="172">
        <f>-SUMIFS(Transactions!$I:$I,Transactions!$F:$F,YearlyReport!$A94,Transactions!$B:$B,"&gt;="&amp;M$11,Transactions!$B:$B,"&lt;="&amp;M$12)+SUMIFS(Transactions!$H:$H,Transactions!$F:$F,YearlyReport!$A94,Transactions!$B:$B,"&gt;="&amp;M$11,Transactions!$B:$B,"&lt;="&amp;M$12)</f>
        <v>0</v>
      </c>
      <c r="N94" s="21">
        <f>SUM(B94:M94)</f>
        <v>0</v>
      </c>
      <c r="O94" s="21">
        <f>N94/COLUMNS(B94:M94)</f>
        <v>0</v>
      </c>
    </row>
    <row r="95" spans="1:15" s="25" customFormat="1" ht="13.5" x14ac:dyDescent="0.3">
      <c r="A95" s="25" t="s">
        <v>68</v>
      </c>
      <c r="B95" s="173">
        <f>-SUMIFS(Transactions!$I:$I,Transactions!$F:$F,YearlyReport!$A95,Transactions!$B:$B,"&gt;="&amp;B$11,Transactions!$B:$B,"&lt;="&amp;B$12)+SUMIFS(Transactions!$H:$H,Transactions!$F:$F,YearlyReport!$A95,Transactions!$B:$B,"&gt;="&amp;B$11,Transactions!$B:$B,"&lt;="&amp;B$12)</f>
        <v>0</v>
      </c>
      <c r="C95" s="173">
        <f>-SUMIFS(Transactions!$I:$I,Transactions!$F:$F,YearlyReport!$A95,Transactions!$B:$B,"&gt;="&amp;C$11,Transactions!$B:$B,"&lt;="&amp;C$12)+SUMIFS(Transactions!$H:$H,Transactions!$F:$F,YearlyReport!$A95,Transactions!$B:$B,"&gt;="&amp;C$11,Transactions!$B:$B,"&lt;="&amp;C$12)</f>
        <v>23.1</v>
      </c>
      <c r="D95" s="173">
        <f>-SUMIFS(Transactions!$I:$I,Transactions!$F:$F,YearlyReport!$A95,Transactions!$B:$B,"&gt;="&amp;D$11,Transactions!$B:$B,"&lt;="&amp;D$12)+SUMIFS(Transactions!$H:$H,Transactions!$F:$F,YearlyReport!$A95,Transactions!$B:$B,"&gt;="&amp;D$11,Transactions!$B:$B,"&lt;="&amp;D$12)</f>
        <v>0</v>
      </c>
      <c r="E95" s="173">
        <f>-SUMIFS(Transactions!$I:$I,Transactions!$F:$F,YearlyReport!$A95,Transactions!$B:$B,"&gt;="&amp;E$11,Transactions!$B:$B,"&lt;="&amp;E$12)+SUMIFS(Transactions!$H:$H,Transactions!$F:$F,YearlyReport!$A95,Transactions!$B:$B,"&gt;="&amp;E$11,Transactions!$B:$B,"&lt;="&amp;E$12)</f>
        <v>0</v>
      </c>
      <c r="F95" s="173">
        <f>-SUMIFS(Transactions!$I:$I,Transactions!$F:$F,YearlyReport!$A95,Transactions!$B:$B,"&gt;="&amp;F$11,Transactions!$B:$B,"&lt;="&amp;F$12)+SUMIFS(Transactions!$H:$H,Transactions!$F:$F,YearlyReport!$A95,Transactions!$B:$B,"&gt;="&amp;F$11,Transactions!$B:$B,"&lt;="&amp;F$12)</f>
        <v>0</v>
      </c>
      <c r="G95" s="173">
        <f>-SUMIFS(Transactions!$I:$I,Transactions!$F:$F,YearlyReport!$A95,Transactions!$B:$B,"&gt;="&amp;G$11,Transactions!$B:$B,"&lt;="&amp;G$12)+SUMIFS(Transactions!$H:$H,Transactions!$F:$F,YearlyReport!$A95,Transactions!$B:$B,"&gt;="&amp;G$11,Transactions!$B:$B,"&lt;="&amp;G$12)</f>
        <v>0</v>
      </c>
      <c r="H95" s="173">
        <f>-SUMIFS(Transactions!$I:$I,Transactions!$F:$F,YearlyReport!$A95,Transactions!$B:$B,"&gt;="&amp;H$11,Transactions!$B:$B,"&lt;="&amp;H$12)+SUMIFS(Transactions!$H:$H,Transactions!$F:$F,YearlyReport!$A95,Transactions!$B:$B,"&gt;="&amp;H$11,Transactions!$B:$B,"&lt;="&amp;H$12)</f>
        <v>0</v>
      </c>
      <c r="I95" s="173">
        <f>-SUMIFS(Transactions!$I:$I,Transactions!$F:$F,YearlyReport!$A95,Transactions!$B:$B,"&gt;="&amp;I$11,Transactions!$B:$B,"&lt;="&amp;I$12)+SUMIFS(Transactions!$H:$H,Transactions!$F:$F,YearlyReport!$A95,Transactions!$B:$B,"&gt;="&amp;I$11,Transactions!$B:$B,"&lt;="&amp;I$12)</f>
        <v>0</v>
      </c>
      <c r="J95" s="173">
        <f>-SUMIFS(Transactions!$I:$I,Transactions!$F:$F,YearlyReport!$A95,Transactions!$B:$B,"&gt;="&amp;J$11,Transactions!$B:$B,"&lt;="&amp;J$12)+SUMIFS(Transactions!$H:$H,Transactions!$F:$F,YearlyReport!$A95,Transactions!$B:$B,"&gt;="&amp;J$11,Transactions!$B:$B,"&lt;="&amp;J$12)</f>
        <v>0</v>
      </c>
      <c r="K95" s="173">
        <f>-SUMIFS(Transactions!$I:$I,Transactions!$F:$F,YearlyReport!$A95,Transactions!$B:$B,"&gt;="&amp;K$11,Transactions!$B:$B,"&lt;="&amp;K$12)+SUMIFS(Transactions!$H:$H,Transactions!$F:$F,YearlyReport!$A95,Transactions!$B:$B,"&gt;="&amp;K$11,Transactions!$B:$B,"&lt;="&amp;K$12)</f>
        <v>0</v>
      </c>
      <c r="L95" s="173">
        <f>-SUMIFS(Transactions!$I:$I,Transactions!$F:$F,YearlyReport!$A95,Transactions!$B:$B,"&gt;="&amp;L$11,Transactions!$B:$B,"&lt;="&amp;L$12)+SUMIFS(Transactions!$H:$H,Transactions!$F:$F,YearlyReport!$A95,Transactions!$B:$B,"&gt;="&amp;L$11,Transactions!$B:$B,"&lt;="&amp;L$12)</f>
        <v>0</v>
      </c>
      <c r="M95" s="173">
        <f>-SUMIFS(Transactions!$I:$I,Transactions!$F:$F,YearlyReport!$A95,Transactions!$B:$B,"&gt;="&amp;M$11,Transactions!$B:$B,"&lt;="&amp;M$12)+SUMIFS(Transactions!$H:$H,Transactions!$F:$F,YearlyReport!$A95,Transactions!$B:$B,"&gt;="&amp;M$11,Transactions!$B:$B,"&lt;="&amp;M$12)</f>
        <v>0</v>
      </c>
      <c r="N95" s="21">
        <f>SUM(B95:M95)</f>
        <v>23.1</v>
      </c>
      <c r="O95" s="21">
        <f>N95/COLUMNS(B95:M95)</f>
        <v>1.925</v>
      </c>
    </row>
    <row r="96" spans="1:15" s="25" customFormat="1" ht="13.5" x14ac:dyDescent="0.3">
      <c r="A96" s="25" t="s">
        <v>94</v>
      </c>
      <c r="B96" s="173">
        <f>-SUMIFS(Transactions!$I:$I,Transactions!$F:$F,YearlyReport!$A96,Transactions!$B:$B,"&gt;="&amp;B$11,Transactions!$B:$B,"&lt;="&amp;B$12)+SUMIFS(Transactions!$H:$H,Transactions!$F:$F,YearlyReport!$A96,Transactions!$B:$B,"&gt;="&amp;B$11,Transactions!$B:$B,"&lt;="&amp;B$12)</f>
        <v>0</v>
      </c>
      <c r="C96" s="173">
        <f>-SUMIFS(Transactions!$I:$I,Transactions!$F:$F,YearlyReport!$A96,Transactions!$B:$B,"&gt;="&amp;C$11,Transactions!$B:$B,"&lt;="&amp;C$12)+SUMIFS(Transactions!$H:$H,Transactions!$F:$F,YearlyReport!$A96,Transactions!$B:$B,"&gt;="&amp;C$11,Transactions!$B:$B,"&lt;="&amp;C$12)</f>
        <v>25.04</v>
      </c>
      <c r="D96" s="173">
        <f>-SUMIFS(Transactions!$I:$I,Transactions!$F:$F,YearlyReport!$A96,Transactions!$B:$B,"&gt;="&amp;D$11,Transactions!$B:$B,"&lt;="&amp;D$12)+SUMIFS(Transactions!$H:$H,Transactions!$F:$F,YearlyReport!$A96,Transactions!$B:$B,"&gt;="&amp;D$11,Transactions!$B:$B,"&lt;="&amp;D$12)</f>
        <v>0</v>
      </c>
      <c r="E96" s="173">
        <f>-SUMIFS(Transactions!$I:$I,Transactions!$F:$F,YearlyReport!$A96,Transactions!$B:$B,"&gt;="&amp;E$11,Transactions!$B:$B,"&lt;="&amp;E$12)+SUMIFS(Transactions!$H:$H,Transactions!$F:$F,YearlyReport!$A96,Transactions!$B:$B,"&gt;="&amp;E$11,Transactions!$B:$B,"&lt;="&amp;E$12)</f>
        <v>0</v>
      </c>
      <c r="F96" s="173">
        <f>-SUMIFS(Transactions!$I:$I,Transactions!$F:$F,YearlyReport!$A96,Transactions!$B:$B,"&gt;="&amp;F$11,Transactions!$B:$B,"&lt;="&amp;F$12)+SUMIFS(Transactions!$H:$H,Transactions!$F:$F,YearlyReport!$A96,Transactions!$B:$B,"&gt;="&amp;F$11,Transactions!$B:$B,"&lt;="&amp;F$12)</f>
        <v>0</v>
      </c>
      <c r="G96" s="173">
        <f>-SUMIFS(Transactions!$I:$I,Transactions!$F:$F,YearlyReport!$A96,Transactions!$B:$B,"&gt;="&amp;G$11,Transactions!$B:$B,"&lt;="&amp;G$12)+SUMIFS(Transactions!$H:$H,Transactions!$F:$F,YearlyReport!$A96,Transactions!$B:$B,"&gt;="&amp;G$11,Transactions!$B:$B,"&lt;="&amp;G$12)</f>
        <v>0</v>
      </c>
      <c r="H96" s="173">
        <f>-SUMIFS(Transactions!$I:$I,Transactions!$F:$F,YearlyReport!$A96,Transactions!$B:$B,"&gt;="&amp;H$11,Transactions!$B:$B,"&lt;="&amp;H$12)+SUMIFS(Transactions!$H:$H,Transactions!$F:$F,YearlyReport!$A96,Transactions!$B:$B,"&gt;="&amp;H$11,Transactions!$B:$B,"&lt;="&amp;H$12)</f>
        <v>0</v>
      </c>
      <c r="I96" s="173">
        <f>-SUMIFS(Transactions!$I:$I,Transactions!$F:$F,YearlyReport!$A96,Transactions!$B:$B,"&gt;="&amp;I$11,Transactions!$B:$B,"&lt;="&amp;I$12)+SUMIFS(Transactions!$H:$H,Transactions!$F:$F,YearlyReport!$A96,Transactions!$B:$B,"&gt;="&amp;I$11,Transactions!$B:$B,"&lt;="&amp;I$12)</f>
        <v>0</v>
      </c>
      <c r="J96" s="173">
        <f>-SUMIFS(Transactions!$I:$I,Transactions!$F:$F,YearlyReport!$A96,Transactions!$B:$B,"&gt;="&amp;J$11,Transactions!$B:$B,"&lt;="&amp;J$12)+SUMIFS(Transactions!$H:$H,Transactions!$F:$F,YearlyReport!$A96,Transactions!$B:$B,"&gt;="&amp;J$11,Transactions!$B:$B,"&lt;="&amp;J$12)</f>
        <v>0</v>
      </c>
      <c r="K96" s="173">
        <f>-SUMIFS(Transactions!$I:$I,Transactions!$F:$F,YearlyReport!$A96,Transactions!$B:$B,"&gt;="&amp;K$11,Transactions!$B:$B,"&lt;="&amp;K$12)+SUMIFS(Transactions!$H:$H,Transactions!$F:$F,YearlyReport!$A96,Transactions!$B:$B,"&gt;="&amp;K$11,Transactions!$B:$B,"&lt;="&amp;K$12)</f>
        <v>0</v>
      </c>
      <c r="L96" s="173">
        <f>-SUMIFS(Transactions!$I:$I,Transactions!$F:$F,YearlyReport!$A96,Transactions!$B:$B,"&gt;="&amp;L$11,Transactions!$B:$B,"&lt;="&amp;L$12)+SUMIFS(Transactions!$H:$H,Transactions!$F:$F,YearlyReport!$A96,Transactions!$B:$B,"&gt;="&amp;L$11,Transactions!$B:$B,"&lt;="&amp;L$12)</f>
        <v>0</v>
      </c>
      <c r="M96" s="173">
        <f>-SUMIFS(Transactions!$I:$I,Transactions!$F:$F,YearlyReport!$A96,Transactions!$B:$B,"&gt;="&amp;M$11,Transactions!$B:$B,"&lt;="&amp;M$12)+SUMIFS(Transactions!$H:$H,Transactions!$F:$F,YearlyReport!$A96,Transactions!$B:$B,"&gt;="&amp;M$11,Transactions!$B:$B,"&lt;="&amp;M$12)</f>
        <v>0</v>
      </c>
      <c r="N96" s="21">
        <f t="shared" ref="N96:N101" si="36">SUM(B96:M96)</f>
        <v>25.04</v>
      </c>
      <c r="O96" s="21">
        <f t="shared" ref="O96:O101" si="37">N96/COLUMNS(B96:M96)</f>
        <v>2.0866666666666664</v>
      </c>
    </row>
    <row r="97" spans="1:15" s="25" customFormat="1" ht="13.5" x14ac:dyDescent="0.3">
      <c r="A97" s="25" t="s">
        <v>95</v>
      </c>
      <c r="B97" s="173">
        <f>-SUMIFS(Transactions!$I:$I,Transactions!$F:$F,YearlyReport!$A97,Transactions!$B:$B,"&gt;="&amp;B$11,Transactions!$B:$B,"&lt;="&amp;B$12)+SUMIFS(Transactions!$H:$H,Transactions!$F:$F,YearlyReport!$A97,Transactions!$B:$B,"&gt;="&amp;B$11,Transactions!$B:$B,"&lt;="&amp;B$12)</f>
        <v>0</v>
      </c>
      <c r="C97" s="173">
        <f>-SUMIFS(Transactions!$I:$I,Transactions!$F:$F,YearlyReport!$A97,Transactions!$B:$B,"&gt;="&amp;C$11,Transactions!$B:$B,"&lt;="&amp;C$12)+SUMIFS(Transactions!$H:$H,Transactions!$F:$F,YearlyReport!$A97,Transactions!$B:$B,"&gt;="&amp;C$11,Transactions!$B:$B,"&lt;="&amp;C$12)</f>
        <v>0</v>
      </c>
      <c r="D97" s="173">
        <f>-SUMIFS(Transactions!$I:$I,Transactions!$F:$F,YearlyReport!$A97,Transactions!$B:$B,"&gt;="&amp;D$11,Transactions!$B:$B,"&lt;="&amp;D$12)+SUMIFS(Transactions!$H:$H,Transactions!$F:$F,YearlyReport!$A97,Transactions!$B:$B,"&gt;="&amp;D$11,Transactions!$B:$B,"&lt;="&amp;D$12)</f>
        <v>0</v>
      </c>
      <c r="E97" s="173">
        <f>-SUMIFS(Transactions!$I:$I,Transactions!$F:$F,YearlyReport!$A97,Transactions!$B:$B,"&gt;="&amp;E$11,Transactions!$B:$B,"&lt;="&amp;E$12)+SUMIFS(Transactions!$H:$H,Transactions!$F:$F,YearlyReport!$A97,Transactions!$B:$B,"&gt;="&amp;E$11,Transactions!$B:$B,"&lt;="&amp;E$12)</f>
        <v>0</v>
      </c>
      <c r="F97" s="173">
        <f>-SUMIFS(Transactions!$I:$I,Transactions!$F:$F,YearlyReport!$A97,Transactions!$B:$B,"&gt;="&amp;F$11,Transactions!$B:$B,"&lt;="&amp;F$12)+SUMIFS(Transactions!$H:$H,Transactions!$F:$F,YearlyReport!$A97,Transactions!$B:$B,"&gt;="&amp;F$11,Transactions!$B:$B,"&lt;="&amp;F$12)</f>
        <v>0</v>
      </c>
      <c r="G97" s="173">
        <f>-SUMIFS(Transactions!$I:$I,Transactions!$F:$F,YearlyReport!$A97,Transactions!$B:$B,"&gt;="&amp;G$11,Transactions!$B:$B,"&lt;="&amp;G$12)+SUMIFS(Transactions!$H:$H,Transactions!$F:$F,YearlyReport!$A97,Transactions!$B:$B,"&gt;="&amp;G$11,Transactions!$B:$B,"&lt;="&amp;G$12)</f>
        <v>0</v>
      </c>
      <c r="H97" s="173">
        <f>-SUMIFS(Transactions!$I:$I,Transactions!$F:$F,YearlyReport!$A97,Transactions!$B:$B,"&gt;="&amp;H$11,Transactions!$B:$B,"&lt;="&amp;H$12)+SUMIFS(Transactions!$H:$H,Transactions!$F:$F,YearlyReport!$A97,Transactions!$B:$B,"&gt;="&amp;H$11,Transactions!$B:$B,"&lt;="&amp;H$12)</f>
        <v>0</v>
      </c>
      <c r="I97" s="173">
        <f>-SUMIFS(Transactions!$I:$I,Transactions!$F:$F,YearlyReport!$A97,Transactions!$B:$B,"&gt;="&amp;I$11,Transactions!$B:$B,"&lt;="&amp;I$12)+SUMIFS(Transactions!$H:$H,Transactions!$F:$F,YearlyReport!$A97,Transactions!$B:$B,"&gt;="&amp;I$11,Transactions!$B:$B,"&lt;="&amp;I$12)</f>
        <v>0</v>
      </c>
      <c r="J97" s="173">
        <f>-SUMIFS(Transactions!$I:$I,Transactions!$F:$F,YearlyReport!$A97,Transactions!$B:$B,"&gt;="&amp;J$11,Transactions!$B:$B,"&lt;="&amp;J$12)+SUMIFS(Transactions!$H:$H,Transactions!$F:$F,YearlyReport!$A97,Transactions!$B:$B,"&gt;="&amp;J$11,Transactions!$B:$B,"&lt;="&amp;J$12)</f>
        <v>0</v>
      </c>
      <c r="K97" s="173">
        <f>-SUMIFS(Transactions!$I:$I,Transactions!$F:$F,YearlyReport!$A97,Transactions!$B:$B,"&gt;="&amp;K$11,Transactions!$B:$B,"&lt;="&amp;K$12)+SUMIFS(Transactions!$H:$H,Transactions!$F:$F,YearlyReport!$A97,Transactions!$B:$B,"&gt;="&amp;K$11,Transactions!$B:$B,"&lt;="&amp;K$12)</f>
        <v>0</v>
      </c>
      <c r="L97" s="173">
        <f>-SUMIFS(Transactions!$I:$I,Transactions!$F:$F,YearlyReport!$A97,Transactions!$B:$B,"&gt;="&amp;L$11,Transactions!$B:$B,"&lt;="&amp;L$12)+SUMIFS(Transactions!$H:$H,Transactions!$F:$F,YearlyReport!$A97,Transactions!$B:$B,"&gt;="&amp;L$11,Transactions!$B:$B,"&lt;="&amp;L$12)</f>
        <v>0</v>
      </c>
      <c r="M97" s="173">
        <f>-SUMIFS(Transactions!$I:$I,Transactions!$F:$F,YearlyReport!$A97,Transactions!$B:$B,"&gt;="&amp;M$11,Transactions!$B:$B,"&lt;="&amp;M$12)+SUMIFS(Transactions!$H:$H,Transactions!$F:$F,YearlyReport!$A97,Transactions!$B:$B,"&gt;="&amp;M$11,Transactions!$B:$B,"&lt;="&amp;M$12)</f>
        <v>0</v>
      </c>
      <c r="N97" s="21">
        <f t="shared" si="36"/>
        <v>0</v>
      </c>
      <c r="O97" s="21">
        <f t="shared" si="37"/>
        <v>0</v>
      </c>
    </row>
    <row r="98" spans="1:15" s="25" customFormat="1" ht="13.5" x14ac:dyDescent="0.3">
      <c r="A98" s="25" t="s">
        <v>224</v>
      </c>
      <c r="B98" s="173">
        <f>-SUMIFS(Transactions!$I:$I,Transactions!$F:$F,YearlyReport!$A98,Transactions!$B:$B,"&gt;="&amp;B$11,Transactions!$B:$B,"&lt;="&amp;B$12)+SUMIFS(Transactions!$H:$H,Transactions!$F:$F,YearlyReport!$A98,Transactions!$B:$B,"&gt;="&amp;B$11,Transactions!$B:$B,"&lt;="&amp;B$12)</f>
        <v>0</v>
      </c>
      <c r="C98" s="173">
        <f>-SUMIFS(Transactions!$I:$I,Transactions!$F:$F,YearlyReport!$A98,Transactions!$B:$B,"&gt;="&amp;C$11,Transactions!$B:$B,"&lt;="&amp;C$12)+SUMIFS(Transactions!$H:$H,Transactions!$F:$F,YearlyReport!$A98,Transactions!$B:$B,"&gt;="&amp;C$11,Transactions!$B:$B,"&lt;="&amp;C$12)</f>
        <v>0</v>
      </c>
      <c r="D98" s="173">
        <f>-SUMIFS(Transactions!$I:$I,Transactions!$F:$F,YearlyReport!$A98,Transactions!$B:$B,"&gt;="&amp;D$11,Transactions!$B:$B,"&lt;="&amp;D$12)+SUMIFS(Transactions!$H:$H,Transactions!$F:$F,YearlyReport!$A98,Transactions!$B:$B,"&gt;="&amp;D$11,Transactions!$B:$B,"&lt;="&amp;D$12)</f>
        <v>0</v>
      </c>
      <c r="E98" s="173">
        <f>-SUMIFS(Transactions!$I:$I,Transactions!$F:$F,YearlyReport!$A98,Transactions!$B:$B,"&gt;="&amp;E$11,Transactions!$B:$B,"&lt;="&amp;E$12)+SUMIFS(Transactions!$H:$H,Transactions!$F:$F,YearlyReport!$A98,Transactions!$B:$B,"&gt;="&amp;E$11,Transactions!$B:$B,"&lt;="&amp;E$12)</f>
        <v>0</v>
      </c>
      <c r="F98" s="173">
        <f>-SUMIFS(Transactions!$I:$I,Transactions!$F:$F,YearlyReport!$A98,Transactions!$B:$B,"&gt;="&amp;F$11,Transactions!$B:$B,"&lt;="&amp;F$12)+SUMIFS(Transactions!$H:$H,Transactions!$F:$F,YearlyReport!$A98,Transactions!$B:$B,"&gt;="&amp;F$11,Transactions!$B:$B,"&lt;="&amp;F$12)</f>
        <v>0</v>
      </c>
      <c r="G98" s="173">
        <f>-SUMIFS(Transactions!$I:$I,Transactions!$F:$F,YearlyReport!$A98,Transactions!$B:$B,"&gt;="&amp;G$11,Transactions!$B:$B,"&lt;="&amp;G$12)+SUMIFS(Transactions!$H:$H,Transactions!$F:$F,YearlyReport!$A98,Transactions!$B:$B,"&gt;="&amp;G$11,Transactions!$B:$B,"&lt;="&amp;G$12)</f>
        <v>0</v>
      </c>
      <c r="H98" s="173">
        <f>-SUMIFS(Transactions!$I:$I,Transactions!$F:$F,YearlyReport!$A98,Transactions!$B:$B,"&gt;="&amp;H$11,Transactions!$B:$B,"&lt;="&amp;H$12)+SUMIFS(Transactions!$H:$H,Transactions!$F:$F,YearlyReport!$A98,Transactions!$B:$B,"&gt;="&amp;H$11,Transactions!$B:$B,"&lt;="&amp;H$12)</f>
        <v>0</v>
      </c>
      <c r="I98" s="173">
        <f>-SUMIFS(Transactions!$I:$I,Transactions!$F:$F,YearlyReport!$A98,Transactions!$B:$B,"&gt;="&amp;I$11,Transactions!$B:$B,"&lt;="&amp;I$12)+SUMIFS(Transactions!$H:$H,Transactions!$F:$F,YearlyReport!$A98,Transactions!$B:$B,"&gt;="&amp;I$11,Transactions!$B:$B,"&lt;="&amp;I$12)</f>
        <v>0</v>
      </c>
      <c r="J98" s="173">
        <f>-SUMIFS(Transactions!$I:$I,Transactions!$F:$F,YearlyReport!$A98,Transactions!$B:$B,"&gt;="&amp;J$11,Transactions!$B:$B,"&lt;="&amp;J$12)+SUMIFS(Transactions!$H:$H,Transactions!$F:$F,YearlyReport!$A98,Transactions!$B:$B,"&gt;="&amp;J$11,Transactions!$B:$B,"&lt;="&amp;J$12)</f>
        <v>0</v>
      </c>
      <c r="K98" s="173">
        <f>-SUMIFS(Transactions!$I:$I,Transactions!$F:$F,YearlyReport!$A98,Transactions!$B:$B,"&gt;="&amp;K$11,Transactions!$B:$B,"&lt;="&amp;K$12)+SUMIFS(Transactions!$H:$H,Transactions!$F:$F,YearlyReport!$A98,Transactions!$B:$B,"&gt;="&amp;K$11,Transactions!$B:$B,"&lt;="&amp;K$12)</f>
        <v>0</v>
      </c>
      <c r="L98" s="173">
        <f>-SUMIFS(Transactions!$I:$I,Transactions!$F:$F,YearlyReport!$A98,Transactions!$B:$B,"&gt;="&amp;L$11,Transactions!$B:$B,"&lt;="&amp;L$12)+SUMIFS(Transactions!$H:$H,Transactions!$F:$F,YearlyReport!$A98,Transactions!$B:$B,"&gt;="&amp;L$11,Transactions!$B:$B,"&lt;="&amp;L$12)</f>
        <v>0</v>
      </c>
      <c r="M98" s="173">
        <f>-SUMIFS(Transactions!$I:$I,Transactions!$F:$F,YearlyReport!$A98,Transactions!$B:$B,"&gt;="&amp;M$11,Transactions!$B:$B,"&lt;="&amp;M$12)+SUMIFS(Transactions!$H:$H,Transactions!$F:$F,YearlyReport!$A98,Transactions!$B:$B,"&gt;="&amp;M$11,Transactions!$B:$B,"&lt;="&amp;M$12)</f>
        <v>0</v>
      </c>
      <c r="N98" s="21">
        <f>SUM(B98:M98)</f>
        <v>0</v>
      </c>
      <c r="O98" s="21">
        <f>N98/COLUMNS(B98:M98)</f>
        <v>0</v>
      </c>
    </row>
    <row r="99" spans="1:15" s="25" customFormat="1" ht="13.5" x14ac:dyDescent="0.3">
      <c r="A99" s="25" t="s">
        <v>119</v>
      </c>
      <c r="B99" s="173">
        <f>-SUMIFS(Transactions!$I:$I,Transactions!$F:$F,YearlyReport!$A99,Transactions!$B:$B,"&gt;="&amp;B$11,Transactions!$B:$B,"&lt;="&amp;B$12)+SUMIFS(Transactions!$H:$H,Transactions!$F:$F,YearlyReport!$A99,Transactions!$B:$B,"&gt;="&amp;B$11,Transactions!$B:$B,"&lt;="&amp;B$12)</f>
        <v>0</v>
      </c>
      <c r="C99" s="173">
        <f>-SUMIFS(Transactions!$I:$I,Transactions!$F:$F,YearlyReport!$A99,Transactions!$B:$B,"&gt;="&amp;C$11,Transactions!$B:$B,"&lt;="&amp;C$12)+SUMIFS(Transactions!$H:$H,Transactions!$F:$F,YearlyReport!$A99,Transactions!$B:$B,"&gt;="&amp;C$11,Transactions!$B:$B,"&lt;="&amp;C$12)</f>
        <v>0</v>
      </c>
      <c r="D99" s="173">
        <f>-SUMIFS(Transactions!$I:$I,Transactions!$F:$F,YearlyReport!$A99,Transactions!$B:$B,"&gt;="&amp;D$11,Transactions!$B:$B,"&lt;="&amp;D$12)+SUMIFS(Transactions!$H:$H,Transactions!$F:$F,YearlyReport!$A99,Transactions!$B:$B,"&gt;="&amp;D$11,Transactions!$B:$B,"&lt;="&amp;D$12)</f>
        <v>0</v>
      </c>
      <c r="E99" s="173">
        <f>-SUMIFS(Transactions!$I:$I,Transactions!$F:$F,YearlyReport!$A99,Transactions!$B:$B,"&gt;="&amp;E$11,Transactions!$B:$B,"&lt;="&amp;E$12)+SUMIFS(Transactions!$H:$H,Transactions!$F:$F,YearlyReport!$A99,Transactions!$B:$B,"&gt;="&amp;E$11,Transactions!$B:$B,"&lt;="&amp;E$12)</f>
        <v>0</v>
      </c>
      <c r="F99" s="173">
        <f>-SUMIFS(Transactions!$I:$I,Transactions!$F:$F,YearlyReport!$A99,Transactions!$B:$B,"&gt;="&amp;F$11,Transactions!$B:$B,"&lt;="&amp;F$12)+SUMIFS(Transactions!$H:$H,Transactions!$F:$F,YearlyReport!$A99,Transactions!$B:$B,"&gt;="&amp;F$11,Transactions!$B:$B,"&lt;="&amp;F$12)</f>
        <v>0</v>
      </c>
      <c r="G99" s="173">
        <f>-SUMIFS(Transactions!$I:$I,Transactions!$F:$F,YearlyReport!$A99,Transactions!$B:$B,"&gt;="&amp;G$11,Transactions!$B:$B,"&lt;="&amp;G$12)+SUMIFS(Transactions!$H:$H,Transactions!$F:$F,YearlyReport!$A99,Transactions!$B:$B,"&gt;="&amp;G$11,Transactions!$B:$B,"&lt;="&amp;G$12)</f>
        <v>0</v>
      </c>
      <c r="H99" s="173">
        <f>-SUMIFS(Transactions!$I:$I,Transactions!$F:$F,YearlyReport!$A99,Transactions!$B:$B,"&gt;="&amp;H$11,Transactions!$B:$B,"&lt;="&amp;H$12)+SUMIFS(Transactions!$H:$H,Transactions!$F:$F,YearlyReport!$A99,Transactions!$B:$B,"&gt;="&amp;H$11,Transactions!$B:$B,"&lt;="&amp;H$12)</f>
        <v>0</v>
      </c>
      <c r="I99" s="173">
        <f>-SUMIFS(Transactions!$I:$I,Transactions!$F:$F,YearlyReport!$A99,Transactions!$B:$B,"&gt;="&amp;I$11,Transactions!$B:$B,"&lt;="&amp;I$12)+SUMIFS(Transactions!$H:$H,Transactions!$F:$F,YearlyReport!$A99,Transactions!$B:$B,"&gt;="&amp;I$11,Transactions!$B:$B,"&lt;="&amp;I$12)</f>
        <v>0</v>
      </c>
      <c r="J99" s="173">
        <f>-SUMIFS(Transactions!$I:$I,Transactions!$F:$F,YearlyReport!$A99,Transactions!$B:$B,"&gt;="&amp;J$11,Transactions!$B:$B,"&lt;="&amp;J$12)+SUMIFS(Transactions!$H:$H,Transactions!$F:$F,YearlyReport!$A99,Transactions!$B:$B,"&gt;="&amp;J$11,Transactions!$B:$B,"&lt;="&amp;J$12)</f>
        <v>0</v>
      </c>
      <c r="K99" s="173">
        <f>-SUMIFS(Transactions!$I:$I,Transactions!$F:$F,YearlyReport!$A99,Transactions!$B:$B,"&gt;="&amp;K$11,Transactions!$B:$B,"&lt;="&amp;K$12)+SUMIFS(Transactions!$H:$H,Transactions!$F:$F,YearlyReport!$A99,Transactions!$B:$B,"&gt;="&amp;K$11,Transactions!$B:$B,"&lt;="&amp;K$12)</f>
        <v>0</v>
      </c>
      <c r="L99" s="173">
        <f>-SUMIFS(Transactions!$I:$I,Transactions!$F:$F,YearlyReport!$A99,Transactions!$B:$B,"&gt;="&amp;L$11,Transactions!$B:$B,"&lt;="&amp;L$12)+SUMIFS(Transactions!$H:$H,Transactions!$F:$F,YearlyReport!$A99,Transactions!$B:$B,"&gt;="&amp;L$11,Transactions!$B:$B,"&lt;="&amp;L$12)</f>
        <v>0</v>
      </c>
      <c r="M99" s="173">
        <f>-SUMIFS(Transactions!$I:$I,Transactions!$F:$F,YearlyReport!$A99,Transactions!$B:$B,"&gt;="&amp;M$11,Transactions!$B:$B,"&lt;="&amp;M$12)+SUMIFS(Transactions!$H:$H,Transactions!$F:$F,YearlyReport!$A99,Transactions!$B:$B,"&gt;="&amp;M$11,Transactions!$B:$B,"&lt;="&amp;M$12)</f>
        <v>0</v>
      </c>
      <c r="N99" s="21">
        <f t="shared" si="36"/>
        <v>0</v>
      </c>
      <c r="O99" s="21">
        <f t="shared" si="37"/>
        <v>0</v>
      </c>
    </row>
    <row r="100" spans="1:15" s="25" customFormat="1" ht="13.5" x14ac:dyDescent="0.3">
      <c r="A100" s="25" t="s">
        <v>155</v>
      </c>
      <c r="B100" s="174">
        <f>-SUMIFS(Transactions!$I:$I,Transactions!$F:$F,YearlyReport!$A100,Transactions!$B:$B,"&gt;="&amp;B$11,Transactions!$B:$B,"&lt;="&amp;B$12)+SUMIFS(Transactions!$H:$H,Transactions!$F:$F,YearlyReport!$A100,Transactions!$B:$B,"&gt;="&amp;B$11,Transactions!$B:$B,"&lt;="&amp;B$12)</f>
        <v>0</v>
      </c>
      <c r="C100" s="174">
        <f>-SUMIFS(Transactions!$I:$I,Transactions!$F:$F,YearlyReport!$A100,Transactions!$B:$B,"&gt;="&amp;C$11,Transactions!$B:$B,"&lt;="&amp;C$12)+SUMIFS(Transactions!$H:$H,Transactions!$F:$F,YearlyReport!$A100,Transactions!$B:$B,"&gt;="&amp;C$11,Transactions!$B:$B,"&lt;="&amp;C$12)</f>
        <v>0</v>
      </c>
      <c r="D100" s="174">
        <f>-SUMIFS(Transactions!$I:$I,Transactions!$F:$F,YearlyReport!$A100,Transactions!$B:$B,"&gt;="&amp;D$11,Transactions!$B:$B,"&lt;="&amp;D$12)+SUMIFS(Transactions!$H:$H,Transactions!$F:$F,YearlyReport!$A100,Transactions!$B:$B,"&gt;="&amp;D$11,Transactions!$B:$B,"&lt;="&amp;D$12)</f>
        <v>0</v>
      </c>
      <c r="E100" s="174">
        <f>-SUMIFS(Transactions!$I:$I,Transactions!$F:$F,YearlyReport!$A100,Transactions!$B:$B,"&gt;="&amp;E$11,Transactions!$B:$B,"&lt;="&amp;E$12)+SUMIFS(Transactions!$H:$H,Transactions!$F:$F,YearlyReport!$A100,Transactions!$B:$B,"&gt;="&amp;E$11,Transactions!$B:$B,"&lt;="&amp;E$12)</f>
        <v>0</v>
      </c>
      <c r="F100" s="174">
        <f>-SUMIFS(Transactions!$I:$I,Transactions!$F:$F,YearlyReport!$A100,Transactions!$B:$B,"&gt;="&amp;F$11,Transactions!$B:$B,"&lt;="&amp;F$12)+SUMIFS(Transactions!$H:$H,Transactions!$F:$F,YearlyReport!$A100,Transactions!$B:$B,"&gt;="&amp;F$11,Transactions!$B:$B,"&lt;="&amp;F$12)</f>
        <v>0</v>
      </c>
      <c r="G100" s="174">
        <f>-SUMIFS(Transactions!$I:$I,Transactions!$F:$F,YearlyReport!$A100,Transactions!$B:$B,"&gt;="&amp;G$11,Transactions!$B:$B,"&lt;="&amp;G$12)+SUMIFS(Transactions!$H:$H,Transactions!$F:$F,YearlyReport!$A100,Transactions!$B:$B,"&gt;="&amp;G$11,Transactions!$B:$B,"&lt;="&amp;G$12)</f>
        <v>0</v>
      </c>
      <c r="H100" s="174">
        <f>-SUMIFS(Transactions!$I:$I,Transactions!$F:$F,YearlyReport!$A100,Transactions!$B:$B,"&gt;="&amp;H$11,Transactions!$B:$B,"&lt;="&amp;H$12)+SUMIFS(Transactions!$H:$H,Transactions!$F:$F,YearlyReport!$A100,Transactions!$B:$B,"&gt;="&amp;H$11,Transactions!$B:$B,"&lt;="&amp;H$12)</f>
        <v>0</v>
      </c>
      <c r="I100" s="174">
        <f>-SUMIFS(Transactions!$I:$I,Transactions!$F:$F,YearlyReport!$A100,Transactions!$B:$B,"&gt;="&amp;I$11,Transactions!$B:$B,"&lt;="&amp;I$12)+SUMIFS(Transactions!$H:$H,Transactions!$F:$F,YearlyReport!$A100,Transactions!$B:$B,"&gt;="&amp;I$11,Transactions!$B:$B,"&lt;="&amp;I$12)</f>
        <v>0</v>
      </c>
      <c r="J100" s="174">
        <f>-SUMIFS(Transactions!$I:$I,Transactions!$F:$F,YearlyReport!$A100,Transactions!$B:$B,"&gt;="&amp;J$11,Transactions!$B:$B,"&lt;="&amp;J$12)+SUMIFS(Transactions!$H:$H,Transactions!$F:$F,YearlyReport!$A100,Transactions!$B:$B,"&gt;="&amp;J$11,Transactions!$B:$B,"&lt;="&amp;J$12)</f>
        <v>0</v>
      </c>
      <c r="K100" s="174">
        <f>-SUMIFS(Transactions!$I:$I,Transactions!$F:$F,YearlyReport!$A100,Transactions!$B:$B,"&gt;="&amp;K$11,Transactions!$B:$B,"&lt;="&amp;K$12)+SUMIFS(Transactions!$H:$H,Transactions!$F:$F,YearlyReport!$A100,Transactions!$B:$B,"&gt;="&amp;K$11,Transactions!$B:$B,"&lt;="&amp;K$12)</f>
        <v>0</v>
      </c>
      <c r="L100" s="174">
        <f>-SUMIFS(Transactions!$I:$I,Transactions!$F:$F,YearlyReport!$A100,Transactions!$B:$B,"&gt;="&amp;L$11,Transactions!$B:$B,"&lt;="&amp;L$12)+SUMIFS(Transactions!$H:$H,Transactions!$F:$F,YearlyReport!$A100,Transactions!$B:$B,"&gt;="&amp;L$11,Transactions!$B:$B,"&lt;="&amp;L$12)</f>
        <v>0</v>
      </c>
      <c r="M100" s="174">
        <f>-SUMIFS(Transactions!$I:$I,Transactions!$F:$F,YearlyReport!$A100,Transactions!$B:$B,"&gt;="&amp;M$11,Transactions!$B:$B,"&lt;="&amp;M$12)+SUMIFS(Transactions!$H:$H,Transactions!$F:$F,YearlyReport!$A100,Transactions!$B:$B,"&gt;="&amp;M$11,Transactions!$B:$B,"&lt;="&amp;M$12)</f>
        <v>0</v>
      </c>
      <c r="N100" s="21">
        <f t="shared" si="36"/>
        <v>0</v>
      </c>
      <c r="O100" s="21">
        <f t="shared" si="37"/>
        <v>0</v>
      </c>
    </row>
    <row r="101" spans="1:15" s="25" customFormat="1" ht="13.5" x14ac:dyDescent="0.3">
      <c r="A101" s="106" t="str">
        <f>"Total "&amp;A93</f>
        <v>Total DAILY LIVING</v>
      </c>
      <c r="B101" s="107">
        <f t="shared" ref="B101:M101" si="38">SUM(B93:B100)</f>
        <v>0</v>
      </c>
      <c r="C101" s="107">
        <f t="shared" si="38"/>
        <v>48.14</v>
      </c>
      <c r="D101" s="107">
        <f t="shared" si="38"/>
        <v>0</v>
      </c>
      <c r="E101" s="107">
        <f t="shared" si="38"/>
        <v>0</v>
      </c>
      <c r="F101" s="107">
        <f t="shared" si="38"/>
        <v>0</v>
      </c>
      <c r="G101" s="107">
        <f t="shared" si="38"/>
        <v>0</v>
      </c>
      <c r="H101" s="107">
        <f t="shared" si="38"/>
        <v>0</v>
      </c>
      <c r="I101" s="107">
        <f t="shared" si="38"/>
        <v>0</v>
      </c>
      <c r="J101" s="107">
        <f t="shared" si="38"/>
        <v>0</v>
      </c>
      <c r="K101" s="107">
        <f t="shared" si="38"/>
        <v>0</v>
      </c>
      <c r="L101" s="107">
        <f t="shared" si="38"/>
        <v>0</v>
      </c>
      <c r="M101" s="107">
        <f t="shared" si="38"/>
        <v>0</v>
      </c>
      <c r="N101" s="107">
        <f t="shared" si="36"/>
        <v>48.14</v>
      </c>
      <c r="O101" s="107">
        <f t="shared" si="37"/>
        <v>4.0116666666666667</v>
      </c>
    </row>
    <row r="102" spans="1:15" s="25" customFormat="1" ht="13.5" x14ac:dyDescent="0.3">
      <c r="A102" s="38" t="s">
        <v>233</v>
      </c>
      <c r="B102" s="39">
        <f t="shared" ref="B102:O102" si="39">IF(B$5&gt;0,B101/B$5," - ")</f>
        <v>0</v>
      </c>
      <c r="C102" s="39">
        <f t="shared" si="39"/>
        <v>4.8140000000000002E-2</v>
      </c>
      <c r="D102" s="39" t="str">
        <f t="shared" si="39"/>
        <v xml:space="preserve"> - </v>
      </c>
      <c r="E102" s="39" t="str">
        <f t="shared" si="39"/>
        <v xml:space="preserve"> - </v>
      </c>
      <c r="F102" s="39" t="str">
        <f t="shared" si="39"/>
        <v xml:space="preserve"> - </v>
      </c>
      <c r="G102" s="39" t="str">
        <f t="shared" si="39"/>
        <v xml:space="preserve"> - </v>
      </c>
      <c r="H102" s="39" t="str">
        <f t="shared" si="39"/>
        <v xml:space="preserve"> - </v>
      </c>
      <c r="I102" s="39" t="str">
        <f t="shared" si="39"/>
        <v xml:space="preserve"> - </v>
      </c>
      <c r="J102" s="39" t="str">
        <f t="shared" si="39"/>
        <v xml:space="preserve"> - </v>
      </c>
      <c r="K102" s="39" t="str">
        <f t="shared" si="39"/>
        <v xml:space="preserve"> - </v>
      </c>
      <c r="L102" s="39" t="str">
        <f t="shared" si="39"/>
        <v xml:space="preserve"> - </v>
      </c>
      <c r="M102" s="39" t="str">
        <f t="shared" si="39"/>
        <v xml:space="preserve"> - </v>
      </c>
      <c r="N102" s="39">
        <f t="shared" si="39"/>
        <v>2.4070000000000001E-2</v>
      </c>
      <c r="O102" s="39">
        <f t="shared" si="39"/>
        <v>2.4070000000000001E-2</v>
      </c>
    </row>
    <row r="103" spans="1:15" s="25" customFormat="1" x14ac:dyDescent="0.3">
      <c r="A103" s="108" t="s">
        <v>128</v>
      </c>
      <c r="B103" s="109"/>
      <c r="C103" s="109"/>
      <c r="D103" s="109"/>
      <c r="E103" s="109"/>
      <c r="F103" s="109"/>
      <c r="G103" s="109"/>
      <c r="H103" s="109"/>
      <c r="I103" s="109"/>
      <c r="J103" s="109"/>
      <c r="K103" s="109"/>
      <c r="L103" s="109"/>
      <c r="M103" s="109"/>
      <c r="N103" s="109"/>
      <c r="O103" s="109"/>
    </row>
    <row r="104" spans="1:15" s="25" customFormat="1" ht="13.5" x14ac:dyDescent="0.3">
      <c r="A104" s="25" t="s">
        <v>372</v>
      </c>
      <c r="B104" s="172">
        <f>-SUMIFS(Transactions!$I:$I,Transactions!$F:$F,YearlyReport!$A104,Transactions!$B:$B,"&gt;="&amp;B$11,Transactions!$B:$B,"&lt;="&amp;B$12)+SUMIFS(Transactions!$H:$H,Transactions!$F:$F,YearlyReport!$A104,Transactions!$B:$B,"&gt;="&amp;B$11,Transactions!$B:$B,"&lt;="&amp;B$12)</f>
        <v>0</v>
      </c>
      <c r="C104" s="172">
        <f>-SUMIFS(Transactions!$I:$I,Transactions!$F:$F,YearlyReport!$A104,Transactions!$B:$B,"&gt;="&amp;C$11,Transactions!$B:$B,"&lt;="&amp;C$12)+SUMIFS(Transactions!$H:$H,Transactions!$F:$F,YearlyReport!$A104,Transactions!$B:$B,"&gt;="&amp;C$11,Transactions!$B:$B,"&lt;="&amp;C$12)</f>
        <v>0</v>
      </c>
      <c r="D104" s="172">
        <f>-SUMIFS(Transactions!$I:$I,Transactions!$F:$F,YearlyReport!$A104,Transactions!$B:$B,"&gt;="&amp;D$11,Transactions!$B:$B,"&lt;="&amp;D$12)+SUMIFS(Transactions!$H:$H,Transactions!$F:$F,YearlyReport!$A104,Transactions!$B:$B,"&gt;="&amp;D$11,Transactions!$B:$B,"&lt;="&amp;D$12)</f>
        <v>0</v>
      </c>
      <c r="E104" s="172">
        <f>-SUMIFS(Transactions!$I:$I,Transactions!$F:$F,YearlyReport!$A104,Transactions!$B:$B,"&gt;="&amp;E$11,Transactions!$B:$B,"&lt;="&amp;E$12)+SUMIFS(Transactions!$H:$H,Transactions!$F:$F,YearlyReport!$A104,Transactions!$B:$B,"&gt;="&amp;E$11,Transactions!$B:$B,"&lt;="&amp;E$12)</f>
        <v>0</v>
      </c>
      <c r="F104" s="172">
        <f>-SUMIFS(Transactions!$I:$I,Transactions!$F:$F,YearlyReport!$A104,Transactions!$B:$B,"&gt;="&amp;F$11,Transactions!$B:$B,"&lt;="&amp;F$12)+SUMIFS(Transactions!$H:$H,Transactions!$F:$F,YearlyReport!$A104,Transactions!$B:$B,"&gt;="&amp;F$11,Transactions!$B:$B,"&lt;="&amp;F$12)</f>
        <v>0</v>
      </c>
      <c r="G104" s="172">
        <f>-SUMIFS(Transactions!$I:$I,Transactions!$F:$F,YearlyReport!$A104,Transactions!$B:$B,"&gt;="&amp;G$11,Transactions!$B:$B,"&lt;="&amp;G$12)+SUMIFS(Transactions!$H:$H,Transactions!$F:$F,YearlyReport!$A104,Transactions!$B:$B,"&gt;="&amp;G$11,Transactions!$B:$B,"&lt;="&amp;G$12)</f>
        <v>0</v>
      </c>
      <c r="H104" s="172">
        <f>-SUMIFS(Transactions!$I:$I,Transactions!$F:$F,YearlyReport!$A104,Transactions!$B:$B,"&gt;="&amp;H$11,Transactions!$B:$B,"&lt;="&amp;H$12)+SUMIFS(Transactions!$H:$H,Transactions!$F:$F,YearlyReport!$A104,Transactions!$B:$B,"&gt;="&amp;H$11,Transactions!$B:$B,"&lt;="&amp;H$12)</f>
        <v>0</v>
      </c>
      <c r="I104" s="172">
        <f>-SUMIFS(Transactions!$I:$I,Transactions!$F:$F,YearlyReport!$A104,Transactions!$B:$B,"&gt;="&amp;I$11,Transactions!$B:$B,"&lt;="&amp;I$12)+SUMIFS(Transactions!$H:$H,Transactions!$F:$F,YearlyReport!$A104,Transactions!$B:$B,"&gt;="&amp;I$11,Transactions!$B:$B,"&lt;="&amp;I$12)</f>
        <v>0</v>
      </c>
      <c r="J104" s="172">
        <f>-SUMIFS(Transactions!$I:$I,Transactions!$F:$F,YearlyReport!$A104,Transactions!$B:$B,"&gt;="&amp;J$11,Transactions!$B:$B,"&lt;="&amp;J$12)+SUMIFS(Transactions!$H:$H,Transactions!$F:$F,YearlyReport!$A104,Transactions!$B:$B,"&gt;="&amp;J$11,Transactions!$B:$B,"&lt;="&amp;J$12)</f>
        <v>0</v>
      </c>
      <c r="K104" s="172">
        <f>-SUMIFS(Transactions!$I:$I,Transactions!$F:$F,YearlyReport!$A104,Transactions!$B:$B,"&gt;="&amp;K$11,Transactions!$B:$B,"&lt;="&amp;K$12)+SUMIFS(Transactions!$H:$H,Transactions!$F:$F,YearlyReport!$A104,Transactions!$B:$B,"&gt;="&amp;K$11,Transactions!$B:$B,"&lt;="&amp;K$12)</f>
        <v>0</v>
      </c>
      <c r="L104" s="172">
        <f>-SUMIFS(Transactions!$I:$I,Transactions!$F:$F,YearlyReport!$A104,Transactions!$B:$B,"&gt;="&amp;L$11,Transactions!$B:$B,"&lt;="&amp;L$12)+SUMIFS(Transactions!$H:$H,Transactions!$F:$F,YearlyReport!$A104,Transactions!$B:$B,"&gt;="&amp;L$11,Transactions!$B:$B,"&lt;="&amp;L$12)</f>
        <v>0</v>
      </c>
      <c r="M104" s="172">
        <f>-SUMIFS(Transactions!$I:$I,Transactions!$F:$F,YearlyReport!$A104,Transactions!$B:$B,"&gt;="&amp;M$11,Transactions!$B:$B,"&lt;="&amp;M$12)+SUMIFS(Transactions!$H:$H,Transactions!$F:$F,YearlyReport!$A104,Transactions!$B:$B,"&gt;="&amp;M$11,Transactions!$B:$B,"&lt;="&amp;M$12)</f>
        <v>0</v>
      </c>
      <c r="N104" s="21">
        <f>SUM(B104:M104)</f>
        <v>0</v>
      </c>
      <c r="O104" s="21">
        <f>N104/COLUMNS(B104:M104)</f>
        <v>0</v>
      </c>
    </row>
    <row r="105" spans="1:15" s="25" customFormat="1" ht="13.5" x14ac:dyDescent="0.3">
      <c r="A105" s="25" t="s">
        <v>75</v>
      </c>
      <c r="B105" s="173">
        <f>-SUMIFS(Transactions!$I:$I,Transactions!$F:$F,YearlyReport!$A105,Transactions!$B:$B,"&gt;="&amp;B$11,Transactions!$B:$B,"&lt;="&amp;B$12)+SUMIFS(Transactions!$H:$H,Transactions!$F:$F,YearlyReport!$A105,Transactions!$B:$B,"&gt;="&amp;B$11,Transactions!$B:$B,"&lt;="&amp;B$12)</f>
        <v>0</v>
      </c>
      <c r="C105" s="173">
        <f>-SUMIFS(Transactions!$I:$I,Transactions!$F:$F,YearlyReport!$A105,Transactions!$B:$B,"&gt;="&amp;C$11,Transactions!$B:$B,"&lt;="&amp;C$12)+SUMIFS(Transactions!$H:$H,Transactions!$F:$F,YearlyReport!$A105,Transactions!$B:$B,"&gt;="&amp;C$11,Transactions!$B:$B,"&lt;="&amp;C$12)</f>
        <v>0</v>
      </c>
      <c r="D105" s="173">
        <f>-SUMIFS(Transactions!$I:$I,Transactions!$F:$F,YearlyReport!$A105,Transactions!$B:$B,"&gt;="&amp;D$11,Transactions!$B:$B,"&lt;="&amp;D$12)+SUMIFS(Transactions!$H:$H,Transactions!$F:$F,YearlyReport!$A105,Transactions!$B:$B,"&gt;="&amp;D$11,Transactions!$B:$B,"&lt;="&amp;D$12)</f>
        <v>0</v>
      </c>
      <c r="E105" s="173">
        <f>-SUMIFS(Transactions!$I:$I,Transactions!$F:$F,YearlyReport!$A105,Transactions!$B:$B,"&gt;="&amp;E$11,Transactions!$B:$B,"&lt;="&amp;E$12)+SUMIFS(Transactions!$H:$H,Transactions!$F:$F,YearlyReport!$A105,Transactions!$B:$B,"&gt;="&amp;E$11,Transactions!$B:$B,"&lt;="&amp;E$12)</f>
        <v>0</v>
      </c>
      <c r="F105" s="173">
        <f>-SUMIFS(Transactions!$I:$I,Transactions!$F:$F,YearlyReport!$A105,Transactions!$B:$B,"&gt;="&amp;F$11,Transactions!$B:$B,"&lt;="&amp;F$12)+SUMIFS(Transactions!$H:$H,Transactions!$F:$F,YearlyReport!$A105,Transactions!$B:$B,"&gt;="&amp;F$11,Transactions!$B:$B,"&lt;="&amp;F$12)</f>
        <v>0</v>
      </c>
      <c r="G105" s="173">
        <f>-SUMIFS(Transactions!$I:$I,Transactions!$F:$F,YearlyReport!$A105,Transactions!$B:$B,"&gt;="&amp;G$11,Transactions!$B:$B,"&lt;="&amp;G$12)+SUMIFS(Transactions!$H:$H,Transactions!$F:$F,YearlyReport!$A105,Transactions!$B:$B,"&gt;="&amp;G$11,Transactions!$B:$B,"&lt;="&amp;G$12)</f>
        <v>0</v>
      </c>
      <c r="H105" s="173">
        <f>-SUMIFS(Transactions!$I:$I,Transactions!$F:$F,YearlyReport!$A105,Transactions!$B:$B,"&gt;="&amp;H$11,Transactions!$B:$B,"&lt;="&amp;H$12)+SUMIFS(Transactions!$H:$H,Transactions!$F:$F,YearlyReport!$A105,Transactions!$B:$B,"&gt;="&amp;H$11,Transactions!$B:$B,"&lt;="&amp;H$12)</f>
        <v>0</v>
      </c>
      <c r="I105" s="173">
        <f>-SUMIFS(Transactions!$I:$I,Transactions!$F:$F,YearlyReport!$A105,Transactions!$B:$B,"&gt;="&amp;I$11,Transactions!$B:$B,"&lt;="&amp;I$12)+SUMIFS(Transactions!$H:$H,Transactions!$F:$F,YearlyReport!$A105,Transactions!$B:$B,"&gt;="&amp;I$11,Transactions!$B:$B,"&lt;="&amp;I$12)</f>
        <v>0</v>
      </c>
      <c r="J105" s="173">
        <f>-SUMIFS(Transactions!$I:$I,Transactions!$F:$F,YearlyReport!$A105,Transactions!$B:$B,"&gt;="&amp;J$11,Transactions!$B:$B,"&lt;="&amp;J$12)+SUMIFS(Transactions!$H:$H,Transactions!$F:$F,YearlyReport!$A105,Transactions!$B:$B,"&gt;="&amp;J$11,Transactions!$B:$B,"&lt;="&amp;J$12)</f>
        <v>0</v>
      </c>
      <c r="K105" s="173">
        <f>-SUMIFS(Transactions!$I:$I,Transactions!$F:$F,YearlyReport!$A105,Transactions!$B:$B,"&gt;="&amp;K$11,Transactions!$B:$B,"&lt;="&amp;K$12)+SUMIFS(Transactions!$H:$H,Transactions!$F:$F,YearlyReport!$A105,Transactions!$B:$B,"&gt;="&amp;K$11,Transactions!$B:$B,"&lt;="&amp;K$12)</f>
        <v>0</v>
      </c>
      <c r="L105" s="173">
        <f>-SUMIFS(Transactions!$I:$I,Transactions!$F:$F,YearlyReport!$A105,Transactions!$B:$B,"&gt;="&amp;L$11,Transactions!$B:$B,"&lt;="&amp;L$12)+SUMIFS(Transactions!$H:$H,Transactions!$F:$F,YearlyReport!$A105,Transactions!$B:$B,"&gt;="&amp;L$11,Transactions!$B:$B,"&lt;="&amp;L$12)</f>
        <v>0</v>
      </c>
      <c r="M105" s="173">
        <f>-SUMIFS(Transactions!$I:$I,Transactions!$F:$F,YearlyReport!$A105,Transactions!$B:$B,"&gt;="&amp;M$11,Transactions!$B:$B,"&lt;="&amp;M$12)+SUMIFS(Transactions!$H:$H,Transactions!$F:$F,YearlyReport!$A105,Transactions!$B:$B,"&gt;="&amp;M$11,Transactions!$B:$B,"&lt;="&amp;M$12)</f>
        <v>0</v>
      </c>
      <c r="N105" s="21">
        <f t="shared" ref="N105:N113" si="40">SUM(B105:M105)</f>
        <v>0</v>
      </c>
      <c r="O105" s="21">
        <f t="shared" ref="O105:O113" si="41">N105/COLUMNS(B105:M105)</f>
        <v>0</v>
      </c>
    </row>
    <row r="106" spans="1:15" s="25" customFormat="1" ht="13.5" x14ac:dyDescent="0.3">
      <c r="A106" s="25" t="s">
        <v>109</v>
      </c>
      <c r="B106" s="173">
        <f>-SUMIFS(Transactions!$I:$I,Transactions!$F:$F,YearlyReport!$A106,Transactions!$B:$B,"&gt;="&amp;B$11,Transactions!$B:$B,"&lt;="&amp;B$12)+SUMIFS(Transactions!$H:$H,Transactions!$F:$F,YearlyReport!$A106,Transactions!$B:$B,"&gt;="&amp;B$11,Transactions!$B:$B,"&lt;="&amp;B$12)</f>
        <v>0</v>
      </c>
      <c r="C106" s="173">
        <f>-SUMIFS(Transactions!$I:$I,Transactions!$F:$F,YearlyReport!$A106,Transactions!$B:$B,"&gt;="&amp;C$11,Transactions!$B:$B,"&lt;="&amp;C$12)+SUMIFS(Transactions!$H:$H,Transactions!$F:$F,YearlyReport!$A106,Transactions!$B:$B,"&gt;="&amp;C$11,Transactions!$B:$B,"&lt;="&amp;C$12)</f>
        <v>0</v>
      </c>
      <c r="D106" s="173">
        <f>-SUMIFS(Transactions!$I:$I,Transactions!$F:$F,YearlyReport!$A106,Transactions!$B:$B,"&gt;="&amp;D$11,Transactions!$B:$B,"&lt;="&amp;D$12)+SUMIFS(Transactions!$H:$H,Transactions!$F:$F,YearlyReport!$A106,Transactions!$B:$B,"&gt;="&amp;D$11,Transactions!$B:$B,"&lt;="&amp;D$12)</f>
        <v>0</v>
      </c>
      <c r="E106" s="173">
        <f>-SUMIFS(Transactions!$I:$I,Transactions!$F:$F,YearlyReport!$A106,Transactions!$B:$B,"&gt;="&amp;E$11,Transactions!$B:$B,"&lt;="&amp;E$12)+SUMIFS(Transactions!$H:$H,Transactions!$F:$F,YearlyReport!$A106,Transactions!$B:$B,"&gt;="&amp;E$11,Transactions!$B:$B,"&lt;="&amp;E$12)</f>
        <v>0</v>
      </c>
      <c r="F106" s="173">
        <f>-SUMIFS(Transactions!$I:$I,Transactions!$F:$F,YearlyReport!$A106,Transactions!$B:$B,"&gt;="&amp;F$11,Transactions!$B:$B,"&lt;="&amp;F$12)+SUMIFS(Transactions!$H:$H,Transactions!$F:$F,YearlyReport!$A106,Transactions!$B:$B,"&gt;="&amp;F$11,Transactions!$B:$B,"&lt;="&amp;F$12)</f>
        <v>0</v>
      </c>
      <c r="G106" s="173">
        <f>-SUMIFS(Transactions!$I:$I,Transactions!$F:$F,YearlyReport!$A106,Transactions!$B:$B,"&gt;="&amp;G$11,Transactions!$B:$B,"&lt;="&amp;G$12)+SUMIFS(Transactions!$H:$H,Transactions!$F:$F,YearlyReport!$A106,Transactions!$B:$B,"&gt;="&amp;G$11,Transactions!$B:$B,"&lt;="&amp;G$12)</f>
        <v>0</v>
      </c>
      <c r="H106" s="173">
        <f>-SUMIFS(Transactions!$I:$I,Transactions!$F:$F,YearlyReport!$A106,Transactions!$B:$B,"&gt;="&amp;H$11,Transactions!$B:$B,"&lt;="&amp;H$12)+SUMIFS(Transactions!$H:$H,Transactions!$F:$F,YearlyReport!$A106,Transactions!$B:$B,"&gt;="&amp;H$11,Transactions!$B:$B,"&lt;="&amp;H$12)</f>
        <v>0</v>
      </c>
      <c r="I106" s="173">
        <f>-SUMIFS(Transactions!$I:$I,Transactions!$F:$F,YearlyReport!$A106,Transactions!$B:$B,"&gt;="&amp;I$11,Transactions!$B:$B,"&lt;="&amp;I$12)+SUMIFS(Transactions!$H:$H,Transactions!$F:$F,YearlyReport!$A106,Transactions!$B:$B,"&gt;="&amp;I$11,Transactions!$B:$B,"&lt;="&amp;I$12)</f>
        <v>0</v>
      </c>
      <c r="J106" s="173">
        <f>-SUMIFS(Transactions!$I:$I,Transactions!$F:$F,YearlyReport!$A106,Transactions!$B:$B,"&gt;="&amp;J$11,Transactions!$B:$B,"&lt;="&amp;J$12)+SUMIFS(Transactions!$H:$H,Transactions!$F:$F,YearlyReport!$A106,Transactions!$B:$B,"&gt;="&amp;J$11,Transactions!$B:$B,"&lt;="&amp;J$12)</f>
        <v>0</v>
      </c>
      <c r="K106" s="173">
        <f>-SUMIFS(Transactions!$I:$I,Transactions!$F:$F,YearlyReport!$A106,Transactions!$B:$B,"&gt;="&amp;K$11,Transactions!$B:$B,"&lt;="&amp;K$12)+SUMIFS(Transactions!$H:$H,Transactions!$F:$F,YearlyReport!$A106,Transactions!$B:$B,"&gt;="&amp;K$11,Transactions!$B:$B,"&lt;="&amp;K$12)</f>
        <v>0</v>
      </c>
      <c r="L106" s="173">
        <f>-SUMIFS(Transactions!$I:$I,Transactions!$F:$F,YearlyReport!$A106,Transactions!$B:$B,"&gt;="&amp;L$11,Transactions!$B:$B,"&lt;="&amp;L$12)+SUMIFS(Transactions!$H:$H,Transactions!$F:$F,YearlyReport!$A106,Transactions!$B:$B,"&gt;="&amp;L$11,Transactions!$B:$B,"&lt;="&amp;L$12)</f>
        <v>0</v>
      </c>
      <c r="M106" s="173">
        <f>-SUMIFS(Transactions!$I:$I,Transactions!$F:$F,YearlyReport!$A106,Transactions!$B:$B,"&gt;="&amp;M$11,Transactions!$B:$B,"&lt;="&amp;M$12)+SUMIFS(Transactions!$H:$H,Transactions!$F:$F,YearlyReport!$A106,Transactions!$B:$B,"&gt;="&amp;M$11,Transactions!$B:$B,"&lt;="&amp;M$12)</f>
        <v>0</v>
      </c>
      <c r="N106" s="21">
        <f>SUM(B106:M106)</f>
        <v>0</v>
      </c>
      <c r="O106" s="21">
        <f>N106/COLUMNS(B106:M106)</f>
        <v>0</v>
      </c>
    </row>
    <row r="107" spans="1:15" s="25" customFormat="1" ht="13.5" x14ac:dyDescent="0.3">
      <c r="A107" s="25" t="s">
        <v>129</v>
      </c>
      <c r="B107" s="173">
        <f>-SUMIFS(Transactions!$I:$I,Transactions!$F:$F,YearlyReport!$A107,Transactions!$B:$B,"&gt;="&amp;B$11,Transactions!$B:$B,"&lt;="&amp;B$12)+SUMIFS(Transactions!$H:$H,Transactions!$F:$F,YearlyReport!$A107,Transactions!$B:$B,"&gt;="&amp;B$11,Transactions!$B:$B,"&lt;="&amp;B$12)</f>
        <v>0</v>
      </c>
      <c r="C107" s="173">
        <f>-SUMIFS(Transactions!$I:$I,Transactions!$F:$F,YearlyReport!$A107,Transactions!$B:$B,"&gt;="&amp;C$11,Transactions!$B:$B,"&lt;="&amp;C$12)+SUMIFS(Transactions!$H:$H,Transactions!$F:$F,YearlyReport!$A107,Transactions!$B:$B,"&gt;="&amp;C$11,Transactions!$B:$B,"&lt;="&amp;C$12)</f>
        <v>0</v>
      </c>
      <c r="D107" s="173">
        <f>-SUMIFS(Transactions!$I:$I,Transactions!$F:$F,YearlyReport!$A107,Transactions!$B:$B,"&gt;="&amp;D$11,Transactions!$B:$B,"&lt;="&amp;D$12)+SUMIFS(Transactions!$H:$H,Transactions!$F:$F,YearlyReport!$A107,Transactions!$B:$B,"&gt;="&amp;D$11,Transactions!$B:$B,"&lt;="&amp;D$12)</f>
        <v>0</v>
      </c>
      <c r="E107" s="173">
        <f>-SUMIFS(Transactions!$I:$I,Transactions!$F:$F,YearlyReport!$A107,Transactions!$B:$B,"&gt;="&amp;E$11,Transactions!$B:$B,"&lt;="&amp;E$12)+SUMIFS(Transactions!$H:$H,Transactions!$F:$F,YearlyReport!$A107,Transactions!$B:$B,"&gt;="&amp;E$11,Transactions!$B:$B,"&lt;="&amp;E$12)</f>
        <v>0</v>
      </c>
      <c r="F107" s="173">
        <f>-SUMIFS(Transactions!$I:$I,Transactions!$F:$F,YearlyReport!$A107,Transactions!$B:$B,"&gt;="&amp;F$11,Transactions!$B:$B,"&lt;="&amp;F$12)+SUMIFS(Transactions!$H:$H,Transactions!$F:$F,YearlyReport!$A107,Transactions!$B:$B,"&gt;="&amp;F$11,Transactions!$B:$B,"&lt;="&amp;F$12)</f>
        <v>0</v>
      </c>
      <c r="G107" s="173">
        <f>-SUMIFS(Transactions!$I:$I,Transactions!$F:$F,YearlyReport!$A107,Transactions!$B:$B,"&gt;="&amp;G$11,Transactions!$B:$B,"&lt;="&amp;G$12)+SUMIFS(Transactions!$H:$H,Transactions!$F:$F,YearlyReport!$A107,Transactions!$B:$B,"&gt;="&amp;G$11,Transactions!$B:$B,"&lt;="&amp;G$12)</f>
        <v>0</v>
      </c>
      <c r="H107" s="173">
        <f>-SUMIFS(Transactions!$I:$I,Transactions!$F:$F,YearlyReport!$A107,Transactions!$B:$B,"&gt;="&amp;H$11,Transactions!$B:$B,"&lt;="&amp;H$12)+SUMIFS(Transactions!$H:$H,Transactions!$F:$F,YearlyReport!$A107,Transactions!$B:$B,"&gt;="&amp;H$11,Transactions!$B:$B,"&lt;="&amp;H$12)</f>
        <v>0</v>
      </c>
      <c r="I107" s="173">
        <f>-SUMIFS(Transactions!$I:$I,Transactions!$F:$F,YearlyReport!$A107,Transactions!$B:$B,"&gt;="&amp;I$11,Transactions!$B:$B,"&lt;="&amp;I$12)+SUMIFS(Transactions!$H:$H,Transactions!$F:$F,YearlyReport!$A107,Transactions!$B:$B,"&gt;="&amp;I$11,Transactions!$B:$B,"&lt;="&amp;I$12)</f>
        <v>0</v>
      </c>
      <c r="J107" s="173">
        <f>-SUMIFS(Transactions!$I:$I,Transactions!$F:$F,YearlyReport!$A107,Transactions!$B:$B,"&gt;="&amp;J$11,Transactions!$B:$B,"&lt;="&amp;J$12)+SUMIFS(Transactions!$H:$H,Transactions!$F:$F,YearlyReport!$A107,Transactions!$B:$B,"&gt;="&amp;J$11,Transactions!$B:$B,"&lt;="&amp;J$12)</f>
        <v>0</v>
      </c>
      <c r="K107" s="173">
        <f>-SUMIFS(Transactions!$I:$I,Transactions!$F:$F,YearlyReport!$A107,Transactions!$B:$B,"&gt;="&amp;K$11,Transactions!$B:$B,"&lt;="&amp;K$12)+SUMIFS(Transactions!$H:$H,Transactions!$F:$F,YearlyReport!$A107,Transactions!$B:$B,"&gt;="&amp;K$11,Transactions!$B:$B,"&lt;="&amp;K$12)</f>
        <v>0</v>
      </c>
      <c r="L107" s="173">
        <f>-SUMIFS(Transactions!$I:$I,Transactions!$F:$F,YearlyReport!$A107,Transactions!$B:$B,"&gt;="&amp;L$11,Transactions!$B:$B,"&lt;="&amp;L$12)+SUMIFS(Transactions!$H:$H,Transactions!$F:$F,YearlyReport!$A107,Transactions!$B:$B,"&gt;="&amp;L$11,Transactions!$B:$B,"&lt;="&amp;L$12)</f>
        <v>0</v>
      </c>
      <c r="M107" s="173">
        <f>-SUMIFS(Transactions!$I:$I,Transactions!$F:$F,YearlyReport!$A107,Transactions!$B:$B,"&gt;="&amp;M$11,Transactions!$B:$B,"&lt;="&amp;M$12)+SUMIFS(Transactions!$H:$H,Transactions!$F:$F,YearlyReport!$A107,Transactions!$B:$B,"&gt;="&amp;M$11,Transactions!$B:$B,"&lt;="&amp;M$12)</f>
        <v>0</v>
      </c>
      <c r="N107" s="21">
        <f t="shared" si="40"/>
        <v>0</v>
      </c>
      <c r="O107" s="21">
        <f t="shared" si="41"/>
        <v>0</v>
      </c>
    </row>
    <row r="108" spans="1:15" s="25" customFormat="1" ht="13.5" x14ac:dyDescent="0.3">
      <c r="A108" s="25" t="s">
        <v>130</v>
      </c>
      <c r="B108" s="173">
        <f>-SUMIFS(Transactions!$I:$I,Transactions!$F:$F,YearlyReport!$A108,Transactions!$B:$B,"&gt;="&amp;B$11,Transactions!$B:$B,"&lt;="&amp;B$12)+SUMIFS(Transactions!$H:$H,Transactions!$F:$F,YearlyReport!$A108,Transactions!$B:$B,"&gt;="&amp;B$11,Transactions!$B:$B,"&lt;="&amp;B$12)</f>
        <v>0</v>
      </c>
      <c r="C108" s="173">
        <f>-SUMIFS(Transactions!$I:$I,Transactions!$F:$F,YearlyReport!$A108,Transactions!$B:$B,"&gt;="&amp;C$11,Transactions!$B:$B,"&lt;="&amp;C$12)+SUMIFS(Transactions!$H:$H,Transactions!$F:$F,YearlyReport!$A108,Transactions!$B:$B,"&gt;="&amp;C$11,Transactions!$B:$B,"&lt;="&amp;C$12)</f>
        <v>0</v>
      </c>
      <c r="D108" s="173">
        <f>-SUMIFS(Transactions!$I:$I,Transactions!$F:$F,YearlyReport!$A108,Transactions!$B:$B,"&gt;="&amp;D$11,Transactions!$B:$B,"&lt;="&amp;D$12)+SUMIFS(Transactions!$H:$H,Transactions!$F:$F,YearlyReport!$A108,Transactions!$B:$B,"&gt;="&amp;D$11,Transactions!$B:$B,"&lt;="&amp;D$12)</f>
        <v>0</v>
      </c>
      <c r="E108" s="173">
        <f>-SUMIFS(Transactions!$I:$I,Transactions!$F:$F,YearlyReport!$A108,Transactions!$B:$B,"&gt;="&amp;E$11,Transactions!$B:$B,"&lt;="&amp;E$12)+SUMIFS(Transactions!$H:$H,Transactions!$F:$F,YearlyReport!$A108,Transactions!$B:$B,"&gt;="&amp;E$11,Transactions!$B:$B,"&lt;="&amp;E$12)</f>
        <v>0</v>
      </c>
      <c r="F108" s="173">
        <f>-SUMIFS(Transactions!$I:$I,Transactions!$F:$F,YearlyReport!$A108,Transactions!$B:$B,"&gt;="&amp;F$11,Transactions!$B:$B,"&lt;="&amp;F$12)+SUMIFS(Transactions!$H:$H,Transactions!$F:$F,YearlyReport!$A108,Transactions!$B:$B,"&gt;="&amp;F$11,Transactions!$B:$B,"&lt;="&amp;F$12)</f>
        <v>0</v>
      </c>
      <c r="G108" s="173">
        <f>-SUMIFS(Transactions!$I:$I,Transactions!$F:$F,YearlyReport!$A108,Transactions!$B:$B,"&gt;="&amp;G$11,Transactions!$B:$B,"&lt;="&amp;G$12)+SUMIFS(Transactions!$H:$H,Transactions!$F:$F,YearlyReport!$A108,Transactions!$B:$B,"&gt;="&amp;G$11,Transactions!$B:$B,"&lt;="&amp;G$12)</f>
        <v>0</v>
      </c>
      <c r="H108" s="173">
        <f>-SUMIFS(Transactions!$I:$I,Transactions!$F:$F,YearlyReport!$A108,Transactions!$B:$B,"&gt;="&amp;H$11,Transactions!$B:$B,"&lt;="&amp;H$12)+SUMIFS(Transactions!$H:$H,Transactions!$F:$F,YearlyReport!$A108,Transactions!$B:$B,"&gt;="&amp;H$11,Transactions!$B:$B,"&lt;="&amp;H$12)</f>
        <v>0</v>
      </c>
      <c r="I108" s="173">
        <f>-SUMIFS(Transactions!$I:$I,Transactions!$F:$F,YearlyReport!$A108,Transactions!$B:$B,"&gt;="&amp;I$11,Transactions!$B:$B,"&lt;="&amp;I$12)+SUMIFS(Transactions!$H:$H,Transactions!$F:$F,YearlyReport!$A108,Transactions!$B:$B,"&gt;="&amp;I$11,Transactions!$B:$B,"&lt;="&amp;I$12)</f>
        <v>0</v>
      </c>
      <c r="J108" s="173">
        <f>-SUMIFS(Transactions!$I:$I,Transactions!$F:$F,YearlyReport!$A108,Transactions!$B:$B,"&gt;="&amp;J$11,Transactions!$B:$B,"&lt;="&amp;J$12)+SUMIFS(Transactions!$H:$H,Transactions!$F:$F,YearlyReport!$A108,Transactions!$B:$B,"&gt;="&amp;J$11,Transactions!$B:$B,"&lt;="&amp;J$12)</f>
        <v>0</v>
      </c>
      <c r="K108" s="173">
        <f>-SUMIFS(Transactions!$I:$I,Transactions!$F:$F,YearlyReport!$A108,Transactions!$B:$B,"&gt;="&amp;K$11,Transactions!$B:$B,"&lt;="&amp;K$12)+SUMIFS(Transactions!$H:$H,Transactions!$F:$F,YearlyReport!$A108,Transactions!$B:$B,"&gt;="&amp;K$11,Transactions!$B:$B,"&lt;="&amp;K$12)</f>
        <v>0</v>
      </c>
      <c r="L108" s="173">
        <f>-SUMIFS(Transactions!$I:$I,Transactions!$F:$F,YearlyReport!$A108,Transactions!$B:$B,"&gt;="&amp;L$11,Transactions!$B:$B,"&lt;="&amp;L$12)+SUMIFS(Transactions!$H:$H,Transactions!$F:$F,YearlyReport!$A108,Transactions!$B:$B,"&gt;="&amp;L$11,Transactions!$B:$B,"&lt;="&amp;L$12)</f>
        <v>0</v>
      </c>
      <c r="M108" s="173">
        <f>-SUMIFS(Transactions!$I:$I,Transactions!$F:$F,YearlyReport!$A108,Transactions!$B:$B,"&gt;="&amp;M$11,Transactions!$B:$B,"&lt;="&amp;M$12)+SUMIFS(Transactions!$H:$H,Transactions!$F:$F,YearlyReport!$A108,Transactions!$B:$B,"&gt;="&amp;M$11,Transactions!$B:$B,"&lt;="&amp;M$12)</f>
        <v>0</v>
      </c>
      <c r="N108" s="21">
        <f t="shared" si="40"/>
        <v>0</v>
      </c>
      <c r="O108" s="21">
        <f t="shared" si="41"/>
        <v>0</v>
      </c>
    </row>
    <row r="109" spans="1:15" s="25" customFormat="1" ht="13.5" x14ac:dyDescent="0.3">
      <c r="A109" s="25" t="s">
        <v>131</v>
      </c>
      <c r="B109" s="173">
        <f>-SUMIFS(Transactions!$I:$I,Transactions!$F:$F,YearlyReport!$A109,Transactions!$B:$B,"&gt;="&amp;B$11,Transactions!$B:$B,"&lt;="&amp;B$12)+SUMIFS(Transactions!$H:$H,Transactions!$F:$F,YearlyReport!$A109,Transactions!$B:$B,"&gt;="&amp;B$11,Transactions!$B:$B,"&lt;="&amp;B$12)</f>
        <v>0</v>
      </c>
      <c r="C109" s="173">
        <f>-SUMIFS(Transactions!$I:$I,Transactions!$F:$F,YearlyReport!$A109,Transactions!$B:$B,"&gt;="&amp;C$11,Transactions!$B:$B,"&lt;="&amp;C$12)+SUMIFS(Transactions!$H:$H,Transactions!$F:$F,YearlyReport!$A109,Transactions!$B:$B,"&gt;="&amp;C$11,Transactions!$B:$B,"&lt;="&amp;C$12)</f>
        <v>0</v>
      </c>
      <c r="D109" s="173">
        <f>-SUMIFS(Transactions!$I:$I,Transactions!$F:$F,YearlyReport!$A109,Transactions!$B:$B,"&gt;="&amp;D$11,Transactions!$B:$B,"&lt;="&amp;D$12)+SUMIFS(Transactions!$H:$H,Transactions!$F:$F,YearlyReport!$A109,Transactions!$B:$B,"&gt;="&amp;D$11,Transactions!$B:$B,"&lt;="&amp;D$12)</f>
        <v>0</v>
      </c>
      <c r="E109" s="173">
        <f>-SUMIFS(Transactions!$I:$I,Transactions!$F:$F,YearlyReport!$A109,Transactions!$B:$B,"&gt;="&amp;E$11,Transactions!$B:$B,"&lt;="&amp;E$12)+SUMIFS(Transactions!$H:$H,Transactions!$F:$F,YearlyReport!$A109,Transactions!$B:$B,"&gt;="&amp;E$11,Transactions!$B:$B,"&lt;="&amp;E$12)</f>
        <v>0</v>
      </c>
      <c r="F109" s="173">
        <f>-SUMIFS(Transactions!$I:$I,Transactions!$F:$F,YearlyReport!$A109,Transactions!$B:$B,"&gt;="&amp;F$11,Transactions!$B:$B,"&lt;="&amp;F$12)+SUMIFS(Transactions!$H:$H,Transactions!$F:$F,YearlyReport!$A109,Transactions!$B:$B,"&gt;="&amp;F$11,Transactions!$B:$B,"&lt;="&amp;F$12)</f>
        <v>0</v>
      </c>
      <c r="G109" s="173">
        <f>-SUMIFS(Transactions!$I:$I,Transactions!$F:$F,YearlyReport!$A109,Transactions!$B:$B,"&gt;="&amp;G$11,Transactions!$B:$B,"&lt;="&amp;G$12)+SUMIFS(Transactions!$H:$H,Transactions!$F:$F,YearlyReport!$A109,Transactions!$B:$B,"&gt;="&amp;G$11,Transactions!$B:$B,"&lt;="&amp;G$12)</f>
        <v>0</v>
      </c>
      <c r="H109" s="173">
        <f>-SUMIFS(Transactions!$I:$I,Transactions!$F:$F,YearlyReport!$A109,Transactions!$B:$B,"&gt;="&amp;H$11,Transactions!$B:$B,"&lt;="&amp;H$12)+SUMIFS(Transactions!$H:$H,Transactions!$F:$F,YearlyReport!$A109,Transactions!$B:$B,"&gt;="&amp;H$11,Transactions!$B:$B,"&lt;="&amp;H$12)</f>
        <v>0</v>
      </c>
      <c r="I109" s="173">
        <f>-SUMIFS(Transactions!$I:$I,Transactions!$F:$F,YearlyReport!$A109,Transactions!$B:$B,"&gt;="&amp;I$11,Transactions!$B:$B,"&lt;="&amp;I$12)+SUMIFS(Transactions!$H:$H,Transactions!$F:$F,YearlyReport!$A109,Transactions!$B:$B,"&gt;="&amp;I$11,Transactions!$B:$B,"&lt;="&amp;I$12)</f>
        <v>0</v>
      </c>
      <c r="J109" s="173">
        <f>-SUMIFS(Transactions!$I:$I,Transactions!$F:$F,YearlyReport!$A109,Transactions!$B:$B,"&gt;="&amp;J$11,Transactions!$B:$B,"&lt;="&amp;J$12)+SUMIFS(Transactions!$H:$H,Transactions!$F:$F,YearlyReport!$A109,Transactions!$B:$B,"&gt;="&amp;J$11,Transactions!$B:$B,"&lt;="&amp;J$12)</f>
        <v>0</v>
      </c>
      <c r="K109" s="173">
        <f>-SUMIFS(Transactions!$I:$I,Transactions!$F:$F,YearlyReport!$A109,Transactions!$B:$B,"&gt;="&amp;K$11,Transactions!$B:$B,"&lt;="&amp;K$12)+SUMIFS(Transactions!$H:$H,Transactions!$F:$F,YearlyReport!$A109,Transactions!$B:$B,"&gt;="&amp;K$11,Transactions!$B:$B,"&lt;="&amp;K$12)</f>
        <v>0</v>
      </c>
      <c r="L109" s="173">
        <f>-SUMIFS(Transactions!$I:$I,Transactions!$F:$F,YearlyReport!$A109,Transactions!$B:$B,"&gt;="&amp;L$11,Transactions!$B:$B,"&lt;="&amp;L$12)+SUMIFS(Transactions!$H:$H,Transactions!$F:$F,YearlyReport!$A109,Transactions!$B:$B,"&gt;="&amp;L$11,Transactions!$B:$B,"&lt;="&amp;L$12)</f>
        <v>0</v>
      </c>
      <c r="M109" s="173">
        <f>-SUMIFS(Transactions!$I:$I,Transactions!$F:$F,YearlyReport!$A109,Transactions!$B:$B,"&gt;="&amp;M$11,Transactions!$B:$B,"&lt;="&amp;M$12)+SUMIFS(Transactions!$H:$H,Transactions!$F:$F,YearlyReport!$A109,Transactions!$B:$B,"&gt;="&amp;M$11,Transactions!$B:$B,"&lt;="&amp;M$12)</f>
        <v>0</v>
      </c>
      <c r="N109" s="21">
        <f t="shared" si="40"/>
        <v>0</v>
      </c>
      <c r="O109" s="21">
        <f t="shared" si="41"/>
        <v>0</v>
      </c>
    </row>
    <row r="110" spans="1:15" s="25" customFormat="1" ht="13.5" x14ac:dyDescent="0.3">
      <c r="A110" s="25" t="s">
        <v>225</v>
      </c>
      <c r="B110" s="173">
        <f>-SUMIFS(Transactions!$I:$I,Transactions!$F:$F,YearlyReport!$A110,Transactions!$B:$B,"&gt;="&amp;B$11,Transactions!$B:$B,"&lt;="&amp;B$12)+SUMIFS(Transactions!$H:$H,Transactions!$F:$F,YearlyReport!$A110,Transactions!$B:$B,"&gt;="&amp;B$11,Transactions!$B:$B,"&lt;="&amp;B$12)</f>
        <v>0</v>
      </c>
      <c r="C110" s="173">
        <f>-SUMIFS(Transactions!$I:$I,Transactions!$F:$F,YearlyReport!$A110,Transactions!$B:$B,"&gt;="&amp;C$11,Transactions!$B:$B,"&lt;="&amp;C$12)+SUMIFS(Transactions!$H:$H,Transactions!$F:$F,YearlyReport!$A110,Transactions!$B:$B,"&gt;="&amp;C$11,Transactions!$B:$B,"&lt;="&amp;C$12)</f>
        <v>0</v>
      </c>
      <c r="D110" s="173">
        <f>-SUMIFS(Transactions!$I:$I,Transactions!$F:$F,YearlyReport!$A110,Transactions!$B:$B,"&gt;="&amp;D$11,Transactions!$B:$B,"&lt;="&amp;D$12)+SUMIFS(Transactions!$H:$H,Transactions!$F:$F,YearlyReport!$A110,Transactions!$B:$B,"&gt;="&amp;D$11,Transactions!$B:$B,"&lt;="&amp;D$12)</f>
        <v>0</v>
      </c>
      <c r="E110" s="173">
        <f>-SUMIFS(Transactions!$I:$I,Transactions!$F:$F,YearlyReport!$A110,Transactions!$B:$B,"&gt;="&amp;E$11,Transactions!$B:$B,"&lt;="&amp;E$12)+SUMIFS(Transactions!$H:$H,Transactions!$F:$F,YearlyReport!$A110,Transactions!$B:$B,"&gt;="&amp;E$11,Transactions!$B:$B,"&lt;="&amp;E$12)</f>
        <v>0</v>
      </c>
      <c r="F110" s="173">
        <f>-SUMIFS(Transactions!$I:$I,Transactions!$F:$F,YearlyReport!$A110,Transactions!$B:$B,"&gt;="&amp;F$11,Transactions!$B:$B,"&lt;="&amp;F$12)+SUMIFS(Transactions!$H:$H,Transactions!$F:$F,YearlyReport!$A110,Transactions!$B:$B,"&gt;="&amp;F$11,Transactions!$B:$B,"&lt;="&amp;F$12)</f>
        <v>0</v>
      </c>
      <c r="G110" s="173">
        <f>-SUMIFS(Transactions!$I:$I,Transactions!$F:$F,YearlyReport!$A110,Transactions!$B:$B,"&gt;="&amp;G$11,Transactions!$B:$B,"&lt;="&amp;G$12)+SUMIFS(Transactions!$H:$H,Transactions!$F:$F,YearlyReport!$A110,Transactions!$B:$B,"&gt;="&amp;G$11,Transactions!$B:$B,"&lt;="&amp;G$12)</f>
        <v>0</v>
      </c>
      <c r="H110" s="173">
        <f>-SUMIFS(Transactions!$I:$I,Transactions!$F:$F,YearlyReport!$A110,Transactions!$B:$B,"&gt;="&amp;H$11,Transactions!$B:$B,"&lt;="&amp;H$12)+SUMIFS(Transactions!$H:$H,Transactions!$F:$F,YearlyReport!$A110,Transactions!$B:$B,"&gt;="&amp;H$11,Transactions!$B:$B,"&lt;="&amp;H$12)</f>
        <v>0</v>
      </c>
      <c r="I110" s="173">
        <f>-SUMIFS(Transactions!$I:$I,Transactions!$F:$F,YearlyReport!$A110,Transactions!$B:$B,"&gt;="&amp;I$11,Transactions!$B:$B,"&lt;="&amp;I$12)+SUMIFS(Transactions!$H:$H,Transactions!$F:$F,YearlyReport!$A110,Transactions!$B:$B,"&gt;="&amp;I$11,Transactions!$B:$B,"&lt;="&amp;I$12)</f>
        <v>0</v>
      </c>
      <c r="J110" s="173">
        <f>-SUMIFS(Transactions!$I:$I,Transactions!$F:$F,YearlyReport!$A110,Transactions!$B:$B,"&gt;="&amp;J$11,Transactions!$B:$B,"&lt;="&amp;J$12)+SUMIFS(Transactions!$H:$H,Transactions!$F:$F,YearlyReport!$A110,Transactions!$B:$B,"&gt;="&amp;J$11,Transactions!$B:$B,"&lt;="&amp;J$12)</f>
        <v>0</v>
      </c>
      <c r="K110" s="173">
        <f>-SUMIFS(Transactions!$I:$I,Transactions!$F:$F,YearlyReport!$A110,Transactions!$B:$B,"&gt;="&amp;K$11,Transactions!$B:$B,"&lt;="&amp;K$12)+SUMIFS(Transactions!$H:$H,Transactions!$F:$F,YearlyReport!$A110,Transactions!$B:$B,"&gt;="&amp;K$11,Transactions!$B:$B,"&lt;="&amp;K$12)</f>
        <v>0</v>
      </c>
      <c r="L110" s="173">
        <f>-SUMIFS(Transactions!$I:$I,Transactions!$F:$F,YearlyReport!$A110,Transactions!$B:$B,"&gt;="&amp;L$11,Transactions!$B:$B,"&lt;="&amp;L$12)+SUMIFS(Transactions!$H:$H,Transactions!$F:$F,YearlyReport!$A110,Transactions!$B:$B,"&gt;="&amp;L$11,Transactions!$B:$B,"&lt;="&amp;L$12)</f>
        <v>0</v>
      </c>
      <c r="M110" s="173">
        <f>-SUMIFS(Transactions!$I:$I,Transactions!$F:$F,YearlyReport!$A110,Transactions!$B:$B,"&gt;="&amp;M$11,Transactions!$B:$B,"&lt;="&amp;M$12)+SUMIFS(Transactions!$H:$H,Transactions!$F:$F,YearlyReport!$A110,Transactions!$B:$B,"&gt;="&amp;M$11,Transactions!$B:$B,"&lt;="&amp;M$12)</f>
        <v>0</v>
      </c>
      <c r="N110" s="21">
        <f t="shared" si="40"/>
        <v>0</v>
      </c>
      <c r="O110" s="21">
        <f t="shared" si="41"/>
        <v>0</v>
      </c>
    </row>
    <row r="111" spans="1:15" s="25" customFormat="1" ht="13.5" x14ac:dyDescent="0.3">
      <c r="A111" s="25" t="s">
        <v>132</v>
      </c>
      <c r="B111" s="173">
        <f>-SUMIFS(Transactions!$I:$I,Transactions!$F:$F,YearlyReport!$A111,Transactions!$B:$B,"&gt;="&amp;B$11,Transactions!$B:$B,"&lt;="&amp;B$12)+SUMIFS(Transactions!$H:$H,Transactions!$F:$F,YearlyReport!$A111,Transactions!$B:$B,"&gt;="&amp;B$11,Transactions!$B:$B,"&lt;="&amp;B$12)</f>
        <v>0</v>
      </c>
      <c r="C111" s="173">
        <f>-SUMIFS(Transactions!$I:$I,Transactions!$F:$F,YearlyReport!$A111,Transactions!$B:$B,"&gt;="&amp;C$11,Transactions!$B:$B,"&lt;="&amp;C$12)+SUMIFS(Transactions!$H:$H,Transactions!$F:$F,YearlyReport!$A111,Transactions!$B:$B,"&gt;="&amp;C$11,Transactions!$B:$B,"&lt;="&amp;C$12)</f>
        <v>0</v>
      </c>
      <c r="D111" s="173">
        <f>-SUMIFS(Transactions!$I:$I,Transactions!$F:$F,YearlyReport!$A111,Transactions!$B:$B,"&gt;="&amp;D$11,Transactions!$B:$B,"&lt;="&amp;D$12)+SUMIFS(Transactions!$H:$H,Transactions!$F:$F,YearlyReport!$A111,Transactions!$B:$B,"&gt;="&amp;D$11,Transactions!$B:$B,"&lt;="&amp;D$12)</f>
        <v>0</v>
      </c>
      <c r="E111" s="173">
        <f>-SUMIFS(Transactions!$I:$I,Transactions!$F:$F,YearlyReport!$A111,Transactions!$B:$B,"&gt;="&amp;E$11,Transactions!$B:$B,"&lt;="&amp;E$12)+SUMIFS(Transactions!$H:$H,Transactions!$F:$F,YearlyReport!$A111,Transactions!$B:$B,"&gt;="&amp;E$11,Transactions!$B:$B,"&lt;="&amp;E$12)</f>
        <v>0</v>
      </c>
      <c r="F111" s="173">
        <f>-SUMIFS(Transactions!$I:$I,Transactions!$F:$F,YearlyReport!$A111,Transactions!$B:$B,"&gt;="&amp;F$11,Transactions!$B:$B,"&lt;="&amp;F$12)+SUMIFS(Transactions!$H:$H,Transactions!$F:$F,YearlyReport!$A111,Transactions!$B:$B,"&gt;="&amp;F$11,Transactions!$B:$B,"&lt;="&amp;F$12)</f>
        <v>0</v>
      </c>
      <c r="G111" s="173">
        <f>-SUMIFS(Transactions!$I:$I,Transactions!$F:$F,YearlyReport!$A111,Transactions!$B:$B,"&gt;="&amp;G$11,Transactions!$B:$B,"&lt;="&amp;G$12)+SUMIFS(Transactions!$H:$H,Transactions!$F:$F,YearlyReport!$A111,Transactions!$B:$B,"&gt;="&amp;G$11,Transactions!$B:$B,"&lt;="&amp;G$12)</f>
        <v>0</v>
      </c>
      <c r="H111" s="173">
        <f>-SUMIFS(Transactions!$I:$I,Transactions!$F:$F,YearlyReport!$A111,Transactions!$B:$B,"&gt;="&amp;H$11,Transactions!$B:$B,"&lt;="&amp;H$12)+SUMIFS(Transactions!$H:$H,Transactions!$F:$F,YearlyReport!$A111,Transactions!$B:$B,"&gt;="&amp;H$11,Transactions!$B:$B,"&lt;="&amp;H$12)</f>
        <v>0</v>
      </c>
      <c r="I111" s="173">
        <f>-SUMIFS(Transactions!$I:$I,Transactions!$F:$F,YearlyReport!$A111,Transactions!$B:$B,"&gt;="&amp;I$11,Transactions!$B:$B,"&lt;="&amp;I$12)+SUMIFS(Transactions!$H:$H,Transactions!$F:$F,YearlyReport!$A111,Transactions!$B:$B,"&gt;="&amp;I$11,Transactions!$B:$B,"&lt;="&amp;I$12)</f>
        <v>0</v>
      </c>
      <c r="J111" s="173">
        <f>-SUMIFS(Transactions!$I:$I,Transactions!$F:$F,YearlyReport!$A111,Transactions!$B:$B,"&gt;="&amp;J$11,Transactions!$B:$B,"&lt;="&amp;J$12)+SUMIFS(Transactions!$H:$H,Transactions!$F:$F,YearlyReport!$A111,Transactions!$B:$B,"&gt;="&amp;J$11,Transactions!$B:$B,"&lt;="&amp;J$12)</f>
        <v>0</v>
      </c>
      <c r="K111" s="173">
        <f>-SUMIFS(Transactions!$I:$I,Transactions!$F:$F,YearlyReport!$A111,Transactions!$B:$B,"&gt;="&amp;K$11,Transactions!$B:$B,"&lt;="&amp;K$12)+SUMIFS(Transactions!$H:$H,Transactions!$F:$F,YearlyReport!$A111,Transactions!$B:$B,"&gt;="&amp;K$11,Transactions!$B:$B,"&lt;="&amp;K$12)</f>
        <v>0</v>
      </c>
      <c r="L111" s="173">
        <f>-SUMIFS(Transactions!$I:$I,Transactions!$F:$F,YearlyReport!$A111,Transactions!$B:$B,"&gt;="&amp;L$11,Transactions!$B:$B,"&lt;="&amp;L$12)+SUMIFS(Transactions!$H:$H,Transactions!$F:$F,YearlyReport!$A111,Transactions!$B:$B,"&gt;="&amp;L$11,Transactions!$B:$B,"&lt;="&amp;L$12)</f>
        <v>0</v>
      </c>
      <c r="M111" s="173">
        <f>-SUMIFS(Transactions!$I:$I,Transactions!$F:$F,YearlyReport!$A111,Transactions!$B:$B,"&gt;="&amp;M$11,Transactions!$B:$B,"&lt;="&amp;M$12)+SUMIFS(Transactions!$H:$H,Transactions!$F:$F,YearlyReport!$A111,Transactions!$B:$B,"&gt;="&amp;M$11,Transactions!$B:$B,"&lt;="&amp;M$12)</f>
        <v>0</v>
      </c>
      <c r="N111" s="21">
        <f t="shared" si="40"/>
        <v>0</v>
      </c>
      <c r="O111" s="21">
        <f t="shared" si="41"/>
        <v>0</v>
      </c>
    </row>
    <row r="112" spans="1:15" s="25" customFormat="1" ht="13.5" x14ac:dyDescent="0.3">
      <c r="A112" s="25" t="s">
        <v>156</v>
      </c>
      <c r="B112" s="174">
        <f>-SUMIFS(Transactions!$I:$I,Transactions!$F:$F,YearlyReport!$A112,Transactions!$B:$B,"&gt;="&amp;B$11,Transactions!$B:$B,"&lt;="&amp;B$12)+SUMIFS(Transactions!$H:$H,Transactions!$F:$F,YearlyReport!$A112,Transactions!$B:$B,"&gt;="&amp;B$11,Transactions!$B:$B,"&lt;="&amp;B$12)</f>
        <v>0</v>
      </c>
      <c r="C112" s="174">
        <f>-SUMIFS(Transactions!$I:$I,Transactions!$F:$F,YearlyReport!$A112,Transactions!$B:$B,"&gt;="&amp;C$11,Transactions!$B:$B,"&lt;="&amp;C$12)+SUMIFS(Transactions!$H:$H,Transactions!$F:$F,YearlyReport!$A112,Transactions!$B:$B,"&gt;="&amp;C$11,Transactions!$B:$B,"&lt;="&amp;C$12)</f>
        <v>0</v>
      </c>
      <c r="D112" s="174">
        <f>-SUMIFS(Transactions!$I:$I,Transactions!$F:$F,YearlyReport!$A112,Transactions!$B:$B,"&gt;="&amp;D$11,Transactions!$B:$B,"&lt;="&amp;D$12)+SUMIFS(Transactions!$H:$H,Transactions!$F:$F,YearlyReport!$A112,Transactions!$B:$B,"&gt;="&amp;D$11,Transactions!$B:$B,"&lt;="&amp;D$12)</f>
        <v>0</v>
      </c>
      <c r="E112" s="174">
        <f>-SUMIFS(Transactions!$I:$I,Transactions!$F:$F,YearlyReport!$A112,Transactions!$B:$B,"&gt;="&amp;E$11,Transactions!$B:$B,"&lt;="&amp;E$12)+SUMIFS(Transactions!$H:$H,Transactions!$F:$F,YearlyReport!$A112,Transactions!$B:$B,"&gt;="&amp;E$11,Transactions!$B:$B,"&lt;="&amp;E$12)</f>
        <v>0</v>
      </c>
      <c r="F112" s="174">
        <f>-SUMIFS(Transactions!$I:$I,Transactions!$F:$F,YearlyReport!$A112,Transactions!$B:$B,"&gt;="&amp;F$11,Transactions!$B:$B,"&lt;="&amp;F$12)+SUMIFS(Transactions!$H:$H,Transactions!$F:$F,YearlyReport!$A112,Transactions!$B:$B,"&gt;="&amp;F$11,Transactions!$B:$B,"&lt;="&amp;F$12)</f>
        <v>0</v>
      </c>
      <c r="G112" s="174">
        <f>-SUMIFS(Transactions!$I:$I,Transactions!$F:$F,YearlyReport!$A112,Transactions!$B:$B,"&gt;="&amp;G$11,Transactions!$B:$B,"&lt;="&amp;G$12)+SUMIFS(Transactions!$H:$H,Transactions!$F:$F,YearlyReport!$A112,Transactions!$B:$B,"&gt;="&amp;G$11,Transactions!$B:$B,"&lt;="&amp;G$12)</f>
        <v>0</v>
      </c>
      <c r="H112" s="174">
        <f>-SUMIFS(Transactions!$I:$I,Transactions!$F:$F,YearlyReport!$A112,Transactions!$B:$B,"&gt;="&amp;H$11,Transactions!$B:$B,"&lt;="&amp;H$12)+SUMIFS(Transactions!$H:$H,Transactions!$F:$F,YearlyReport!$A112,Transactions!$B:$B,"&gt;="&amp;H$11,Transactions!$B:$B,"&lt;="&amp;H$12)</f>
        <v>0</v>
      </c>
      <c r="I112" s="174">
        <f>-SUMIFS(Transactions!$I:$I,Transactions!$F:$F,YearlyReport!$A112,Transactions!$B:$B,"&gt;="&amp;I$11,Transactions!$B:$B,"&lt;="&amp;I$12)+SUMIFS(Transactions!$H:$H,Transactions!$F:$F,YearlyReport!$A112,Transactions!$B:$B,"&gt;="&amp;I$11,Transactions!$B:$B,"&lt;="&amp;I$12)</f>
        <v>0</v>
      </c>
      <c r="J112" s="174">
        <f>-SUMIFS(Transactions!$I:$I,Transactions!$F:$F,YearlyReport!$A112,Transactions!$B:$B,"&gt;="&amp;J$11,Transactions!$B:$B,"&lt;="&amp;J$12)+SUMIFS(Transactions!$H:$H,Transactions!$F:$F,YearlyReport!$A112,Transactions!$B:$B,"&gt;="&amp;J$11,Transactions!$B:$B,"&lt;="&amp;J$12)</f>
        <v>0</v>
      </c>
      <c r="K112" s="174">
        <f>-SUMIFS(Transactions!$I:$I,Transactions!$F:$F,YearlyReport!$A112,Transactions!$B:$B,"&gt;="&amp;K$11,Transactions!$B:$B,"&lt;="&amp;K$12)+SUMIFS(Transactions!$H:$H,Transactions!$F:$F,YearlyReport!$A112,Transactions!$B:$B,"&gt;="&amp;K$11,Transactions!$B:$B,"&lt;="&amp;K$12)</f>
        <v>0</v>
      </c>
      <c r="L112" s="174">
        <f>-SUMIFS(Transactions!$I:$I,Transactions!$F:$F,YearlyReport!$A112,Transactions!$B:$B,"&gt;="&amp;L$11,Transactions!$B:$B,"&lt;="&amp;L$12)+SUMIFS(Transactions!$H:$H,Transactions!$F:$F,YearlyReport!$A112,Transactions!$B:$B,"&gt;="&amp;L$11,Transactions!$B:$B,"&lt;="&amp;L$12)</f>
        <v>0</v>
      </c>
      <c r="M112" s="174">
        <f>-SUMIFS(Transactions!$I:$I,Transactions!$F:$F,YearlyReport!$A112,Transactions!$B:$B,"&gt;="&amp;M$11,Transactions!$B:$B,"&lt;="&amp;M$12)+SUMIFS(Transactions!$H:$H,Transactions!$F:$F,YearlyReport!$A112,Transactions!$B:$B,"&gt;="&amp;M$11,Transactions!$B:$B,"&lt;="&amp;M$12)</f>
        <v>0</v>
      </c>
      <c r="N112" s="21">
        <f t="shared" si="40"/>
        <v>0</v>
      </c>
      <c r="O112" s="21">
        <f t="shared" si="41"/>
        <v>0</v>
      </c>
    </row>
    <row r="113" spans="1:15" s="25" customFormat="1" ht="13.5" x14ac:dyDescent="0.3">
      <c r="A113" s="106" t="str">
        <f>"Total "&amp;A103</f>
        <v>Total CHILDREN</v>
      </c>
      <c r="B113" s="107">
        <f>SUM(B103:B112)</f>
        <v>0</v>
      </c>
      <c r="C113" s="107">
        <f t="shared" ref="C113:M113" si="42">SUM(C103:C112)</f>
        <v>0</v>
      </c>
      <c r="D113" s="107">
        <f t="shared" si="42"/>
        <v>0</v>
      </c>
      <c r="E113" s="107">
        <f t="shared" si="42"/>
        <v>0</v>
      </c>
      <c r="F113" s="107">
        <f t="shared" si="42"/>
        <v>0</v>
      </c>
      <c r="G113" s="107">
        <f t="shared" si="42"/>
        <v>0</v>
      </c>
      <c r="H113" s="107">
        <f t="shared" si="42"/>
        <v>0</v>
      </c>
      <c r="I113" s="107">
        <f t="shared" si="42"/>
        <v>0</v>
      </c>
      <c r="J113" s="107">
        <f t="shared" si="42"/>
        <v>0</v>
      </c>
      <c r="K113" s="107">
        <f t="shared" si="42"/>
        <v>0</v>
      </c>
      <c r="L113" s="107">
        <f t="shared" si="42"/>
        <v>0</v>
      </c>
      <c r="M113" s="107">
        <f t="shared" si="42"/>
        <v>0</v>
      </c>
      <c r="N113" s="107">
        <f t="shared" si="40"/>
        <v>0</v>
      </c>
      <c r="O113" s="107">
        <f t="shared" si="41"/>
        <v>0</v>
      </c>
    </row>
    <row r="114" spans="1:15" s="25" customFormat="1" ht="13.5" x14ac:dyDescent="0.3">
      <c r="A114" s="38" t="s">
        <v>233</v>
      </c>
      <c r="B114" s="39">
        <f t="shared" ref="B114:O114" si="43">IF(B$5&gt;0,B113/B$5," - ")</f>
        <v>0</v>
      </c>
      <c r="C114" s="39">
        <f t="shared" si="43"/>
        <v>0</v>
      </c>
      <c r="D114" s="39" t="str">
        <f t="shared" si="43"/>
        <v xml:space="preserve"> - </v>
      </c>
      <c r="E114" s="39" t="str">
        <f t="shared" si="43"/>
        <v xml:space="preserve"> - </v>
      </c>
      <c r="F114" s="39" t="str">
        <f t="shared" si="43"/>
        <v xml:space="preserve"> - </v>
      </c>
      <c r="G114" s="39" t="str">
        <f t="shared" si="43"/>
        <v xml:space="preserve"> - </v>
      </c>
      <c r="H114" s="39" t="str">
        <f t="shared" si="43"/>
        <v xml:space="preserve"> - </v>
      </c>
      <c r="I114" s="39" t="str">
        <f t="shared" si="43"/>
        <v xml:space="preserve"> - </v>
      </c>
      <c r="J114" s="39" t="str">
        <f t="shared" si="43"/>
        <v xml:space="preserve"> - </v>
      </c>
      <c r="K114" s="39" t="str">
        <f t="shared" si="43"/>
        <v xml:space="preserve"> - </v>
      </c>
      <c r="L114" s="39" t="str">
        <f t="shared" si="43"/>
        <v xml:space="preserve"> - </v>
      </c>
      <c r="M114" s="39" t="str">
        <f t="shared" si="43"/>
        <v xml:space="preserve"> - </v>
      </c>
      <c r="N114" s="39">
        <f t="shared" si="43"/>
        <v>0</v>
      </c>
      <c r="O114" s="39">
        <f t="shared" si="43"/>
        <v>0</v>
      </c>
    </row>
    <row r="115" spans="1:15" s="25" customFormat="1" x14ac:dyDescent="0.3">
      <c r="A115" s="108" t="s">
        <v>101</v>
      </c>
      <c r="B115" s="109"/>
      <c r="C115" s="109"/>
      <c r="D115" s="109"/>
      <c r="E115" s="109"/>
      <c r="F115" s="109"/>
      <c r="G115" s="109"/>
      <c r="H115" s="109"/>
      <c r="I115" s="109"/>
      <c r="J115" s="109"/>
      <c r="K115" s="109"/>
      <c r="L115" s="109"/>
      <c r="M115" s="109"/>
      <c r="N115" s="109"/>
      <c r="O115" s="109"/>
    </row>
    <row r="116" spans="1:15" s="25" customFormat="1" ht="13.5" x14ac:dyDescent="0.3">
      <c r="A116" s="25" t="s">
        <v>105</v>
      </c>
      <c r="B116" s="172">
        <f>-SUMIFS(Transactions!$I:$I,Transactions!$F:$F,YearlyReport!$A116,Transactions!$B:$B,"&gt;="&amp;B$11,Transactions!$B:$B,"&lt;="&amp;B$12)+SUMIFS(Transactions!$H:$H,Transactions!$F:$F,YearlyReport!$A116,Transactions!$B:$B,"&gt;="&amp;B$11,Transactions!$B:$B,"&lt;="&amp;B$12)</f>
        <v>0</v>
      </c>
      <c r="C116" s="172">
        <f>-SUMIFS(Transactions!$I:$I,Transactions!$F:$F,YearlyReport!$A116,Transactions!$B:$B,"&gt;="&amp;C$11,Transactions!$B:$B,"&lt;="&amp;C$12)+SUMIFS(Transactions!$H:$H,Transactions!$F:$F,YearlyReport!$A116,Transactions!$B:$B,"&gt;="&amp;C$11,Transactions!$B:$B,"&lt;="&amp;C$12)</f>
        <v>0</v>
      </c>
      <c r="D116" s="172">
        <f>-SUMIFS(Transactions!$I:$I,Transactions!$F:$F,YearlyReport!$A116,Transactions!$B:$B,"&gt;="&amp;D$11,Transactions!$B:$B,"&lt;="&amp;D$12)+SUMIFS(Transactions!$H:$H,Transactions!$F:$F,YearlyReport!$A116,Transactions!$B:$B,"&gt;="&amp;D$11,Transactions!$B:$B,"&lt;="&amp;D$12)</f>
        <v>0</v>
      </c>
      <c r="E116" s="172">
        <f>-SUMIFS(Transactions!$I:$I,Transactions!$F:$F,YearlyReport!$A116,Transactions!$B:$B,"&gt;="&amp;E$11,Transactions!$B:$B,"&lt;="&amp;E$12)+SUMIFS(Transactions!$H:$H,Transactions!$F:$F,YearlyReport!$A116,Transactions!$B:$B,"&gt;="&amp;E$11,Transactions!$B:$B,"&lt;="&amp;E$12)</f>
        <v>0</v>
      </c>
      <c r="F116" s="172">
        <f>-SUMIFS(Transactions!$I:$I,Transactions!$F:$F,YearlyReport!$A116,Transactions!$B:$B,"&gt;="&amp;F$11,Transactions!$B:$B,"&lt;="&amp;F$12)+SUMIFS(Transactions!$H:$H,Transactions!$F:$F,YearlyReport!$A116,Transactions!$B:$B,"&gt;="&amp;F$11,Transactions!$B:$B,"&lt;="&amp;F$12)</f>
        <v>0</v>
      </c>
      <c r="G116" s="172">
        <f>-SUMIFS(Transactions!$I:$I,Transactions!$F:$F,YearlyReport!$A116,Transactions!$B:$B,"&gt;="&amp;G$11,Transactions!$B:$B,"&lt;="&amp;G$12)+SUMIFS(Transactions!$H:$H,Transactions!$F:$F,YearlyReport!$A116,Transactions!$B:$B,"&gt;="&amp;G$11,Transactions!$B:$B,"&lt;="&amp;G$12)</f>
        <v>0</v>
      </c>
      <c r="H116" s="172">
        <f>-SUMIFS(Transactions!$I:$I,Transactions!$F:$F,YearlyReport!$A116,Transactions!$B:$B,"&gt;="&amp;H$11,Transactions!$B:$B,"&lt;="&amp;H$12)+SUMIFS(Transactions!$H:$H,Transactions!$F:$F,YearlyReport!$A116,Transactions!$B:$B,"&gt;="&amp;H$11,Transactions!$B:$B,"&lt;="&amp;H$12)</f>
        <v>0</v>
      </c>
      <c r="I116" s="172">
        <f>-SUMIFS(Transactions!$I:$I,Transactions!$F:$F,YearlyReport!$A116,Transactions!$B:$B,"&gt;="&amp;I$11,Transactions!$B:$B,"&lt;="&amp;I$12)+SUMIFS(Transactions!$H:$H,Transactions!$F:$F,YearlyReport!$A116,Transactions!$B:$B,"&gt;="&amp;I$11,Transactions!$B:$B,"&lt;="&amp;I$12)</f>
        <v>0</v>
      </c>
      <c r="J116" s="172">
        <f>-SUMIFS(Transactions!$I:$I,Transactions!$F:$F,YearlyReport!$A116,Transactions!$B:$B,"&gt;="&amp;J$11,Transactions!$B:$B,"&lt;="&amp;J$12)+SUMIFS(Transactions!$H:$H,Transactions!$F:$F,YearlyReport!$A116,Transactions!$B:$B,"&gt;="&amp;J$11,Transactions!$B:$B,"&lt;="&amp;J$12)</f>
        <v>0</v>
      </c>
      <c r="K116" s="172">
        <f>-SUMIFS(Transactions!$I:$I,Transactions!$F:$F,YearlyReport!$A116,Transactions!$B:$B,"&gt;="&amp;K$11,Transactions!$B:$B,"&lt;="&amp;K$12)+SUMIFS(Transactions!$H:$H,Transactions!$F:$F,YearlyReport!$A116,Transactions!$B:$B,"&gt;="&amp;K$11,Transactions!$B:$B,"&lt;="&amp;K$12)</f>
        <v>0</v>
      </c>
      <c r="L116" s="172">
        <f>-SUMIFS(Transactions!$I:$I,Transactions!$F:$F,YearlyReport!$A116,Transactions!$B:$B,"&gt;="&amp;L$11,Transactions!$B:$B,"&lt;="&amp;L$12)+SUMIFS(Transactions!$H:$H,Transactions!$F:$F,YearlyReport!$A116,Transactions!$B:$B,"&gt;="&amp;L$11,Transactions!$B:$B,"&lt;="&amp;L$12)</f>
        <v>0</v>
      </c>
      <c r="M116" s="172">
        <f>-SUMIFS(Transactions!$I:$I,Transactions!$F:$F,YearlyReport!$A116,Transactions!$B:$B,"&gt;="&amp;M$11,Transactions!$B:$B,"&lt;="&amp;M$12)+SUMIFS(Transactions!$H:$H,Transactions!$F:$F,YearlyReport!$A116,Transactions!$B:$B,"&gt;="&amp;M$11,Transactions!$B:$B,"&lt;="&amp;M$12)</f>
        <v>0</v>
      </c>
      <c r="N116" s="21">
        <f t="shared" ref="N116:N126" si="44">SUM(B116:M116)</f>
        <v>0</v>
      </c>
      <c r="O116" s="21">
        <f t="shared" ref="O116:O126" si="45">N116/COLUMNS(B116:M116)</f>
        <v>0</v>
      </c>
    </row>
    <row r="117" spans="1:15" s="25" customFormat="1" ht="13.5" x14ac:dyDescent="0.3">
      <c r="A117" s="25" t="s">
        <v>106</v>
      </c>
      <c r="B117" s="173">
        <f>-SUMIFS(Transactions!$I:$I,Transactions!$F:$F,YearlyReport!$A117,Transactions!$B:$B,"&gt;="&amp;B$11,Transactions!$B:$B,"&lt;="&amp;B$12)+SUMIFS(Transactions!$H:$H,Transactions!$F:$F,YearlyReport!$A117,Transactions!$B:$B,"&gt;="&amp;B$11,Transactions!$B:$B,"&lt;="&amp;B$12)</f>
        <v>0</v>
      </c>
      <c r="C117" s="173">
        <f>-SUMIFS(Transactions!$I:$I,Transactions!$F:$F,YearlyReport!$A117,Transactions!$B:$B,"&gt;="&amp;C$11,Transactions!$B:$B,"&lt;="&amp;C$12)+SUMIFS(Transactions!$H:$H,Transactions!$F:$F,YearlyReport!$A117,Transactions!$B:$B,"&gt;="&amp;C$11,Transactions!$B:$B,"&lt;="&amp;C$12)</f>
        <v>0</v>
      </c>
      <c r="D117" s="173">
        <f>-SUMIFS(Transactions!$I:$I,Transactions!$F:$F,YearlyReport!$A117,Transactions!$B:$B,"&gt;="&amp;D$11,Transactions!$B:$B,"&lt;="&amp;D$12)+SUMIFS(Transactions!$H:$H,Transactions!$F:$F,YearlyReport!$A117,Transactions!$B:$B,"&gt;="&amp;D$11,Transactions!$B:$B,"&lt;="&amp;D$12)</f>
        <v>0</v>
      </c>
      <c r="E117" s="173">
        <f>-SUMIFS(Transactions!$I:$I,Transactions!$F:$F,YearlyReport!$A117,Transactions!$B:$B,"&gt;="&amp;E$11,Transactions!$B:$B,"&lt;="&amp;E$12)+SUMIFS(Transactions!$H:$H,Transactions!$F:$F,YearlyReport!$A117,Transactions!$B:$B,"&gt;="&amp;E$11,Transactions!$B:$B,"&lt;="&amp;E$12)</f>
        <v>0</v>
      </c>
      <c r="F117" s="173">
        <f>-SUMIFS(Transactions!$I:$I,Transactions!$F:$F,YearlyReport!$A117,Transactions!$B:$B,"&gt;="&amp;F$11,Transactions!$B:$B,"&lt;="&amp;F$12)+SUMIFS(Transactions!$H:$H,Transactions!$F:$F,YearlyReport!$A117,Transactions!$B:$B,"&gt;="&amp;F$11,Transactions!$B:$B,"&lt;="&amp;F$12)</f>
        <v>0</v>
      </c>
      <c r="G117" s="173">
        <f>-SUMIFS(Transactions!$I:$I,Transactions!$F:$F,YearlyReport!$A117,Transactions!$B:$B,"&gt;="&amp;G$11,Transactions!$B:$B,"&lt;="&amp;G$12)+SUMIFS(Transactions!$H:$H,Transactions!$F:$F,YearlyReport!$A117,Transactions!$B:$B,"&gt;="&amp;G$11,Transactions!$B:$B,"&lt;="&amp;G$12)</f>
        <v>0</v>
      </c>
      <c r="H117" s="173">
        <f>-SUMIFS(Transactions!$I:$I,Transactions!$F:$F,YearlyReport!$A117,Transactions!$B:$B,"&gt;="&amp;H$11,Transactions!$B:$B,"&lt;="&amp;H$12)+SUMIFS(Transactions!$H:$H,Transactions!$F:$F,YearlyReport!$A117,Transactions!$B:$B,"&gt;="&amp;H$11,Transactions!$B:$B,"&lt;="&amp;H$12)</f>
        <v>0</v>
      </c>
      <c r="I117" s="173">
        <f>-SUMIFS(Transactions!$I:$I,Transactions!$F:$F,YearlyReport!$A117,Transactions!$B:$B,"&gt;="&amp;I$11,Transactions!$B:$B,"&lt;="&amp;I$12)+SUMIFS(Transactions!$H:$H,Transactions!$F:$F,YearlyReport!$A117,Transactions!$B:$B,"&gt;="&amp;I$11,Transactions!$B:$B,"&lt;="&amp;I$12)</f>
        <v>0</v>
      </c>
      <c r="J117" s="173">
        <f>-SUMIFS(Transactions!$I:$I,Transactions!$F:$F,YearlyReport!$A117,Transactions!$B:$B,"&gt;="&amp;J$11,Transactions!$B:$B,"&lt;="&amp;J$12)+SUMIFS(Transactions!$H:$H,Transactions!$F:$F,YearlyReport!$A117,Transactions!$B:$B,"&gt;="&amp;J$11,Transactions!$B:$B,"&lt;="&amp;J$12)</f>
        <v>0</v>
      </c>
      <c r="K117" s="173">
        <f>-SUMIFS(Transactions!$I:$I,Transactions!$F:$F,YearlyReport!$A117,Transactions!$B:$B,"&gt;="&amp;K$11,Transactions!$B:$B,"&lt;="&amp;K$12)+SUMIFS(Transactions!$H:$H,Transactions!$F:$F,YearlyReport!$A117,Transactions!$B:$B,"&gt;="&amp;K$11,Transactions!$B:$B,"&lt;="&amp;K$12)</f>
        <v>0</v>
      </c>
      <c r="L117" s="173">
        <f>-SUMIFS(Transactions!$I:$I,Transactions!$F:$F,YearlyReport!$A117,Transactions!$B:$B,"&gt;="&amp;L$11,Transactions!$B:$B,"&lt;="&amp;L$12)+SUMIFS(Transactions!$H:$H,Transactions!$F:$F,YearlyReport!$A117,Transactions!$B:$B,"&gt;="&amp;L$11,Transactions!$B:$B,"&lt;="&amp;L$12)</f>
        <v>0</v>
      </c>
      <c r="M117" s="173">
        <f>-SUMIFS(Transactions!$I:$I,Transactions!$F:$F,YearlyReport!$A117,Transactions!$B:$B,"&gt;="&amp;M$11,Transactions!$B:$B,"&lt;="&amp;M$12)+SUMIFS(Transactions!$H:$H,Transactions!$F:$F,YearlyReport!$A117,Transactions!$B:$B,"&gt;="&amp;M$11,Transactions!$B:$B,"&lt;="&amp;M$12)</f>
        <v>0</v>
      </c>
      <c r="N117" s="21">
        <f t="shared" si="44"/>
        <v>0</v>
      </c>
      <c r="O117" s="21">
        <f t="shared" si="45"/>
        <v>0</v>
      </c>
    </row>
    <row r="118" spans="1:15" s="25" customFormat="1" ht="13.5" x14ac:dyDescent="0.3">
      <c r="A118" s="25" t="s">
        <v>102</v>
      </c>
      <c r="B118" s="173">
        <f>-SUMIFS(Transactions!$I:$I,Transactions!$F:$F,YearlyReport!$A118,Transactions!$B:$B,"&gt;="&amp;B$11,Transactions!$B:$B,"&lt;="&amp;B$12)+SUMIFS(Transactions!$H:$H,Transactions!$F:$F,YearlyReport!$A118,Transactions!$B:$B,"&gt;="&amp;B$11,Transactions!$B:$B,"&lt;="&amp;B$12)</f>
        <v>0</v>
      </c>
      <c r="C118" s="173">
        <f>-SUMIFS(Transactions!$I:$I,Transactions!$F:$F,YearlyReport!$A118,Transactions!$B:$B,"&gt;="&amp;C$11,Transactions!$B:$B,"&lt;="&amp;C$12)+SUMIFS(Transactions!$H:$H,Transactions!$F:$F,YearlyReport!$A118,Transactions!$B:$B,"&gt;="&amp;C$11,Transactions!$B:$B,"&lt;="&amp;C$12)</f>
        <v>0</v>
      </c>
      <c r="D118" s="173">
        <f>-SUMIFS(Transactions!$I:$I,Transactions!$F:$F,YearlyReport!$A118,Transactions!$B:$B,"&gt;="&amp;D$11,Transactions!$B:$B,"&lt;="&amp;D$12)+SUMIFS(Transactions!$H:$H,Transactions!$F:$F,YearlyReport!$A118,Transactions!$B:$B,"&gt;="&amp;D$11,Transactions!$B:$B,"&lt;="&amp;D$12)</f>
        <v>0</v>
      </c>
      <c r="E118" s="173">
        <f>-SUMIFS(Transactions!$I:$I,Transactions!$F:$F,YearlyReport!$A118,Transactions!$B:$B,"&gt;="&amp;E$11,Transactions!$B:$B,"&lt;="&amp;E$12)+SUMIFS(Transactions!$H:$H,Transactions!$F:$F,YearlyReport!$A118,Transactions!$B:$B,"&gt;="&amp;E$11,Transactions!$B:$B,"&lt;="&amp;E$12)</f>
        <v>0</v>
      </c>
      <c r="F118" s="173">
        <f>-SUMIFS(Transactions!$I:$I,Transactions!$F:$F,YearlyReport!$A118,Transactions!$B:$B,"&gt;="&amp;F$11,Transactions!$B:$B,"&lt;="&amp;F$12)+SUMIFS(Transactions!$H:$H,Transactions!$F:$F,YearlyReport!$A118,Transactions!$B:$B,"&gt;="&amp;F$11,Transactions!$B:$B,"&lt;="&amp;F$12)</f>
        <v>0</v>
      </c>
      <c r="G118" s="173">
        <f>-SUMIFS(Transactions!$I:$I,Transactions!$F:$F,YearlyReport!$A118,Transactions!$B:$B,"&gt;="&amp;G$11,Transactions!$B:$B,"&lt;="&amp;G$12)+SUMIFS(Transactions!$H:$H,Transactions!$F:$F,YearlyReport!$A118,Transactions!$B:$B,"&gt;="&amp;G$11,Transactions!$B:$B,"&lt;="&amp;G$12)</f>
        <v>0</v>
      </c>
      <c r="H118" s="173">
        <f>-SUMIFS(Transactions!$I:$I,Transactions!$F:$F,YearlyReport!$A118,Transactions!$B:$B,"&gt;="&amp;H$11,Transactions!$B:$B,"&lt;="&amp;H$12)+SUMIFS(Transactions!$H:$H,Transactions!$F:$F,YearlyReport!$A118,Transactions!$B:$B,"&gt;="&amp;H$11,Transactions!$B:$B,"&lt;="&amp;H$12)</f>
        <v>0</v>
      </c>
      <c r="I118" s="173">
        <f>-SUMIFS(Transactions!$I:$I,Transactions!$F:$F,YearlyReport!$A118,Transactions!$B:$B,"&gt;="&amp;I$11,Transactions!$B:$B,"&lt;="&amp;I$12)+SUMIFS(Transactions!$H:$H,Transactions!$F:$F,YearlyReport!$A118,Transactions!$B:$B,"&gt;="&amp;I$11,Transactions!$B:$B,"&lt;="&amp;I$12)</f>
        <v>0</v>
      </c>
      <c r="J118" s="173">
        <f>-SUMIFS(Transactions!$I:$I,Transactions!$F:$F,YearlyReport!$A118,Transactions!$B:$B,"&gt;="&amp;J$11,Transactions!$B:$B,"&lt;="&amp;J$12)+SUMIFS(Transactions!$H:$H,Transactions!$F:$F,YearlyReport!$A118,Transactions!$B:$B,"&gt;="&amp;J$11,Transactions!$B:$B,"&lt;="&amp;J$12)</f>
        <v>0</v>
      </c>
      <c r="K118" s="173">
        <f>-SUMIFS(Transactions!$I:$I,Transactions!$F:$F,YearlyReport!$A118,Transactions!$B:$B,"&gt;="&amp;K$11,Transactions!$B:$B,"&lt;="&amp;K$12)+SUMIFS(Transactions!$H:$H,Transactions!$F:$F,YearlyReport!$A118,Transactions!$B:$B,"&gt;="&amp;K$11,Transactions!$B:$B,"&lt;="&amp;K$12)</f>
        <v>0</v>
      </c>
      <c r="L118" s="173">
        <f>-SUMIFS(Transactions!$I:$I,Transactions!$F:$F,YearlyReport!$A118,Transactions!$B:$B,"&gt;="&amp;L$11,Transactions!$B:$B,"&lt;="&amp;L$12)+SUMIFS(Transactions!$H:$H,Transactions!$F:$F,YearlyReport!$A118,Transactions!$B:$B,"&gt;="&amp;L$11,Transactions!$B:$B,"&lt;="&amp;L$12)</f>
        <v>0</v>
      </c>
      <c r="M118" s="173">
        <f>-SUMIFS(Transactions!$I:$I,Transactions!$F:$F,YearlyReport!$A118,Transactions!$B:$B,"&gt;="&amp;M$11,Transactions!$B:$B,"&lt;="&amp;M$12)+SUMIFS(Transactions!$H:$H,Transactions!$F:$F,YearlyReport!$A118,Transactions!$B:$B,"&gt;="&amp;M$11,Transactions!$B:$B,"&lt;="&amp;M$12)</f>
        <v>0</v>
      </c>
      <c r="N118" s="21">
        <f t="shared" si="44"/>
        <v>0</v>
      </c>
      <c r="O118" s="21">
        <f t="shared" si="45"/>
        <v>0</v>
      </c>
    </row>
    <row r="119" spans="1:15" s="25" customFormat="1" ht="13.5" x14ac:dyDescent="0.3">
      <c r="A119" s="25" t="s">
        <v>103</v>
      </c>
      <c r="B119" s="173">
        <f>-SUMIFS(Transactions!$I:$I,Transactions!$F:$F,YearlyReport!$A119,Transactions!$B:$B,"&gt;="&amp;B$11,Transactions!$B:$B,"&lt;="&amp;B$12)+SUMIFS(Transactions!$H:$H,Transactions!$F:$F,YearlyReport!$A119,Transactions!$B:$B,"&gt;="&amp;B$11,Transactions!$B:$B,"&lt;="&amp;B$12)</f>
        <v>0</v>
      </c>
      <c r="C119" s="173">
        <f>-SUMIFS(Transactions!$I:$I,Transactions!$F:$F,YearlyReport!$A119,Transactions!$B:$B,"&gt;="&amp;C$11,Transactions!$B:$B,"&lt;="&amp;C$12)+SUMIFS(Transactions!$H:$H,Transactions!$F:$F,YearlyReport!$A119,Transactions!$B:$B,"&gt;="&amp;C$11,Transactions!$B:$B,"&lt;="&amp;C$12)</f>
        <v>0</v>
      </c>
      <c r="D119" s="173">
        <f>-SUMIFS(Transactions!$I:$I,Transactions!$F:$F,YearlyReport!$A119,Transactions!$B:$B,"&gt;="&amp;D$11,Transactions!$B:$B,"&lt;="&amp;D$12)+SUMIFS(Transactions!$H:$H,Transactions!$F:$F,YearlyReport!$A119,Transactions!$B:$B,"&gt;="&amp;D$11,Transactions!$B:$B,"&lt;="&amp;D$12)</f>
        <v>0</v>
      </c>
      <c r="E119" s="173">
        <f>-SUMIFS(Transactions!$I:$I,Transactions!$F:$F,YearlyReport!$A119,Transactions!$B:$B,"&gt;="&amp;E$11,Transactions!$B:$B,"&lt;="&amp;E$12)+SUMIFS(Transactions!$H:$H,Transactions!$F:$F,YearlyReport!$A119,Transactions!$B:$B,"&gt;="&amp;E$11,Transactions!$B:$B,"&lt;="&amp;E$12)</f>
        <v>0</v>
      </c>
      <c r="F119" s="173">
        <f>-SUMIFS(Transactions!$I:$I,Transactions!$F:$F,YearlyReport!$A119,Transactions!$B:$B,"&gt;="&amp;F$11,Transactions!$B:$B,"&lt;="&amp;F$12)+SUMIFS(Transactions!$H:$H,Transactions!$F:$F,YearlyReport!$A119,Transactions!$B:$B,"&gt;="&amp;F$11,Transactions!$B:$B,"&lt;="&amp;F$12)</f>
        <v>0</v>
      </c>
      <c r="G119" s="173">
        <f>-SUMIFS(Transactions!$I:$I,Transactions!$F:$F,YearlyReport!$A119,Transactions!$B:$B,"&gt;="&amp;G$11,Transactions!$B:$B,"&lt;="&amp;G$12)+SUMIFS(Transactions!$H:$H,Transactions!$F:$F,YearlyReport!$A119,Transactions!$B:$B,"&gt;="&amp;G$11,Transactions!$B:$B,"&lt;="&amp;G$12)</f>
        <v>0</v>
      </c>
      <c r="H119" s="173">
        <f>-SUMIFS(Transactions!$I:$I,Transactions!$F:$F,YearlyReport!$A119,Transactions!$B:$B,"&gt;="&amp;H$11,Transactions!$B:$B,"&lt;="&amp;H$12)+SUMIFS(Transactions!$H:$H,Transactions!$F:$F,YearlyReport!$A119,Transactions!$B:$B,"&gt;="&amp;H$11,Transactions!$B:$B,"&lt;="&amp;H$12)</f>
        <v>0</v>
      </c>
      <c r="I119" s="173">
        <f>-SUMIFS(Transactions!$I:$I,Transactions!$F:$F,YearlyReport!$A119,Transactions!$B:$B,"&gt;="&amp;I$11,Transactions!$B:$B,"&lt;="&amp;I$12)+SUMIFS(Transactions!$H:$H,Transactions!$F:$F,YearlyReport!$A119,Transactions!$B:$B,"&gt;="&amp;I$11,Transactions!$B:$B,"&lt;="&amp;I$12)</f>
        <v>0</v>
      </c>
      <c r="J119" s="173">
        <f>-SUMIFS(Transactions!$I:$I,Transactions!$F:$F,YearlyReport!$A119,Transactions!$B:$B,"&gt;="&amp;J$11,Transactions!$B:$B,"&lt;="&amp;J$12)+SUMIFS(Transactions!$H:$H,Transactions!$F:$F,YearlyReport!$A119,Transactions!$B:$B,"&gt;="&amp;J$11,Transactions!$B:$B,"&lt;="&amp;J$12)</f>
        <v>0</v>
      </c>
      <c r="K119" s="173">
        <f>-SUMIFS(Transactions!$I:$I,Transactions!$F:$F,YearlyReport!$A119,Transactions!$B:$B,"&gt;="&amp;K$11,Transactions!$B:$B,"&lt;="&amp;K$12)+SUMIFS(Transactions!$H:$H,Transactions!$F:$F,YearlyReport!$A119,Transactions!$B:$B,"&gt;="&amp;K$11,Transactions!$B:$B,"&lt;="&amp;K$12)</f>
        <v>0</v>
      </c>
      <c r="L119" s="173">
        <f>-SUMIFS(Transactions!$I:$I,Transactions!$F:$F,YearlyReport!$A119,Transactions!$B:$B,"&gt;="&amp;L$11,Transactions!$B:$B,"&lt;="&amp;L$12)+SUMIFS(Transactions!$H:$H,Transactions!$F:$F,YearlyReport!$A119,Transactions!$B:$B,"&gt;="&amp;L$11,Transactions!$B:$B,"&lt;="&amp;L$12)</f>
        <v>0</v>
      </c>
      <c r="M119" s="173">
        <f>-SUMIFS(Transactions!$I:$I,Transactions!$F:$F,YearlyReport!$A119,Transactions!$B:$B,"&gt;="&amp;M$11,Transactions!$B:$B,"&lt;="&amp;M$12)+SUMIFS(Transactions!$H:$H,Transactions!$F:$F,YearlyReport!$A119,Transactions!$B:$B,"&gt;="&amp;M$11,Transactions!$B:$B,"&lt;="&amp;M$12)</f>
        <v>0</v>
      </c>
      <c r="N119" s="21">
        <f t="shared" si="44"/>
        <v>0</v>
      </c>
      <c r="O119" s="21">
        <f t="shared" si="45"/>
        <v>0</v>
      </c>
    </row>
    <row r="120" spans="1:15" s="25" customFormat="1" ht="13.5" x14ac:dyDescent="0.3">
      <c r="A120" s="25" t="s">
        <v>104</v>
      </c>
      <c r="B120" s="173">
        <f>-SUMIFS(Transactions!$I:$I,Transactions!$F:$F,YearlyReport!$A120,Transactions!$B:$B,"&gt;="&amp;B$11,Transactions!$B:$B,"&lt;="&amp;B$12)+SUMIFS(Transactions!$H:$H,Transactions!$F:$F,YearlyReport!$A120,Transactions!$B:$B,"&gt;="&amp;B$11,Transactions!$B:$B,"&lt;="&amp;B$12)</f>
        <v>0</v>
      </c>
      <c r="C120" s="173">
        <f>-SUMIFS(Transactions!$I:$I,Transactions!$F:$F,YearlyReport!$A120,Transactions!$B:$B,"&gt;="&amp;C$11,Transactions!$B:$B,"&lt;="&amp;C$12)+SUMIFS(Transactions!$H:$H,Transactions!$F:$F,YearlyReport!$A120,Transactions!$B:$B,"&gt;="&amp;C$11,Transactions!$B:$B,"&lt;="&amp;C$12)</f>
        <v>0</v>
      </c>
      <c r="D120" s="173">
        <f>-SUMIFS(Transactions!$I:$I,Transactions!$F:$F,YearlyReport!$A120,Transactions!$B:$B,"&gt;="&amp;D$11,Transactions!$B:$B,"&lt;="&amp;D$12)+SUMIFS(Transactions!$H:$H,Transactions!$F:$F,YearlyReport!$A120,Transactions!$B:$B,"&gt;="&amp;D$11,Transactions!$B:$B,"&lt;="&amp;D$12)</f>
        <v>0</v>
      </c>
      <c r="E120" s="173">
        <f>-SUMIFS(Transactions!$I:$I,Transactions!$F:$F,YearlyReport!$A120,Transactions!$B:$B,"&gt;="&amp;E$11,Transactions!$B:$B,"&lt;="&amp;E$12)+SUMIFS(Transactions!$H:$H,Transactions!$F:$F,YearlyReport!$A120,Transactions!$B:$B,"&gt;="&amp;E$11,Transactions!$B:$B,"&lt;="&amp;E$12)</f>
        <v>0</v>
      </c>
      <c r="F120" s="173">
        <f>-SUMIFS(Transactions!$I:$I,Transactions!$F:$F,YearlyReport!$A120,Transactions!$B:$B,"&gt;="&amp;F$11,Transactions!$B:$B,"&lt;="&amp;F$12)+SUMIFS(Transactions!$H:$H,Transactions!$F:$F,YearlyReport!$A120,Transactions!$B:$B,"&gt;="&amp;F$11,Transactions!$B:$B,"&lt;="&amp;F$12)</f>
        <v>0</v>
      </c>
      <c r="G120" s="173">
        <f>-SUMIFS(Transactions!$I:$I,Transactions!$F:$F,YearlyReport!$A120,Transactions!$B:$B,"&gt;="&amp;G$11,Transactions!$B:$B,"&lt;="&amp;G$12)+SUMIFS(Transactions!$H:$H,Transactions!$F:$F,YearlyReport!$A120,Transactions!$B:$B,"&gt;="&amp;G$11,Transactions!$B:$B,"&lt;="&amp;G$12)</f>
        <v>0</v>
      </c>
      <c r="H120" s="173">
        <f>-SUMIFS(Transactions!$I:$I,Transactions!$F:$F,YearlyReport!$A120,Transactions!$B:$B,"&gt;="&amp;H$11,Transactions!$B:$B,"&lt;="&amp;H$12)+SUMIFS(Transactions!$H:$H,Transactions!$F:$F,YearlyReport!$A120,Transactions!$B:$B,"&gt;="&amp;H$11,Transactions!$B:$B,"&lt;="&amp;H$12)</f>
        <v>0</v>
      </c>
      <c r="I120" s="173">
        <f>-SUMIFS(Transactions!$I:$I,Transactions!$F:$F,YearlyReport!$A120,Transactions!$B:$B,"&gt;="&amp;I$11,Transactions!$B:$B,"&lt;="&amp;I$12)+SUMIFS(Transactions!$H:$H,Transactions!$F:$F,YearlyReport!$A120,Transactions!$B:$B,"&gt;="&amp;I$11,Transactions!$B:$B,"&lt;="&amp;I$12)</f>
        <v>0</v>
      </c>
      <c r="J120" s="173">
        <f>-SUMIFS(Transactions!$I:$I,Transactions!$F:$F,YearlyReport!$A120,Transactions!$B:$B,"&gt;="&amp;J$11,Transactions!$B:$B,"&lt;="&amp;J$12)+SUMIFS(Transactions!$H:$H,Transactions!$F:$F,YearlyReport!$A120,Transactions!$B:$B,"&gt;="&amp;J$11,Transactions!$B:$B,"&lt;="&amp;J$12)</f>
        <v>0</v>
      </c>
      <c r="K120" s="173">
        <f>-SUMIFS(Transactions!$I:$I,Transactions!$F:$F,YearlyReport!$A120,Transactions!$B:$B,"&gt;="&amp;K$11,Transactions!$B:$B,"&lt;="&amp;K$12)+SUMIFS(Transactions!$H:$H,Transactions!$F:$F,YearlyReport!$A120,Transactions!$B:$B,"&gt;="&amp;K$11,Transactions!$B:$B,"&lt;="&amp;K$12)</f>
        <v>0</v>
      </c>
      <c r="L120" s="173">
        <f>-SUMIFS(Transactions!$I:$I,Transactions!$F:$F,YearlyReport!$A120,Transactions!$B:$B,"&gt;="&amp;L$11,Transactions!$B:$B,"&lt;="&amp;L$12)+SUMIFS(Transactions!$H:$H,Transactions!$F:$F,YearlyReport!$A120,Transactions!$B:$B,"&gt;="&amp;L$11,Transactions!$B:$B,"&lt;="&amp;L$12)</f>
        <v>0</v>
      </c>
      <c r="M120" s="173">
        <f>-SUMIFS(Transactions!$I:$I,Transactions!$F:$F,YearlyReport!$A120,Transactions!$B:$B,"&gt;="&amp;M$11,Transactions!$B:$B,"&lt;="&amp;M$12)+SUMIFS(Transactions!$H:$H,Transactions!$F:$F,YearlyReport!$A120,Transactions!$B:$B,"&gt;="&amp;M$11,Transactions!$B:$B,"&lt;="&amp;M$12)</f>
        <v>0</v>
      </c>
      <c r="N120" s="21">
        <f t="shared" si="44"/>
        <v>0</v>
      </c>
      <c r="O120" s="21">
        <f t="shared" si="45"/>
        <v>0</v>
      </c>
    </row>
    <row r="121" spans="1:15" s="25" customFormat="1" ht="13.5" x14ac:dyDescent="0.3">
      <c r="A121" s="25" t="s">
        <v>137</v>
      </c>
      <c r="B121" s="173">
        <f>-SUMIFS(Transactions!$I:$I,Transactions!$F:$F,YearlyReport!$A121,Transactions!$B:$B,"&gt;="&amp;B$11,Transactions!$B:$B,"&lt;="&amp;B$12)+SUMIFS(Transactions!$H:$H,Transactions!$F:$F,YearlyReport!$A121,Transactions!$B:$B,"&gt;="&amp;B$11,Transactions!$B:$B,"&lt;="&amp;B$12)</f>
        <v>0</v>
      </c>
      <c r="C121" s="173">
        <f>-SUMIFS(Transactions!$I:$I,Transactions!$F:$F,YearlyReport!$A121,Transactions!$B:$B,"&gt;="&amp;C$11,Transactions!$B:$B,"&lt;="&amp;C$12)+SUMIFS(Transactions!$H:$H,Transactions!$F:$F,YearlyReport!$A121,Transactions!$B:$B,"&gt;="&amp;C$11,Transactions!$B:$B,"&lt;="&amp;C$12)</f>
        <v>0</v>
      </c>
      <c r="D121" s="173">
        <f>-SUMIFS(Transactions!$I:$I,Transactions!$F:$F,YearlyReport!$A121,Transactions!$B:$B,"&gt;="&amp;D$11,Transactions!$B:$B,"&lt;="&amp;D$12)+SUMIFS(Transactions!$H:$H,Transactions!$F:$F,YearlyReport!$A121,Transactions!$B:$B,"&gt;="&amp;D$11,Transactions!$B:$B,"&lt;="&amp;D$12)</f>
        <v>0</v>
      </c>
      <c r="E121" s="173">
        <f>-SUMIFS(Transactions!$I:$I,Transactions!$F:$F,YearlyReport!$A121,Transactions!$B:$B,"&gt;="&amp;E$11,Transactions!$B:$B,"&lt;="&amp;E$12)+SUMIFS(Transactions!$H:$H,Transactions!$F:$F,YearlyReport!$A121,Transactions!$B:$B,"&gt;="&amp;E$11,Transactions!$B:$B,"&lt;="&amp;E$12)</f>
        <v>0</v>
      </c>
      <c r="F121" s="173">
        <f>-SUMIFS(Transactions!$I:$I,Transactions!$F:$F,YearlyReport!$A121,Transactions!$B:$B,"&gt;="&amp;F$11,Transactions!$B:$B,"&lt;="&amp;F$12)+SUMIFS(Transactions!$H:$H,Transactions!$F:$F,YearlyReport!$A121,Transactions!$B:$B,"&gt;="&amp;F$11,Transactions!$B:$B,"&lt;="&amp;F$12)</f>
        <v>0</v>
      </c>
      <c r="G121" s="173">
        <f>-SUMIFS(Transactions!$I:$I,Transactions!$F:$F,YearlyReport!$A121,Transactions!$B:$B,"&gt;="&amp;G$11,Transactions!$B:$B,"&lt;="&amp;G$12)+SUMIFS(Transactions!$H:$H,Transactions!$F:$F,YearlyReport!$A121,Transactions!$B:$B,"&gt;="&amp;G$11,Transactions!$B:$B,"&lt;="&amp;G$12)</f>
        <v>0</v>
      </c>
      <c r="H121" s="173">
        <f>-SUMIFS(Transactions!$I:$I,Transactions!$F:$F,YearlyReport!$A121,Transactions!$B:$B,"&gt;="&amp;H$11,Transactions!$B:$B,"&lt;="&amp;H$12)+SUMIFS(Transactions!$H:$H,Transactions!$F:$F,YearlyReport!$A121,Transactions!$B:$B,"&gt;="&amp;H$11,Transactions!$B:$B,"&lt;="&amp;H$12)</f>
        <v>0</v>
      </c>
      <c r="I121" s="173">
        <f>-SUMIFS(Transactions!$I:$I,Transactions!$F:$F,YearlyReport!$A121,Transactions!$B:$B,"&gt;="&amp;I$11,Transactions!$B:$B,"&lt;="&amp;I$12)+SUMIFS(Transactions!$H:$H,Transactions!$F:$F,YearlyReport!$A121,Transactions!$B:$B,"&gt;="&amp;I$11,Transactions!$B:$B,"&lt;="&amp;I$12)</f>
        <v>0</v>
      </c>
      <c r="J121" s="173">
        <f>-SUMIFS(Transactions!$I:$I,Transactions!$F:$F,YearlyReport!$A121,Transactions!$B:$B,"&gt;="&amp;J$11,Transactions!$B:$B,"&lt;="&amp;J$12)+SUMIFS(Transactions!$H:$H,Transactions!$F:$F,YearlyReport!$A121,Transactions!$B:$B,"&gt;="&amp;J$11,Transactions!$B:$B,"&lt;="&amp;J$12)</f>
        <v>0</v>
      </c>
      <c r="K121" s="173">
        <f>-SUMIFS(Transactions!$I:$I,Transactions!$F:$F,YearlyReport!$A121,Transactions!$B:$B,"&gt;="&amp;K$11,Transactions!$B:$B,"&lt;="&amp;K$12)+SUMIFS(Transactions!$H:$H,Transactions!$F:$F,YearlyReport!$A121,Transactions!$B:$B,"&gt;="&amp;K$11,Transactions!$B:$B,"&lt;="&amp;K$12)</f>
        <v>0</v>
      </c>
      <c r="L121" s="173">
        <f>-SUMIFS(Transactions!$I:$I,Transactions!$F:$F,YearlyReport!$A121,Transactions!$B:$B,"&gt;="&amp;L$11,Transactions!$B:$B,"&lt;="&amp;L$12)+SUMIFS(Transactions!$H:$H,Transactions!$F:$F,YearlyReport!$A121,Transactions!$B:$B,"&gt;="&amp;L$11,Transactions!$B:$B,"&lt;="&amp;L$12)</f>
        <v>0</v>
      </c>
      <c r="M121" s="173">
        <f>-SUMIFS(Transactions!$I:$I,Transactions!$F:$F,YearlyReport!$A121,Transactions!$B:$B,"&gt;="&amp;M$11,Transactions!$B:$B,"&lt;="&amp;M$12)+SUMIFS(Transactions!$H:$H,Transactions!$F:$F,YearlyReport!$A121,Transactions!$B:$B,"&gt;="&amp;M$11,Transactions!$B:$B,"&lt;="&amp;M$12)</f>
        <v>0</v>
      </c>
      <c r="N121" s="21">
        <f t="shared" si="44"/>
        <v>0</v>
      </c>
      <c r="O121" s="21">
        <f t="shared" si="45"/>
        <v>0</v>
      </c>
    </row>
    <row r="122" spans="1:15" s="25" customFormat="1" ht="13.5" x14ac:dyDescent="0.3">
      <c r="A122" s="25" t="s">
        <v>107</v>
      </c>
      <c r="B122" s="173">
        <f>-SUMIFS(Transactions!$I:$I,Transactions!$F:$F,YearlyReport!$A122,Transactions!$B:$B,"&gt;="&amp;B$11,Transactions!$B:$B,"&lt;="&amp;B$12)+SUMIFS(Transactions!$H:$H,Transactions!$F:$F,YearlyReport!$A122,Transactions!$B:$B,"&gt;="&amp;B$11,Transactions!$B:$B,"&lt;="&amp;B$12)</f>
        <v>0</v>
      </c>
      <c r="C122" s="173">
        <f>-SUMIFS(Transactions!$I:$I,Transactions!$F:$F,YearlyReport!$A122,Transactions!$B:$B,"&gt;="&amp;C$11,Transactions!$B:$B,"&lt;="&amp;C$12)+SUMIFS(Transactions!$H:$H,Transactions!$F:$F,YearlyReport!$A122,Transactions!$B:$B,"&gt;="&amp;C$11,Transactions!$B:$B,"&lt;="&amp;C$12)</f>
        <v>0</v>
      </c>
      <c r="D122" s="173">
        <f>-SUMIFS(Transactions!$I:$I,Transactions!$F:$F,YearlyReport!$A122,Transactions!$B:$B,"&gt;="&amp;D$11,Transactions!$B:$B,"&lt;="&amp;D$12)+SUMIFS(Transactions!$H:$H,Transactions!$F:$F,YearlyReport!$A122,Transactions!$B:$B,"&gt;="&amp;D$11,Transactions!$B:$B,"&lt;="&amp;D$12)</f>
        <v>0</v>
      </c>
      <c r="E122" s="173">
        <f>-SUMIFS(Transactions!$I:$I,Transactions!$F:$F,YearlyReport!$A122,Transactions!$B:$B,"&gt;="&amp;E$11,Transactions!$B:$B,"&lt;="&amp;E$12)+SUMIFS(Transactions!$H:$H,Transactions!$F:$F,YearlyReport!$A122,Transactions!$B:$B,"&gt;="&amp;E$11,Transactions!$B:$B,"&lt;="&amp;E$12)</f>
        <v>0</v>
      </c>
      <c r="F122" s="173">
        <f>-SUMIFS(Transactions!$I:$I,Transactions!$F:$F,YearlyReport!$A122,Transactions!$B:$B,"&gt;="&amp;F$11,Transactions!$B:$B,"&lt;="&amp;F$12)+SUMIFS(Transactions!$H:$H,Transactions!$F:$F,YearlyReport!$A122,Transactions!$B:$B,"&gt;="&amp;F$11,Transactions!$B:$B,"&lt;="&amp;F$12)</f>
        <v>0</v>
      </c>
      <c r="G122" s="173">
        <f>-SUMIFS(Transactions!$I:$I,Transactions!$F:$F,YearlyReport!$A122,Transactions!$B:$B,"&gt;="&amp;G$11,Transactions!$B:$B,"&lt;="&amp;G$12)+SUMIFS(Transactions!$H:$H,Transactions!$F:$F,YearlyReport!$A122,Transactions!$B:$B,"&gt;="&amp;G$11,Transactions!$B:$B,"&lt;="&amp;G$12)</f>
        <v>0</v>
      </c>
      <c r="H122" s="173">
        <f>-SUMIFS(Transactions!$I:$I,Transactions!$F:$F,YearlyReport!$A122,Transactions!$B:$B,"&gt;="&amp;H$11,Transactions!$B:$B,"&lt;="&amp;H$12)+SUMIFS(Transactions!$H:$H,Transactions!$F:$F,YearlyReport!$A122,Transactions!$B:$B,"&gt;="&amp;H$11,Transactions!$B:$B,"&lt;="&amp;H$12)</f>
        <v>0</v>
      </c>
      <c r="I122" s="173">
        <f>-SUMIFS(Transactions!$I:$I,Transactions!$F:$F,YearlyReport!$A122,Transactions!$B:$B,"&gt;="&amp;I$11,Transactions!$B:$B,"&lt;="&amp;I$12)+SUMIFS(Transactions!$H:$H,Transactions!$F:$F,YearlyReport!$A122,Transactions!$B:$B,"&gt;="&amp;I$11,Transactions!$B:$B,"&lt;="&amp;I$12)</f>
        <v>0</v>
      </c>
      <c r="J122" s="173">
        <f>-SUMIFS(Transactions!$I:$I,Transactions!$F:$F,YearlyReport!$A122,Transactions!$B:$B,"&gt;="&amp;J$11,Transactions!$B:$B,"&lt;="&amp;J$12)+SUMIFS(Transactions!$H:$H,Transactions!$F:$F,YearlyReport!$A122,Transactions!$B:$B,"&gt;="&amp;J$11,Transactions!$B:$B,"&lt;="&amp;J$12)</f>
        <v>0</v>
      </c>
      <c r="K122" s="173">
        <f>-SUMIFS(Transactions!$I:$I,Transactions!$F:$F,YearlyReport!$A122,Transactions!$B:$B,"&gt;="&amp;K$11,Transactions!$B:$B,"&lt;="&amp;K$12)+SUMIFS(Transactions!$H:$H,Transactions!$F:$F,YearlyReport!$A122,Transactions!$B:$B,"&gt;="&amp;K$11,Transactions!$B:$B,"&lt;="&amp;K$12)</f>
        <v>0</v>
      </c>
      <c r="L122" s="173">
        <f>-SUMIFS(Transactions!$I:$I,Transactions!$F:$F,YearlyReport!$A122,Transactions!$B:$B,"&gt;="&amp;L$11,Transactions!$B:$B,"&lt;="&amp;L$12)+SUMIFS(Transactions!$H:$H,Transactions!$F:$F,YearlyReport!$A122,Transactions!$B:$B,"&gt;="&amp;L$11,Transactions!$B:$B,"&lt;="&amp;L$12)</f>
        <v>0</v>
      </c>
      <c r="M122" s="173">
        <f>-SUMIFS(Transactions!$I:$I,Transactions!$F:$F,YearlyReport!$A122,Transactions!$B:$B,"&gt;="&amp;M$11,Transactions!$B:$B,"&lt;="&amp;M$12)+SUMIFS(Transactions!$H:$H,Transactions!$F:$F,YearlyReport!$A122,Transactions!$B:$B,"&gt;="&amp;M$11,Transactions!$B:$B,"&lt;="&amp;M$12)</f>
        <v>0</v>
      </c>
      <c r="N122" s="21">
        <f t="shared" si="44"/>
        <v>0</v>
      </c>
      <c r="O122" s="21">
        <f t="shared" si="45"/>
        <v>0</v>
      </c>
    </row>
    <row r="123" spans="1:15" s="25" customFormat="1" ht="13.5" x14ac:dyDescent="0.3">
      <c r="A123" s="25" t="s">
        <v>108</v>
      </c>
      <c r="B123" s="173">
        <f>-SUMIFS(Transactions!$I:$I,Transactions!$F:$F,YearlyReport!$A123,Transactions!$B:$B,"&gt;="&amp;B$11,Transactions!$B:$B,"&lt;="&amp;B$12)+SUMIFS(Transactions!$H:$H,Transactions!$F:$F,YearlyReport!$A123,Transactions!$B:$B,"&gt;="&amp;B$11,Transactions!$B:$B,"&lt;="&amp;B$12)</f>
        <v>0</v>
      </c>
      <c r="C123" s="173">
        <f>-SUMIFS(Transactions!$I:$I,Transactions!$F:$F,YearlyReport!$A123,Transactions!$B:$B,"&gt;="&amp;C$11,Transactions!$B:$B,"&lt;="&amp;C$12)+SUMIFS(Transactions!$H:$H,Transactions!$F:$F,YearlyReport!$A123,Transactions!$B:$B,"&gt;="&amp;C$11,Transactions!$B:$B,"&lt;="&amp;C$12)</f>
        <v>0</v>
      </c>
      <c r="D123" s="173">
        <f>-SUMIFS(Transactions!$I:$I,Transactions!$F:$F,YearlyReport!$A123,Transactions!$B:$B,"&gt;="&amp;D$11,Transactions!$B:$B,"&lt;="&amp;D$12)+SUMIFS(Transactions!$H:$H,Transactions!$F:$F,YearlyReport!$A123,Transactions!$B:$B,"&gt;="&amp;D$11,Transactions!$B:$B,"&lt;="&amp;D$12)</f>
        <v>0</v>
      </c>
      <c r="E123" s="173">
        <f>-SUMIFS(Transactions!$I:$I,Transactions!$F:$F,YearlyReport!$A123,Transactions!$B:$B,"&gt;="&amp;E$11,Transactions!$B:$B,"&lt;="&amp;E$12)+SUMIFS(Transactions!$H:$H,Transactions!$F:$F,YearlyReport!$A123,Transactions!$B:$B,"&gt;="&amp;E$11,Transactions!$B:$B,"&lt;="&amp;E$12)</f>
        <v>0</v>
      </c>
      <c r="F123" s="173">
        <f>-SUMIFS(Transactions!$I:$I,Transactions!$F:$F,YearlyReport!$A123,Transactions!$B:$B,"&gt;="&amp;F$11,Transactions!$B:$B,"&lt;="&amp;F$12)+SUMIFS(Transactions!$H:$H,Transactions!$F:$F,YearlyReport!$A123,Transactions!$B:$B,"&gt;="&amp;F$11,Transactions!$B:$B,"&lt;="&amp;F$12)</f>
        <v>0</v>
      </c>
      <c r="G123" s="173">
        <f>-SUMIFS(Transactions!$I:$I,Transactions!$F:$F,YearlyReport!$A123,Transactions!$B:$B,"&gt;="&amp;G$11,Transactions!$B:$B,"&lt;="&amp;G$12)+SUMIFS(Transactions!$H:$H,Transactions!$F:$F,YearlyReport!$A123,Transactions!$B:$B,"&gt;="&amp;G$11,Transactions!$B:$B,"&lt;="&amp;G$12)</f>
        <v>0</v>
      </c>
      <c r="H123" s="173">
        <f>-SUMIFS(Transactions!$I:$I,Transactions!$F:$F,YearlyReport!$A123,Transactions!$B:$B,"&gt;="&amp;H$11,Transactions!$B:$B,"&lt;="&amp;H$12)+SUMIFS(Transactions!$H:$H,Transactions!$F:$F,YearlyReport!$A123,Transactions!$B:$B,"&gt;="&amp;H$11,Transactions!$B:$B,"&lt;="&amp;H$12)</f>
        <v>0</v>
      </c>
      <c r="I123" s="173">
        <f>-SUMIFS(Transactions!$I:$I,Transactions!$F:$F,YearlyReport!$A123,Transactions!$B:$B,"&gt;="&amp;I$11,Transactions!$B:$B,"&lt;="&amp;I$12)+SUMIFS(Transactions!$H:$H,Transactions!$F:$F,YearlyReport!$A123,Transactions!$B:$B,"&gt;="&amp;I$11,Transactions!$B:$B,"&lt;="&amp;I$12)</f>
        <v>0</v>
      </c>
      <c r="J123" s="173">
        <f>-SUMIFS(Transactions!$I:$I,Transactions!$F:$F,YearlyReport!$A123,Transactions!$B:$B,"&gt;="&amp;J$11,Transactions!$B:$B,"&lt;="&amp;J$12)+SUMIFS(Transactions!$H:$H,Transactions!$F:$F,YearlyReport!$A123,Transactions!$B:$B,"&gt;="&amp;J$11,Transactions!$B:$B,"&lt;="&amp;J$12)</f>
        <v>0</v>
      </c>
      <c r="K123" s="173">
        <f>-SUMIFS(Transactions!$I:$I,Transactions!$F:$F,YearlyReport!$A123,Transactions!$B:$B,"&gt;="&amp;K$11,Transactions!$B:$B,"&lt;="&amp;K$12)+SUMIFS(Transactions!$H:$H,Transactions!$F:$F,YearlyReport!$A123,Transactions!$B:$B,"&gt;="&amp;K$11,Transactions!$B:$B,"&lt;="&amp;K$12)</f>
        <v>0</v>
      </c>
      <c r="L123" s="173">
        <f>-SUMIFS(Transactions!$I:$I,Transactions!$F:$F,YearlyReport!$A123,Transactions!$B:$B,"&gt;="&amp;L$11,Transactions!$B:$B,"&lt;="&amp;L$12)+SUMIFS(Transactions!$H:$H,Transactions!$F:$F,YearlyReport!$A123,Transactions!$B:$B,"&gt;="&amp;L$11,Transactions!$B:$B,"&lt;="&amp;L$12)</f>
        <v>0</v>
      </c>
      <c r="M123" s="173">
        <f>-SUMIFS(Transactions!$I:$I,Transactions!$F:$F,YearlyReport!$A123,Transactions!$B:$B,"&gt;="&amp;M$11,Transactions!$B:$B,"&lt;="&amp;M$12)+SUMIFS(Transactions!$H:$H,Transactions!$F:$F,YearlyReport!$A123,Transactions!$B:$B,"&gt;="&amp;M$11,Transactions!$B:$B,"&lt;="&amp;M$12)</f>
        <v>0</v>
      </c>
      <c r="N123" s="21">
        <f t="shared" si="44"/>
        <v>0</v>
      </c>
      <c r="O123" s="21">
        <f t="shared" si="45"/>
        <v>0</v>
      </c>
    </row>
    <row r="124" spans="1:15" s="25" customFormat="1" ht="13.5" x14ac:dyDescent="0.3">
      <c r="A124" s="25" t="s">
        <v>136</v>
      </c>
      <c r="B124" s="173">
        <f>-SUMIFS(Transactions!$I:$I,Transactions!$F:$F,YearlyReport!$A124,Transactions!$B:$B,"&gt;="&amp;B$11,Transactions!$B:$B,"&lt;="&amp;B$12)+SUMIFS(Transactions!$H:$H,Transactions!$F:$F,YearlyReport!$A124,Transactions!$B:$B,"&gt;="&amp;B$11,Transactions!$B:$B,"&lt;="&amp;B$12)</f>
        <v>0</v>
      </c>
      <c r="C124" s="173">
        <f>-SUMIFS(Transactions!$I:$I,Transactions!$F:$F,YearlyReport!$A124,Transactions!$B:$B,"&gt;="&amp;C$11,Transactions!$B:$B,"&lt;="&amp;C$12)+SUMIFS(Transactions!$H:$H,Transactions!$F:$F,YearlyReport!$A124,Transactions!$B:$B,"&gt;="&amp;C$11,Transactions!$B:$B,"&lt;="&amp;C$12)</f>
        <v>0</v>
      </c>
      <c r="D124" s="173">
        <f>-SUMIFS(Transactions!$I:$I,Transactions!$F:$F,YearlyReport!$A124,Transactions!$B:$B,"&gt;="&amp;D$11,Transactions!$B:$B,"&lt;="&amp;D$12)+SUMIFS(Transactions!$H:$H,Transactions!$F:$F,YearlyReport!$A124,Transactions!$B:$B,"&gt;="&amp;D$11,Transactions!$B:$B,"&lt;="&amp;D$12)</f>
        <v>0</v>
      </c>
      <c r="E124" s="173">
        <f>-SUMIFS(Transactions!$I:$I,Transactions!$F:$F,YearlyReport!$A124,Transactions!$B:$B,"&gt;="&amp;E$11,Transactions!$B:$B,"&lt;="&amp;E$12)+SUMIFS(Transactions!$H:$H,Transactions!$F:$F,YearlyReport!$A124,Transactions!$B:$B,"&gt;="&amp;E$11,Transactions!$B:$B,"&lt;="&amp;E$12)</f>
        <v>0</v>
      </c>
      <c r="F124" s="173">
        <f>-SUMIFS(Transactions!$I:$I,Transactions!$F:$F,YearlyReport!$A124,Transactions!$B:$B,"&gt;="&amp;F$11,Transactions!$B:$B,"&lt;="&amp;F$12)+SUMIFS(Transactions!$H:$H,Transactions!$F:$F,YearlyReport!$A124,Transactions!$B:$B,"&gt;="&amp;F$11,Transactions!$B:$B,"&lt;="&amp;F$12)</f>
        <v>0</v>
      </c>
      <c r="G124" s="173">
        <f>-SUMIFS(Transactions!$I:$I,Transactions!$F:$F,YearlyReport!$A124,Transactions!$B:$B,"&gt;="&amp;G$11,Transactions!$B:$B,"&lt;="&amp;G$12)+SUMIFS(Transactions!$H:$H,Transactions!$F:$F,YearlyReport!$A124,Transactions!$B:$B,"&gt;="&amp;G$11,Transactions!$B:$B,"&lt;="&amp;G$12)</f>
        <v>0</v>
      </c>
      <c r="H124" s="173">
        <f>-SUMIFS(Transactions!$I:$I,Transactions!$F:$F,YearlyReport!$A124,Transactions!$B:$B,"&gt;="&amp;H$11,Transactions!$B:$B,"&lt;="&amp;H$12)+SUMIFS(Transactions!$H:$H,Transactions!$F:$F,YearlyReport!$A124,Transactions!$B:$B,"&gt;="&amp;H$11,Transactions!$B:$B,"&lt;="&amp;H$12)</f>
        <v>0</v>
      </c>
      <c r="I124" s="173">
        <f>-SUMIFS(Transactions!$I:$I,Transactions!$F:$F,YearlyReport!$A124,Transactions!$B:$B,"&gt;="&amp;I$11,Transactions!$B:$B,"&lt;="&amp;I$12)+SUMIFS(Transactions!$H:$H,Transactions!$F:$F,YearlyReport!$A124,Transactions!$B:$B,"&gt;="&amp;I$11,Transactions!$B:$B,"&lt;="&amp;I$12)</f>
        <v>0</v>
      </c>
      <c r="J124" s="173">
        <f>-SUMIFS(Transactions!$I:$I,Transactions!$F:$F,YearlyReport!$A124,Transactions!$B:$B,"&gt;="&amp;J$11,Transactions!$B:$B,"&lt;="&amp;J$12)+SUMIFS(Transactions!$H:$H,Transactions!$F:$F,YearlyReport!$A124,Transactions!$B:$B,"&gt;="&amp;J$11,Transactions!$B:$B,"&lt;="&amp;J$12)</f>
        <v>0</v>
      </c>
      <c r="K124" s="173">
        <f>-SUMIFS(Transactions!$I:$I,Transactions!$F:$F,YearlyReport!$A124,Transactions!$B:$B,"&gt;="&amp;K$11,Transactions!$B:$B,"&lt;="&amp;K$12)+SUMIFS(Transactions!$H:$H,Transactions!$F:$F,YearlyReport!$A124,Transactions!$B:$B,"&gt;="&amp;K$11,Transactions!$B:$B,"&lt;="&amp;K$12)</f>
        <v>0</v>
      </c>
      <c r="L124" s="173">
        <f>-SUMIFS(Transactions!$I:$I,Transactions!$F:$F,YearlyReport!$A124,Transactions!$B:$B,"&gt;="&amp;L$11,Transactions!$B:$B,"&lt;="&amp;L$12)+SUMIFS(Transactions!$H:$H,Transactions!$F:$F,YearlyReport!$A124,Transactions!$B:$B,"&gt;="&amp;L$11,Transactions!$B:$B,"&lt;="&amp;L$12)</f>
        <v>0</v>
      </c>
      <c r="M124" s="173">
        <f>-SUMIFS(Transactions!$I:$I,Transactions!$F:$F,YearlyReport!$A124,Transactions!$B:$B,"&gt;="&amp;M$11,Transactions!$B:$B,"&lt;="&amp;M$12)+SUMIFS(Transactions!$H:$H,Transactions!$F:$F,YearlyReport!$A124,Transactions!$B:$B,"&gt;="&amp;M$11,Transactions!$B:$B,"&lt;="&amp;M$12)</f>
        <v>0</v>
      </c>
      <c r="N124" s="21">
        <f t="shared" si="44"/>
        <v>0</v>
      </c>
      <c r="O124" s="21">
        <f t="shared" si="45"/>
        <v>0</v>
      </c>
    </row>
    <row r="125" spans="1:15" s="25" customFormat="1" ht="13.5" x14ac:dyDescent="0.3">
      <c r="A125" s="25" t="s">
        <v>161</v>
      </c>
      <c r="B125" s="174">
        <f>-SUMIFS(Transactions!$I:$I,Transactions!$F:$F,YearlyReport!$A125,Transactions!$B:$B,"&gt;="&amp;B$11,Transactions!$B:$B,"&lt;="&amp;B$12)+SUMIFS(Transactions!$H:$H,Transactions!$F:$F,YearlyReport!$A125,Transactions!$B:$B,"&gt;="&amp;B$11,Transactions!$B:$B,"&lt;="&amp;B$12)</f>
        <v>0</v>
      </c>
      <c r="C125" s="174">
        <f>-SUMIFS(Transactions!$I:$I,Transactions!$F:$F,YearlyReport!$A125,Transactions!$B:$B,"&gt;="&amp;C$11,Transactions!$B:$B,"&lt;="&amp;C$12)+SUMIFS(Transactions!$H:$H,Transactions!$F:$F,YearlyReport!$A125,Transactions!$B:$B,"&gt;="&amp;C$11,Transactions!$B:$B,"&lt;="&amp;C$12)</f>
        <v>0</v>
      </c>
      <c r="D125" s="174">
        <f>-SUMIFS(Transactions!$I:$I,Transactions!$F:$F,YearlyReport!$A125,Transactions!$B:$B,"&gt;="&amp;D$11,Transactions!$B:$B,"&lt;="&amp;D$12)+SUMIFS(Transactions!$H:$H,Transactions!$F:$F,YearlyReport!$A125,Transactions!$B:$B,"&gt;="&amp;D$11,Transactions!$B:$B,"&lt;="&amp;D$12)</f>
        <v>0</v>
      </c>
      <c r="E125" s="174">
        <f>-SUMIFS(Transactions!$I:$I,Transactions!$F:$F,YearlyReport!$A125,Transactions!$B:$B,"&gt;="&amp;E$11,Transactions!$B:$B,"&lt;="&amp;E$12)+SUMIFS(Transactions!$H:$H,Transactions!$F:$F,YearlyReport!$A125,Transactions!$B:$B,"&gt;="&amp;E$11,Transactions!$B:$B,"&lt;="&amp;E$12)</f>
        <v>0</v>
      </c>
      <c r="F125" s="174">
        <f>-SUMIFS(Transactions!$I:$I,Transactions!$F:$F,YearlyReport!$A125,Transactions!$B:$B,"&gt;="&amp;F$11,Transactions!$B:$B,"&lt;="&amp;F$12)+SUMIFS(Transactions!$H:$H,Transactions!$F:$F,YearlyReport!$A125,Transactions!$B:$B,"&gt;="&amp;F$11,Transactions!$B:$B,"&lt;="&amp;F$12)</f>
        <v>0</v>
      </c>
      <c r="G125" s="174">
        <f>-SUMIFS(Transactions!$I:$I,Transactions!$F:$F,YearlyReport!$A125,Transactions!$B:$B,"&gt;="&amp;G$11,Transactions!$B:$B,"&lt;="&amp;G$12)+SUMIFS(Transactions!$H:$H,Transactions!$F:$F,YearlyReport!$A125,Transactions!$B:$B,"&gt;="&amp;G$11,Transactions!$B:$B,"&lt;="&amp;G$12)</f>
        <v>0</v>
      </c>
      <c r="H125" s="174">
        <f>-SUMIFS(Transactions!$I:$I,Transactions!$F:$F,YearlyReport!$A125,Transactions!$B:$B,"&gt;="&amp;H$11,Transactions!$B:$B,"&lt;="&amp;H$12)+SUMIFS(Transactions!$H:$H,Transactions!$F:$F,YearlyReport!$A125,Transactions!$B:$B,"&gt;="&amp;H$11,Transactions!$B:$B,"&lt;="&amp;H$12)</f>
        <v>0</v>
      </c>
      <c r="I125" s="174">
        <f>-SUMIFS(Transactions!$I:$I,Transactions!$F:$F,YearlyReport!$A125,Transactions!$B:$B,"&gt;="&amp;I$11,Transactions!$B:$B,"&lt;="&amp;I$12)+SUMIFS(Transactions!$H:$H,Transactions!$F:$F,YearlyReport!$A125,Transactions!$B:$B,"&gt;="&amp;I$11,Transactions!$B:$B,"&lt;="&amp;I$12)</f>
        <v>0</v>
      </c>
      <c r="J125" s="174">
        <f>-SUMIFS(Transactions!$I:$I,Transactions!$F:$F,YearlyReport!$A125,Transactions!$B:$B,"&gt;="&amp;J$11,Transactions!$B:$B,"&lt;="&amp;J$12)+SUMIFS(Transactions!$H:$H,Transactions!$F:$F,YearlyReport!$A125,Transactions!$B:$B,"&gt;="&amp;J$11,Transactions!$B:$B,"&lt;="&amp;J$12)</f>
        <v>0</v>
      </c>
      <c r="K125" s="174">
        <f>-SUMIFS(Transactions!$I:$I,Transactions!$F:$F,YearlyReport!$A125,Transactions!$B:$B,"&gt;="&amp;K$11,Transactions!$B:$B,"&lt;="&amp;K$12)+SUMIFS(Transactions!$H:$H,Transactions!$F:$F,YearlyReport!$A125,Transactions!$B:$B,"&gt;="&amp;K$11,Transactions!$B:$B,"&lt;="&amp;K$12)</f>
        <v>0</v>
      </c>
      <c r="L125" s="174">
        <f>-SUMIFS(Transactions!$I:$I,Transactions!$F:$F,YearlyReport!$A125,Transactions!$B:$B,"&gt;="&amp;L$11,Transactions!$B:$B,"&lt;="&amp;L$12)+SUMIFS(Transactions!$H:$H,Transactions!$F:$F,YearlyReport!$A125,Transactions!$B:$B,"&gt;="&amp;L$11,Transactions!$B:$B,"&lt;="&amp;L$12)</f>
        <v>0</v>
      </c>
      <c r="M125" s="174">
        <f>-SUMIFS(Transactions!$I:$I,Transactions!$F:$F,YearlyReport!$A125,Transactions!$B:$B,"&gt;="&amp;M$11,Transactions!$B:$B,"&lt;="&amp;M$12)+SUMIFS(Transactions!$H:$H,Transactions!$F:$F,YearlyReport!$A125,Transactions!$B:$B,"&gt;="&amp;M$11,Transactions!$B:$B,"&lt;="&amp;M$12)</f>
        <v>0</v>
      </c>
      <c r="N125" s="21">
        <f t="shared" si="44"/>
        <v>0</v>
      </c>
      <c r="O125" s="21">
        <f t="shared" si="45"/>
        <v>0</v>
      </c>
    </row>
    <row r="126" spans="1:15" s="25" customFormat="1" ht="13.5" x14ac:dyDescent="0.3">
      <c r="A126" s="106" t="str">
        <f>"Total "&amp;A115</f>
        <v>Total OBLIGATIONS</v>
      </c>
      <c r="B126" s="107">
        <f>SUM(B115:B125)</f>
        <v>0</v>
      </c>
      <c r="C126" s="107">
        <f t="shared" ref="C126:M126" si="46">SUM(C115:C125)</f>
        <v>0</v>
      </c>
      <c r="D126" s="107">
        <f t="shared" si="46"/>
        <v>0</v>
      </c>
      <c r="E126" s="107">
        <f t="shared" si="46"/>
        <v>0</v>
      </c>
      <c r="F126" s="107">
        <f t="shared" si="46"/>
        <v>0</v>
      </c>
      <c r="G126" s="107">
        <f t="shared" si="46"/>
        <v>0</v>
      </c>
      <c r="H126" s="107">
        <f t="shared" si="46"/>
        <v>0</v>
      </c>
      <c r="I126" s="107">
        <f t="shared" si="46"/>
        <v>0</v>
      </c>
      <c r="J126" s="107">
        <f t="shared" si="46"/>
        <v>0</v>
      </c>
      <c r="K126" s="107">
        <f t="shared" si="46"/>
        <v>0</v>
      </c>
      <c r="L126" s="107">
        <f t="shared" si="46"/>
        <v>0</v>
      </c>
      <c r="M126" s="107">
        <f t="shared" si="46"/>
        <v>0</v>
      </c>
      <c r="N126" s="107">
        <f t="shared" si="44"/>
        <v>0</v>
      </c>
      <c r="O126" s="107">
        <f t="shared" si="45"/>
        <v>0</v>
      </c>
    </row>
    <row r="127" spans="1:15" s="25" customFormat="1" ht="13.5" x14ac:dyDescent="0.3">
      <c r="A127" s="38" t="s">
        <v>233</v>
      </c>
      <c r="B127" s="39">
        <f t="shared" ref="B127:O127" si="47">IF(B$5&gt;0,B126/B$5," - ")</f>
        <v>0</v>
      </c>
      <c r="C127" s="39">
        <f t="shared" si="47"/>
        <v>0</v>
      </c>
      <c r="D127" s="39" t="str">
        <f t="shared" si="47"/>
        <v xml:space="preserve"> - </v>
      </c>
      <c r="E127" s="39" t="str">
        <f t="shared" si="47"/>
        <v xml:space="preserve"> - </v>
      </c>
      <c r="F127" s="39" t="str">
        <f t="shared" si="47"/>
        <v xml:space="preserve"> - </v>
      </c>
      <c r="G127" s="39" t="str">
        <f t="shared" si="47"/>
        <v xml:space="preserve"> - </v>
      </c>
      <c r="H127" s="39" t="str">
        <f t="shared" si="47"/>
        <v xml:space="preserve"> - </v>
      </c>
      <c r="I127" s="39" t="str">
        <f t="shared" si="47"/>
        <v xml:space="preserve"> - </v>
      </c>
      <c r="J127" s="39" t="str">
        <f t="shared" si="47"/>
        <v xml:space="preserve"> - </v>
      </c>
      <c r="K127" s="39" t="str">
        <f t="shared" si="47"/>
        <v xml:space="preserve"> - </v>
      </c>
      <c r="L127" s="39" t="str">
        <f t="shared" si="47"/>
        <v xml:space="preserve"> - </v>
      </c>
      <c r="M127" s="39" t="str">
        <f t="shared" si="47"/>
        <v xml:space="preserve"> - </v>
      </c>
      <c r="N127" s="39">
        <f t="shared" si="47"/>
        <v>0</v>
      </c>
      <c r="O127" s="39">
        <f t="shared" si="47"/>
        <v>0</v>
      </c>
    </row>
    <row r="128" spans="1:15" s="25" customFormat="1" x14ac:dyDescent="0.3">
      <c r="A128" s="108" t="s">
        <v>133</v>
      </c>
      <c r="B128" s="109"/>
      <c r="C128" s="109"/>
      <c r="D128" s="109"/>
      <c r="E128" s="109"/>
      <c r="F128" s="109"/>
      <c r="G128" s="109"/>
      <c r="H128" s="109"/>
      <c r="I128" s="109"/>
      <c r="J128" s="109"/>
      <c r="K128" s="109"/>
      <c r="L128" s="109"/>
      <c r="M128" s="109"/>
      <c r="N128" s="109"/>
      <c r="O128" s="109"/>
    </row>
    <row r="129" spans="1:15" s="25" customFormat="1" ht="13.5" x14ac:dyDescent="0.3">
      <c r="A129" s="25" t="s">
        <v>134</v>
      </c>
      <c r="B129" s="172">
        <f>-SUMIFS(Transactions!$I:$I,Transactions!$F:$F,YearlyReport!$A129,Transactions!$B:$B,"&gt;="&amp;B$11,Transactions!$B:$B,"&lt;="&amp;B$12)+SUMIFS(Transactions!$H:$H,Transactions!$F:$F,YearlyReport!$A129,Transactions!$B:$B,"&gt;="&amp;B$11,Transactions!$B:$B,"&lt;="&amp;B$12)</f>
        <v>0</v>
      </c>
      <c r="C129" s="172">
        <f>-SUMIFS(Transactions!$I:$I,Transactions!$F:$F,YearlyReport!$A129,Transactions!$B:$B,"&gt;="&amp;C$11,Transactions!$B:$B,"&lt;="&amp;C$12)+SUMIFS(Transactions!$H:$H,Transactions!$F:$F,YearlyReport!$A129,Transactions!$B:$B,"&gt;="&amp;C$11,Transactions!$B:$B,"&lt;="&amp;C$12)</f>
        <v>0</v>
      </c>
      <c r="D129" s="172">
        <f>-SUMIFS(Transactions!$I:$I,Transactions!$F:$F,YearlyReport!$A129,Transactions!$B:$B,"&gt;="&amp;D$11,Transactions!$B:$B,"&lt;="&amp;D$12)+SUMIFS(Transactions!$H:$H,Transactions!$F:$F,YearlyReport!$A129,Transactions!$B:$B,"&gt;="&amp;D$11,Transactions!$B:$B,"&lt;="&amp;D$12)</f>
        <v>0</v>
      </c>
      <c r="E129" s="172">
        <f>-SUMIFS(Transactions!$I:$I,Transactions!$F:$F,YearlyReport!$A129,Transactions!$B:$B,"&gt;="&amp;E$11,Transactions!$B:$B,"&lt;="&amp;E$12)+SUMIFS(Transactions!$H:$H,Transactions!$F:$F,YearlyReport!$A129,Transactions!$B:$B,"&gt;="&amp;E$11,Transactions!$B:$B,"&lt;="&amp;E$12)</f>
        <v>0</v>
      </c>
      <c r="F129" s="172">
        <f>-SUMIFS(Transactions!$I:$I,Transactions!$F:$F,YearlyReport!$A129,Transactions!$B:$B,"&gt;="&amp;F$11,Transactions!$B:$B,"&lt;="&amp;F$12)+SUMIFS(Transactions!$H:$H,Transactions!$F:$F,YearlyReport!$A129,Transactions!$B:$B,"&gt;="&amp;F$11,Transactions!$B:$B,"&lt;="&amp;F$12)</f>
        <v>0</v>
      </c>
      <c r="G129" s="172">
        <f>-SUMIFS(Transactions!$I:$I,Transactions!$F:$F,YearlyReport!$A129,Transactions!$B:$B,"&gt;="&amp;G$11,Transactions!$B:$B,"&lt;="&amp;G$12)+SUMIFS(Transactions!$H:$H,Transactions!$F:$F,YearlyReport!$A129,Transactions!$B:$B,"&gt;="&amp;G$11,Transactions!$B:$B,"&lt;="&amp;G$12)</f>
        <v>0</v>
      </c>
      <c r="H129" s="172">
        <f>-SUMIFS(Transactions!$I:$I,Transactions!$F:$F,YearlyReport!$A129,Transactions!$B:$B,"&gt;="&amp;H$11,Transactions!$B:$B,"&lt;="&amp;H$12)+SUMIFS(Transactions!$H:$H,Transactions!$F:$F,YearlyReport!$A129,Transactions!$B:$B,"&gt;="&amp;H$11,Transactions!$B:$B,"&lt;="&amp;H$12)</f>
        <v>0</v>
      </c>
      <c r="I129" s="172">
        <f>-SUMIFS(Transactions!$I:$I,Transactions!$F:$F,YearlyReport!$A129,Transactions!$B:$B,"&gt;="&amp;I$11,Transactions!$B:$B,"&lt;="&amp;I$12)+SUMIFS(Transactions!$H:$H,Transactions!$F:$F,YearlyReport!$A129,Transactions!$B:$B,"&gt;="&amp;I$11,Transactions!$B:$B,"&lt;="&amp;I$12)</f>
        <v>0</v>
      </c>
      <c r="J129" s="172">
        <f>-SUMIFS(Transactions!$I:$I,Transactions!$F:$F,YearlyReport!$A129,Transactions!$B:$B,"&gt;="&amp;J$11,Transactions!$B:$B,"&lt;="&amp;J$12)+SUMIFS(Transactions!$H:$H,Transactions!$F:$F,YearlyReport!$A129,Transactions!$B:$B,"&gt;="&amp;J$11,Transactions!$B:$B,"&lt;="&amp;J$12)</f>
        <v>0</v>
      </c>
      <c r="K129" s="172">
        <f>-SUMIFS(Transactions!$I:$I,Transactions!$F:$F,YearlyReport!$A129,Transactions!$B:$B,"&gt;="&amp;K$11,Transactions!$B:$B,"&lt;="&amp;K$12)+SUMIFS(Transactions!$H:$H,Transactions!$F:$F,YearlyReport!$A129,Transactions!$B:$B,"&gt;="&amp;K$11,Transactions!$B:$B,"&lt;="&amp;K$12)</f>
        <v>0</v>
      </c>
      <c r="L129" s="172">
        <f>-SUMIFS(Transactions!$I:$I,Transactions!$F:$F,YearlyReport!$A129,Transactions!$B:$B,"&gt;="&amp;L$11,Transactions!$B:$B,"&lt;="&amp;L$12)+SUMIFS(Transactions!$H:$H,Transactions!$F:$F,YearlyReport!$A129,Transactions!$B:$B,"&gt;="&amp;L$11,Transactions!$B:$B,"&lt;="&amp;L$12)</f>
        <v>0</v>
      </c>
      <c r="M129" s="172">
        <f>-SUMIFS(Transactions!$I:$I,Transactions!$F:$F,YearlyReport!$A129,Transactions!$B:$B,"&gt;="&amp;M$11,Transactions!$B:$B,"&lt;="&amp;M$12)+SUMIFS(Transactions!$H:$H,Transactions!$F:$F,YearlyReport!$A129,Transactions!$B:$B,"&gt;="&amp;M$11,Transactions!$B:$B,"&lt;="&amp;M$12)</f>
        <v>0</v>
      </c>
      <c r="N129" s="21">
        <f>SUM(B129:M129)</f>
        <v>0</v>
      </c>
      <c r="O129" s="21">
        <f>N129/COLUMNS(B129:M129)</f>
        <v>0</v>
      </c>
    </row>
    <row r="130" spans="1:15" s="25" customFormat="1" ht="13.5" x14ac:dyDescent="0.3">
      <c r="A130" s="25" t="s">
        <v>135</v>
      </c>
      <c r="B130" s="173">
        <f>-SUMIFS(Transactions!$I:$I,Transactions!$F:$F,YearlyReport!$A130,Transactions!$B:$B,"&gt;="&amp;B$11,Transactions!$B:$B,"&lt;="&amp;B$12)+SUMIFS(Transactions!$H:$H,Transactions!$F:$F,YearlyReport!$A130,Transactions!$B:$B,"&gt;="&amp;B$11,Transactions!$B:$B,"&lt;="&amp;B$12)</f>
        <v>0</v>
      </c>
      <c r="C130" s="173">
        <f>-SUMIFS(Transactions!$I:$I,Transactions!$F:$F,YearlyReport!$A130,Transactions!$B:$B,"&gt;="&amp;C$11,Transactions!$B:$B,"&lt;="&amp;C$12)+SUMIFS(Transactions!$H:$H,Transactions!$F:$F,YearlyReport!$A130,Transactions!$B:$B,"&gt;="&amp;C$11,Transactions!$B:$B,"&lt;="&amp;C$12)</f>
        <v>0</v>
      </c>
      <c r="D130" s="173">
        <f>-SUMIFS(Transactions!$I:$I,Transactions!$F:$F,YearlyReport!$A130,Transactions!$B:$B,"&gt;="&amp;D$11,Transactions!$B:$B,"&lt;="&amp;D$12)+SUMIFS(Transactions!$H:$H,Transactions!$F:$F,YearlyReport!$A130,Transactions!$B:$B,"&gt;="&amp;D$11,Transactions!$B:$B,"&lt;="&amp;D$12)</f>
        <v>0</v>
      </c>
      <c r="E130" s="173">
        <f>-SUMIFS(Transactions!$I:$I,Transactions!$F:$F,YearlyReport!$A130,Transactions!$B:$B,"&gt;="&amp;E$11,Transactions!$B:$B,"&lt;="&amp;E$12)+SUMIFS(Transactions!$H:$H,Transactions!$F:$F,YearlyReport!$A130,Transactions!$B:$B,"&gt;="&amp;E$11,Transactions!$B:$B,"&lt;="&amp;E$12)</f>
        <v>0</v>
      </c>
      <c r="F130" s="173">
        <f>-SUMIFS(Transactions!$I:$I,Transactions!$F:$F,YearlyReport!$A130,Transactions!$B:$B,"&gt;="&amp;F$11,Transactions!$B:$B,"&lt;="&amp;F$12)+SUMIFS(Transactions!$H:$H,Transactions!$F:$F,YearlyReport!$A130,Transactions!$B:$B,"&gt;="&amp;F$11,Transactions!$B:$B,"&lt;="&amp;F$12)</f>
        <v>0</v>
      </c>
      <c r="G130" s="173">
        <f>-SUMIFS(Transactions!$I:$I,Transactions!$F:$F,YearlyReport!$A130,Transactions!$B:$B,"&gt;="&amp;G$11,Transactions!$B:$B,"&lt;="&amp;G$12)+SUMIFS(Transactions!$H:$H,Transactions!$F:$F,YearlyReport!$A130,Transactions!$B:$B,"&gt;="&amp;G$11,Transactions!$B:$B,"&lt;="&amp;G$12)</f>
        <v>0</v>
      </c>
      <c r="H130" s="173">
        <f>-SUMIFS(Transactions!$I:$I,Transactions!$F:$F,YearlyReport!$A130,Transactions!$B:$B,"&gt;="&amp;H$11,Transactions!$B:$B,"&lt;="&amp;H$12)+SUMIFS(Transactions!$H:$H,Transactions!$F:$F,YearlyReport!$A130,Transactions!$B:$B,"&gt;="&amp;H$11,Transactions!$B:$B,"&lt;="&amp;H$12)</f>
        <v>0</v>
      </c>
      <c r="I130" s="173">
        <f>-SUMIFS(Transactions!$I:$I,Transactions!$F:$F,YearlyReport!$A130,Transactions!$B:$B,"&gt;="&amp;I$11,Transactions!$B:$B,"&lt;="&amp;I$12)+SUMIFS(Transactions!$H:$H,Transactions!$F:$F,YearlyReport!$A130,Transactions!$B:$B,"&gt;="&amp;I$11,Transactions!$B:$B,"&lt;="&amp;I$12)</f>
        <v>0</v>
      </c>
      <c r="J130" s="173">
        <f>-SUMIFS(Transactions!$I:$I,Transactions!$F:$F,YearlyReport!$A130,Transactions!$B:$B,"&gt;="&amp;J$11,Transactions!$B:$B,"&lt;="&amp;J$12)+SUMIFS(Transactions!$H:$H,Transactions!$F:$F,YearlyReport!$A130,Transactions!$B:$B,"&gt;="&amp;J$11,Transactions!$B:$B,"&lt;="&amp;J$12)</f>
        <v>0</v>
      </c>
      <c r="K130" s="173">
        <f>-SUMIFS(Transactions!$I:$I,Transactions!$F:$F,YearlyReport!$A130,Transactions!$B:$B,"&gt;="&amp;K$11,Transactions!$B:$B,"&lt;="&amp;K$12)+SUMIFS(Transactions!$H:$H,Transactions!$F:$F,YearlyReport!$A130,Transactions!$B:$B,"&gt;="&amp;K$11,Transactions!$B:$B,"&lt;="&amp;K$12)</f>
        <v>0</v>
      </c>
      <c r="L130" s="173">
        <f>-SUMIFS(Transactions!$I:$I,Transactions!$F:$F,YearlyReport!$A130,Transactions!$B:$B,"&gt;="&amp;L$11,Transactions!$B:$B,"&lt;="&amp;L$12)+SUMIFS(Transactions!$H:$H,Transactions!$F:$F,YearlyReport!$A130,Transactions!$B:$B,"&gt;="&amp;L$11,Transactions!$B:$B,"&lt;="&amp;L$12)</f>
        <v>0</v>
      </c>
      <c r="M130" s="173">
        <f>-SUMIFS(Transactions!$I:$I,Transactions!$F:$F,YearlyReport!$A130,Transactions!$B:$B,"&gt;="&amp;M$11,Transactions!$B:$B,"&lt;="&amp;M$12)+SUMIFS(Transactions!$H:$H,Transactions!$F:$F,YearlyReport!$A130,Transactions!$B:$B,"&gt;="&amp;M$11,Transactions!$B:$B,"&lt;="&amp;M$12)</f>
        <v>0</v>
      </c>
      <c r="N130" s="21">
        <f>SUM(B130:M130)</f>
        <v>0</v>
      </c>
      <c r="O130" s="21">
        <f>N130/COLUMNS(B130:M130)</f>
        <v>0</v>
      </c>
    </row>
    <row r="131" spans="1:15" s="25" customFormat="1" ht="13.5" x14ac:dyDescent="0.3">
      <c r="A131" s="25" t="s">
        <v>162</v>
      </c>
      <c r="B131" s="174">
        <f>-SUMIFS(Transactions!$I:$I,Transactions!$F:$F,YearlyReport!$A131,Transactions!$B:$B,"&gt;="&amp;B$11,Transactions!$B:$B,"&lt;="&amp;B$12)+SUMIFS(Transactions!$H:$H,Transactions!$F:$F,YearlyReport!$A131,Transactions!$B:$B,"&gt;="&amp;B$11,Transactions!$B:$B,"&lt;="&amp;B$12)</f>
        <v>0</v>
      </c>
      <c r="C131" s="174">
        <f>-SUMIFS(Transactions!$I:$I,Transactions!$F:$F,YearlyReport!$A131,Transactions!$B:$B,"&gt;="&amp;C$11,Transactions!$B:$B,"&lt;="&amp;C$12)+SUMIFS(Transactions!$H:$H,Transactions!$F:$F,YearlyReport!$A131,Transactions!$B:$B,"&gt;="&amp;C$11,Transactions!$B:$B,"&lt;="&amp;C$12)</f>
        <v>0</v>
      </c>
      <c r="D131" s="174">
        <f>-SUMIFS(Transactions!$I:$I,Transactions!$F:$F,YearlyReport!$A131,Transactions!$B:$B,"&gt;="&amp;D$11,Transactions!$B:$B,"&lt;="&amp;D$12)+SUMIFS(Transactions!$H:$H,Transactions!$F:$F,YearlyReport!$A131,Transactions!$B:$B,"&gt;="&amp;D$11,Transactions!$B:$B,"&lt;="&amp;D$12)</f>
        <v>0</v>
      </c>
      <c r="E131" s="174">
        <f>-SUMIFS(Transactions!$I:$I,Transactions!$F:$F,YearlyReport!$A131,Transactions!$B:$B,"&gt;="&amp;E$11,Transactions!$B:$B,"&lt;="&amp;E$12)+SUMIFS(Transactions!$H:$H,Transactions!$F:$F,YearlyReport!$A131,Transactions!$B:$B,"&gt;="&amp;E$11,Transactions!$B:$B,"&lt;="&amp;E$12)</f>
        <v>0</v>
      </c>
      <c r="F131" s="174">
        <f>-SUMIFS(Transactions!$I:$I,Transactions!$F:$F,YearlyReport!$A131,Transactions!$B:$B,"&gt;="&amp;F$11,Transactions!$B:$B,"&lt;="&amp;F$12)+SUMIFS(Transactions!$H:$H,Transactions!$F:$F,YearlyReport!$A131,Transactions!$B:$B,"&gt;="&amp;F$11,Transactions!$B:$B,"&lt;="&amp;F$12)</f>
        <v>0</v>
      </c>
      <c r="G131" s="174">
        <f>-SUMIFS(Transactions!$I:$I,Transactions!$F:$F,YearlyReport!$A131,Transactions!$B:$B,"&gt;="&amp;G$11,Transactions!$B:$B,"&lt;="&amp;G$12)+SUMIFS(Transactions!$H:$H,Transactions!$F:$F,YearlyReport!$A131,Transactions!$B:$B,"&gt;="&amp;G$11,Transactions!$B:$B,"&lt;="&amp;G$12)</f>
        <v>0</v>
      </c>
      <c r="H131" s="174">
        <f>-SUMIFS(Transactions!$I:$I,Transactions!$F:$F,YearlyReport!$A131,Transactions!$B:$B,"&gt;="&amp;H$11,Transactions!$B:$B,"&lt;="&amp;H$12)+SUMIFS(Transactions!$H:$H,Transactions!$F:$F,YearlyReport!$A131,Transactions!$B:$B,"&gt;="&amp;H$11,Transactions!$B:$B,"&lt;="&amp;H$12)</f>
        <v>0</v>
      </c>
      <c r="I131" s="174">
        <f>-SUMIFS(Transactions!$I:$I,Transactions!$F:$F,YearlyReport!$A131,Transactions!$B:$B,"&gt;="&amp;I$11,Transactions!$B:$B,"&lt;="&amp;I$12)+SUMIFS(Transactions!$H:$H,Transactions!$F:$F,YearlyReport!$A131,Transactions!$B:$B,"&gt;="&amp;I$11,Transactions!$B:$B,"&lt;="&amp;I$12)</f>
        <v>0</v>
      </c>
      <c r="J131" s="174">
        <f>-SUMIFS(Transactions!$I:$I,Transactions!$F:$F,YearlyReport!$A131,Transactions!$B:$B,"&gt;="&amp;J$11,Transactions!$B:$B,"&lt;="&amp;J$12)+SUMIFS(Transactions!$H:$H,Transactions!$F:$F,YearlyReport!$A131,Transactions!$B:$B,"&gt;="&amp;J$11,Transactions!$B:$B,"&lt;="&amp;J$12)</f>
        <v>0</v>
      </c>
      <c r="K131" s="174">
        <f>-SUMIFS(Transactions!$I:$I,Transactions!$F:$F,YearlyReport!$A131,Transactions!$B:$B,"&gt;="&amp;K$11,Transactions!$B:$B,"&lt;="&amp;K$12)+SUMIFS(Transactions!$H:$H,Transactions!$F:$F,YearlyReport!$A131,Transactions!$B:$B,"&gt;="&amp;K$11,Transactions!$B:$B,"&lt;="&amp;K$12)</f>
        <v>0</v>
      </c>
      <c r="L131" s="174">
        <f>-SUMIFS(Transactions!$I:$I,Transactions!$F:$F,YearlyReport!$A131,Transactions!$B:$B,"&gt;="&amp;L$11,Transactions!$B:$B,"&lt;="&amp;L$12)+SUMIFS(Transactions!$H:$H,Transactions!$F:$F,YearlyReport!$A131,Transactions!$B:$B,"&gt;="&amp;L$11,Transactions!$B:$B,"&lt;="&amp;L$12)</f>
        <v>0</v>
      </c>
      <c r="M131" s="174">
        <f>-SUMIFS(Transactions!$I:$I,Transactions!$F:$F,YearlyReport!$A131,Transactions!$B:$B,"&gt;="&amp;M$11,Transactions!$B:$B,"&lt;="&amp;M$12)+SUMIFS(Transactions!$H:$H,Transactions!$F:$F,YearlyReport!$A131,Transactions!$B:$B,"&gt;="&amp;M$11,Transactions!$B:$B,"&lt;="&amp;M$12)</f>
        <v>0</v>
      </c>
      <c r="N131" s="21">
        <f>SUM(B131:M131)</f>
        <v>0</v>
      </c>
      <c r="O131" s="21">
        <f>N131/COLUMNS(B131:M131)</f>
        <v>0</v>
      </c>
    </row>
    <row r="132" spans="1:15" s="25" customFormat="1" ht="13.5" x14ac:dyDescent="0.3">
      <c r="A132" s="106" t="str">
        <f>"Total "&amp;A128</f>
        <v>Total BUSINESS EXPENSE</v>
      </c>
      <c r="B132" s="107">
        <f>SUM(B128:B131)</f>
        <v>0</v>
      </c>
      <c r="C132" s="107">
        <f t="shared" ref="C132:M132" si="48">SUM(C128:C131)</f>
        <v>0</v>
      </c>
      <c r="D132" s="107">
        <f t="shared" si="48"/>
        <v>0</v>
      </c>
      <c r="E132" s="107">
        <f t="shared" si="48"/>
        <v>0</v>
      </c>
      <c r="F132" s="107">
        <f t="shared" si="48"/>
        <v>0</v>
      </c>
      <c r="G132" s="107">
        <f t="shared" si="48"/>
        <v>0</v>
      </c>
      <c r="H132" s="107">
        <f t="shared" si="48"/>
        <v>0</v>
      </c>
      <c r="I132" s="107">
        <f t="shared" si="48"/>
        <v>0</v>
      </c>
      <c r="J132" s="107">
        <f t="shared" si="48"/>
        <v>0</v>
      </c>
      <c r="K132" s="107">
        <f t="shared" si="48"/>
        <v>0</v>
      </c>
      <c r="L132" s="107">
        <f t="shared" si="48"/>
        <v>0</v>
      </c>
      <c r="M132" s="107">
        <f t="shared" si="48"/>
        <v>0</v>
      </c>
      <c r="N132" s="107">
        <f>SUM(B132:M132)</f>
        <v>0</v>
      </c>
      <c r="O132" s="107">
        <f>N132/COLUMNS(B132:M132)</f>
        <v>0</v>
      </c>
    </row>
    <row r="133" spans="1:15" s="25" customFormat="1" ht="13.5" x14ac:dyDescent="0.3">
      <c r="A133" s="38" t="s">
        <v>233</v>
      </c>
      <c r="B133" s="39">
        <f t="shared" ref="B133:O133" si="49">IF(B$5&gt;0,B132/B$5," - ")</f>
        <v>0</v>
      </c>
      <c r="C133" s="39">
        <f t="shared" si="49"/>
        <v>0</v>
      </c>
      <c r="D133" s="39" t="str">
        <f t="shared" si="49"/>
        <v xml:space="preserve"> - </v>
      </c>
      <c r="E133" s="39" t="str">
        <f t="shared" si="49"/>
        <v xml:space="preserve"> - </v>
      </c>
      <c r="F133" s="39" t="str">
        <f t="shared" si="49"/>
        <v xml:space="preserve"> - </v>
      </c>
      <c r="G133" s="39" t="str">
        <f t="shared" si="49"/>
        <v xml:space="preserve"> - </v>
      </c>
      <c r="H133" s="39" t="str">
        <f t="shared" si="49"/>
        <v xml:space="preserve"> - </v>
      </c>
      <c r="I133" s="39" t="str">
        <f t="shared" si="49"/>
        <v xml:space="preserve"> - </v>
      </c>
      <c r="J133" s="39" t="str">
        <f t="shared" si="49"/>
        <v xml:space="preserve"> - </v>
      </c>
      <c r="K133" s="39" t="str">
        <f t="shared" si="49"/>
        <v xml:space="preserve"> - </v>
      </c>
      <c r="L133" s="39" t="str">
        <f t="shared" si="49"/>
        <v xml:space="preserve"> - </v>
      </c>
      <c r="M133" s="39" t="str">
        <f t="shared" si="49"/>
        <v xml:space="preserve"> - </v>
      </c>
      <c r="N133" s="39">
        <f t="shared" si="49"/>
        <v>0</v>
      </c>
      <c r="O133" s="39">
        <f t="shared" si="49"/>
        <v>0</v>
      </c>
    </row>
    <row r="134" spans="1:15" s="25" customFormat="1" x14ac:dyDescent="0.3">
      <c r="A134" s="108" t="s">
        <v>84</v>
      </c>
      <c r="B134" s="109"/>
      <c r="C134" s="109"/>
      <c r="D134" s="109"/>
      <c r="E134" s="109"/>
      <c r="F134" s="109"/>
      <c r="G134" s="109"/>
      <c r="H134" s="109"/>
      <c r="I134" s="109"/>
      <c r="J134" s="109"/>
      <c r="K134" s="109"/>
      <c r="L134" s="109"/>
      <c r="M134" s="109"/>
      <c r="N134" s="109"/>
      <c r="O134" s="109"/>
    </row>
    <row r="135" spans="1:15" s="25" customFormat="1" ht="13.5" x14ac:dyDescent="0.3">
      <c r="A135" s="25" t="s">
        <v>227</v>
      </c>
      <c r="B135" s="172">
        <f>-SUMIFS(Transactions!$I:$I,Transactions!$F:$F,YearlyReport!$A135,Transactions!$B:$B,"&gt;="&amp;B$11,Transactions!$B:$B,"&lt;="&amp;B$12)+SUMIFS(Transactions!$H:$H,Transactions!$F:$F,YearlyReport!$A135,Transactions!$B:$B,"&gt;="&amp;B$11,Transactions!$B:$B,"&lt;="&amp;B$12)</f>
        <v>0</v>
      </c>
      <c r="C135" s="172">
        <f>-SUMIFS(Transactions!$I:$I,Transactions!$F:$F,YearlyReport!$A135,Transactions!$B:$B,"&gt;="&amp;C$11,Transactions!$B:$B,"&lt;="&amp;C$12)+SUMIFS(Transactions!$H:$H,Transactions!$F:$F,YearlyReport!$A135,Transactions!$B:$B,"&gt;="&amp;C$11,Transactions!$B:$B,"&lt;="&amp;C$12)</f>
        <v>0</v>
      </c>
      <c r="D135" s="172">
        <f>-SUMIFS(Transactions!$I:$I,Transactions!$F:$F,YearlyReport!$A135,Transactions!$B:$B,"&gt;="&amp;D$11,Transactions!$B:$B,"&lt;="&amp;D$12)+SUMIFS(Transactions!$H:$H,Transactions!$F:$F,YearlyReport!$A135,Transactions!$B:$B,"&gt;="&amp;D$11,Transactions!$B:$B,"&lt;="&amp;D$12)</f>
        <v>0</v>
      </c>
      <c r="E135" s="172">
        <f>-SUMIFS(Transactions!$I:$I,Transactions!$F:$F,YearlyReport!$A135,Transactions!$B:$B,"&gt;="&amp;E$11,Transactions!$B:$B,"&lt;="&amp;E$12)+SUMIFS(Transactions!$H:$H,Transactions!$F:$F,YearlyReport!$A135,Transactions!$B:$B,"&gt;="&amp;E$11,Transactions!$B:$B,"&lt;="&amp;E$12)</f>
        <v>0</v>
      </c>
      <c r="F135" s="172">
        <f>-SUMIFS(Transactions!$I:$I,Transactions!$F:$F,YearlyReport!$A135,Transactions!$B:$B,"&gt;="&amp;F$11,Transactions!$B:$B,"&lt;="&amp;F$12)+SUMIFS(Transactions!$H:$H,Transactions!$F:$F,YearlyReport!$A135,Transactions!$B:$B,"&gt;="&amp;F$11,Transactions!$B:$B,"&lt;="&amp;F$12)</f>
        <v>0</v>
      </c>
      <c r="G135" s="172">
        <f>-SUMIFS(Transactions!$I:$I,Transactions!$F:$F,YearlyReport!$A135,Transactions!$B:$B,"&gt;="&amp;G$11,Transactions!$B:$B,"&lt;="&amp;G$12)+SUMIFS(Transactions!$H:$H,Transactions!$F:$F,YearlyReport!$A135,Transactions!$B:$B,"&gt;="&amp;G$11,Transactions!$B:$B,"&lt;="&amp;G$12)</f>
        <v>0</v>
      </c>
      <c r="H135" s="172">
        <f>-SUMIFS(Transactions!$I:$I,Transactions!$F:$F,YearlyReport!$A135,Transactions!$B:$B,"&gt;="&amp;H$11,Transactions!$B:$B,"&lt;="&amp;H$12)+SUMIFS(Transactions!$H:$H,Transactions!$F:$F,YearlyReport!$A135,Transactions!$B:$B,"&gt;="&amp;H$11,Transactions!$B:$B,"&lt;="&amp;H$12)</f>
        <v>0</v>
      </c>
      <c r="I135" s="172">
        <f>-SUMIFS(Transactions!$I:$I,Transactions!$F:$F,YearlyReport!$A135,Transactions!$B:$B,"&gt;="&amp;I$11,Transactions!$B:$B,"&lt;="&amp;I$12)+SUMIFS(Transactions!$H:$H,Transactions!$F:$F,YearlyReport!$A135,Transactions!$B:$B,"&gt;="&amp;I$11,Transactions!$B:$B,"&lt;="&amp;I$12)</f>
        <v>0</v>
      </c>
      <c r="J135" s="172">
        <f>-SUMIFS(Transactions!$I:$I,Transactions!$F:$F,YearlyReport!$A135,Transactions!$B:$B,"&gt;="&amp;J$11,Transactions!$B:$B,"&lt;="&amp;J$12)+SUMIFS(Transactions!$H:$H,Transactions!$F:$F,YearlyReport!$A135,Transactions!$B:$B,"&gt;="&amp;J$11,Transactions!$B:$B,"&lt;="&amp;J$12)</f>
        <v>0</v>
      </c>
      <c r="K135" s="172">
        <f>-SUMIFS(Transactions!$I:$I,Transactions!$F:$F,YearlyReport!$A135,Transactions!$B:$B,"&gt;="&amp;K$11,Transactions!$B:$B,"&lt;="&amp;K$12)+SUMIFS(Transactions!$H:$H,Transactions!$F:$F,YearlyReport!$A135,Transactions!$B:$B,"&gt;="&amp;K$11,Transactions!$B:$B,"&lt;="&amp;K$12)</f>
        <v>0</v>
      </c>
      <c r="L135" s="172">
        <f>-SUMIFS(Transactions!$I:$I,Transactions!$F:$F,YearlyReport!$A135,Transactions!$B:$B,"&gt;="&amp;L$11,Transactions!$B:$B,"&lt;="&amp;L$12)+SUMIFS(Transactions!$H:$H,Transactions!$F:$F,YearlyReport!$A135,Transactions!$B:$B,"&gt;="&amp;L$11,Transactions!$B:$B,"&lt;="&amp;L$12)</f>
        <v>0</v>
      </c>
      <c r="M135" s="172">
        <f>-SUMIFS(Transactions!$I:$I,Transactions!$F:$F,YearlyReport!$A135,Transactions!$B:$B,"&gt;="&amp;M$11,Transactions!$B:$B,"&lt;="&amp;M$12)+SUMIFS(Transactions!$H:$H,Transactions!$F:$F,YearlyReport!$A135,Transactions!$B:$B,"&gt;="&amp;M$11,Transactions!$B:$B,"&lt;="&amp;M$12)</f>
        <v>0</v>
      </c>
      <c r="N135" s="21">
        <f>SUM(B135:M135)</f>
        <v>0</v>
      </c>
      <c r="O135" s="21">
        <f>N135/COLUMNS(B135:M135)</f>
        <v>0</v>
      </c>
    </row>
    <row r="136" spans="1:15" s="25" customFormat="1" ht="13.5" x14ac:dyDescent="0.3">
      <c r="A136" s="25" t="s">
        <v>121</v>
      </c>
      <c r="B136" s="173">
        <f>-SUMIFS(Transactions!$I:$I,Transactions!$F:$F,YearlyReport!$A136,Transactions!$B:$B,"&gt;="&amp;B$11,Transactions!$B:$B,"&lt;="&amp;B$12)+SUMIFS(Transactions!$H:$H,Transactions!$F:$F,YearlyReport!$A136,Transactions!$B:$B,"&gt;="&amp;B$11,Transactions!$B:$B,"&lt;="&amp;B$12)</f>
        <v>0</v>
      </c>
      <c r="C136" s="173">
        <f>-SUMIFS(Transactions!$I:$I,Transactions!$F:$F,YearlyReport!$A136,Transactions!$B:$B,"&gt;="&amp;C$11,Transactions!$B:$B,"&lt;="&amp;C$12)+SUMIFS(Transactions!$H:$H,Transactions!$F:$F,YearlyReport!$A136,Transactions!$B:$B,"&gt;="&amp;C$11,Transactions!$B:$B,"&lt;="&amp;C$12)</f>
        <v>0</v>
      </c>
      <c r="D136" s="173">
        <f>-SUMIFS(Transactions!$I:$I,Transactions!$F:$F,YearlyReport!$A136,Transactions!$B:$B,"&gt;="&amp;D$11,Transactions!$B:$B,"&lt;="&amp;D$12)+SUMIFS(Transactions!$H:$H,Transactions!$F:$F,YearlyReport!$A136,Transactions!$B:$B,"&gt;="&amp;D$11,Transactions!$B:$B,"&lt;="&amp;D$12)</f>
        <v>0</v>
      </c>
      <c r="E136" s="173">
        <f>-SUMIFS(Transactions!$I:$I,Transactions!$F:$F,YearlyReport!$A136,Transactions!$B:$B,"&gt;="&amp;E$11,Transactions!$B:$B,"&lt;="&amp;E$12)+SUMIFS(Transactions!$H:$H,Transactions!$F:$F,YearlyReport!$A136,Transactions!$B:$B,"&gt;="&amp;E$11,Transactions!$B:$B,"&lt;="&amp;E$12)</f>
        <v>0</v>
      </c>
      <c r="F136" s="173">
        <f>-SUMIFS(Transactions!$I:$I,Transactions!$F:$F,YearlyReport!$A136,Transactions!$B:$B,"&gt;="&amp;F$11,Transactions!$B:$B,"&lt;="&amp;F$12)+SUMIFS(Transactions!$H:$H,Transactions!$F:$F,YearlyReport!$A136,Transactions!$B:$B,"&gt;="&amp;F$11,Transactions!$B:$B,"&lt;="&amp;F$12)</f>
        <v>0</v>
      </c>
      <c r="G136" s="173">
        <f>-SUMIFS(Transactions!$I:$I,Transactions!$F:$F,YearlyReport!$A136,Transactions!$B:$B,"&gt;="&amp;G$11,Transactions!$B:$B,"&lt;="&amp;G$12)+SUMIFS(Transactions!$H:$H,Transactions!$F:$F,YearlyReport!$A136,Transactions!$B:$B,"&gt;="&amp;G$11,Transactions!$B:$B,"&lt;="&amp;G$12)</f>
        <v>0</v>
      </c>
      <c r="H136" s="173">
        <f>-SUMIFS(Transactions!$I:$I,Transactions!$F:$F,YearlyReport!$A136,Transactions!$B:$B,"&gt;="&amp;H$11,Transactions!$B:$B,"&lt;="&amp;H$12)+SUMIFS(Transactions!$H:$H,Transactions!$F:$F,YearlyReport!$A136,Transactions!$B:$B,"&gt;="&amp;H$11,Transactions!$B:$B,"&lt;="&amp;H$12)</f>
        <v>0</v>
      </c>
      <c r="I136" s="173">
        <f>-SUMIFS(Transactions!$I:$I,Transactions!$F:$F,YearlyReport!$A136,Transactions!$B:$B,"&gt;="&amp;I$11,Transactions!$B:$B,"&lt;="&amp;I$12)+SUMIFS(Transactions!$H:$H,Transactions!$F:$F,YearlyReport!$A136,Transactions!$B:$B,"&gt;="&amp;I$11,Transactions!$B:$B,"&lt;="&amp;I$12)</f>
        <v>0</v>
      </c>
      <c r="J136" s="173">
        <f>-SUMIFS(Transactions!$I:$I,Transactions!$F:$F,YearlyReport!$A136,Transactions!$B:$B,"&gt;="&amp;J$11,Transactions!$B:$B,"&lt;="&amp;J$12)+SUMIFS(Transactions!$H:$H,Transactions!$F:$F,YearlyReport!$A136,Transactions!$B:$B,"&gt;="&amp;J$11,Transactions!$B:$B,"&lt;="&amp;J$12)</f>
        <v>0</v>
      </c>
      <c r="K136" s="173">
        <f>-SUMIFS(Transactions!$I:$I,Transactions!$F:$F,YearlyReport!$A136,Transactions!$B:$B,"&gt;="&amp;K$11,Transactions!$B:$B,"&lt;="&amp;K$12)+SUMIFS(Transactions!$H:$H,Transactions!$F:$F,YearlyReport!$A136,Transactions!$B:$B,"&gt;="&amp;K$11,Transactions!$B:$B,"&lt;="&amp;K$12)</f>
        <v>0</v>
      </c>
      <c r="L136" s="173">
        <f>-SUMIFS(Transactions!$I:$I,Transactions!$F:$F,YearlyReport!$A136,Transactions!$B:$B,"&gt;="&amp;L$11,Transactions!$B:$B,"&lt;="&amp;L$12)+SUMIFS(Transactions!$H:$H,Transactions!$F:$F,YearlyReport!$A136,Transactions!$B:$B,"&gt;="&amp;L$11,Transactions!$B:$B,"&lt;="&amp;L$12)</f>
        <v>0</v>
      </c>
      <c r="M136" s="173">
        <f>-SUMIFS(Transactions!$I:$I,Transactions!$F:$F,YearlyReport!$A136,Transactions!$B:$B,"&gt;="&amp;M$11,Transactions!$B:$B,"&lt;="&amp;M$12)+SUMIFS(Transactions!$H:$H,Transactions!$F:$F,YearlyReport!$A136,Transactions!$B:$B,"&gt;="&amp;M$11,Transactions!$B:$B,"&lt;="&amp;M$12)</f>
        <v>0</v>
      </c>
      <c r="N136" s="21">
        <f t="shared" ref="N136:N149" si="50">SUM(B136:M136)</f>
        <v>0</v>
      </c>
      <c r="O136" s="21">
        <f t="shared" ref="O136:O149" si="51">N136/COLUMNS(B136:M136)</f>
        <v>0</v>
      </c>
    </row>
    <row r="137" spans="1:15" s="25" customFormat="1" ht="13.5" x14ac:dyDescent="0.3">
      <c r="A137" s="25" t="s">
        <v>59</v>
      </c>
      <c r="B137" s="173">
        <f>-SUMIFS(Transactions!$I:$I,Transactions!$F:$F,YearlyReport!$A137,Transactions!$B:$B,"&gt;="&amp;B$11,Transactions!$B:$B,"&lt;="&amp;B$12)+SUMIFS(Transactions!$H:$H,Transactions!$F:$F,YearlyReport!$A137,Transactions!$B:$B,"&gt;="&amp;B$11,Transactions!$B:$B,"&lt;="&amp;B$12)</f>
        <v>0</v>
      </c>
      <c r="C137" s="173">
        <f>-SUMIFS(Transactions!$I:$I,Transactions!$F:$F,YearlyReport!$A137,Transactions!$B:$B,"&gt;="&amp;C$11,Transactions!$B:$B,"&lt;="&amp;C$12)+SUMIFS(Transactions!$H:$H,Transactions!$F:$F,YearlyReport!$A137,Transactions!$B:$B,"&gt;="&amp;C$11,Transactions!$B:$B,"&lt;="&amp;C$12)</f>
        <v>0</v>
      </c>
      <c r="D137" s="173">
        <f>-SUMIFS(Transactions!$I:$I,Transactions!$F:$F,YearlyReport!$A137,Transactions!$B:$B,"&gt;="&amp;D$11,Transactions!$B:$B,"&lt;="&amp;D$12)+SUMIFS(Transactions!$H:$H,Transactions!$F:$F,YearlyReport!$A137,Transactions!$B:$B,"&gt;="&amp;D$11,Transactions!$B:$B,"&lt;="&amp;D$12)</f>
        <v>0</v>
      </c>
      <c r="E137" s="173">
        <f>-SUMIFS(Transactions!$I:$I,Transactions!$F:$F,YearlyReport!$A137,Transactions!$B:$B,"&gt;="&amp;E$11,Transactions!$B:$B,"&lt;="&amp;E$12)+SUMIFS(Transactions!$H:$H,Transactions!$F:$F,YearlyReport!$A137,Transactions!$B:$B,"&gt;="&amp;E$11,Transactions!$B:$B,"&lt;="&amp;E$12)</f>
        <v>0</v>
      </c>
      <c r="F137" s="173">
        <f>-SUMIFS(Transactions!$I:$I,Transactions!$F:$F,YearlyReport!$A137,Transactions!$B:$B,"&gt;="&amp;F$11,Transactions!$B:$B,"&lt;="&amp;F$12)+SUMIFS(Transactions!$H:$H,Transactions!$F:$F,YearlyReport!$A137,Transactions!$B:$B,"&gt;="&amp;F$11,Transactions!$B:$B,"&lt;="&amp;F$12)</f>
        <v>0</v>
      </c>
      <c r="G137" s="173">
        <f>-SUMIFS(Transactions!$I:$I,Transactions!$F:$F,YearlyReport!$A137,Transactions!$B:$B,"&gt;="&amp;G$11,Transactions!$B:$B,"&lt;="&amp;G$12)+SUMIFS(Transactions!$H:$H,Transactions!$F:$F,YearlyReport!$A137,Transactions!$B:$B,"&gt;="&amp;G$11,Transactions!$B:$B,"&lt;="&amp;G$12)</f>
        <v>0</v>
      </c>
      <c r="H137" s="173">
        <f>-SUMIFS(Transactions!$I:$I,Transactions!$F:$F,YearlyReport!$A137,Transactions!$B:$B,"&gt;="&amp;H$11,Transactions!$B:$B,"&lt;="&amp;H$12)+SUMIFS(Transactions!$H:$H,Transactions!$F:$F,YearlyReport!$A137,Transactions!$B:$B,"&gt;="&amp;H$11,Transactions!$B:$B,"&lt;="&amp;H$12)</f>
        <v>0</v>
      </c>
      <c r="I137" s="173">
        <f>-SUMIFS(Transactions!$I:$I,Transactions!$F:$F,YearlyReport!$A137,Transactions!$B:$B,"&gt;="&amp;I$11,Transactions!$B:$B,"&lt;="&amp;I$12)+SUMIFS(Transactions!$H:$H,Transactions!$F:$F,YearlyReport!$A137,Transactions!$B:$B,"&gt;="&amp;I$11,Transactions!$B:$B,"&lt;="&amp;I$12)</f>
        <v>0</v>
      </c>
      <c r="J137" s="173">
        <f>-SUMIFS(Transactions!$I:$I,Transactions!$F:$F,YearlyReport!$A137,Transactions!$B:$B,"&gt;="&amp;J$11,Transactions!$B:$B,"&lt;="&amp;J$12)+SUMIFS(Transactions!$H:$H,Transactions!$F:$F,YearlyReport!$A137,Transactions!$B:$B,"&gt;="&amp;J$11,Transactions!$B:$B,"&lt;="&amp;J$12)</f>
        <v>0</v>
      </c>
      <c r="K137" s="173">
        <f>-SUMIFS(Transactions!$I:$I,Transactions!$F:$F,YearlyReport!$A137,Transactions!$B:$B,"&gt;="&amp;K$11,Transactions!$B:$B,"&lt;="&amp;K$12)+SUMIFS(Transactions!$H:$H,Transactions!$F:$F,YearlyReport!$A137,Transactions!$B:$B,"&gt;="&amp;K$11,Transactions!$B:$B,"&lt;="&amp;K$12)</f>
        <v>0</v>
      </c>
      <c r="L137" s="173">
        <f>-SUMIFS(Transactions!$I:$I,Transactions!$F:$F,YearlyReport!$A137,Transactions!$B:$B,"&gt;="&amp;L$11,Transactions!$B:$B,"&lt;="&amp;L$12)+SUMIFS(Transactions!$H:$H,Transactions!$F:$F,YearlyReport!$A137,Transactions!$B:$B,"&gt;="&amp;L$11,Transactions!$B:$B,"&lt;="&amp;L$12)</f>
        <v>0</v>
      </c>
      <c r="M137" s="173">
        <f>-SUMIFS(Transactions!$I:$I,Transactions!$F:$F,YearlyReport!$A137,Transactions!$B:$B,"&gt;="&amp;M$11,Transactions!$B:$B,"&lt;="&amp;M$12)+SUMIFS(Transactions!$H:$H,Transactions!$F:$F,YearlyReport!$A137,Transactions!$B:$B,"&gt;="&amp;M$11,Transactions!$B:$B,"&lt;="&amp;M$12)</f>
        <v>0</v>
      </c>
      <c r="N137" s="21">
        <f t="shared" si="50"/>
        <v>0</v>
      </c>
      <c r="O137" s="21">
        <f t="shared" si="51"/>
        <v>0</v>
      </c>
    </row>
    <row r="138" spans="1:15" s="25" customFormat="1" ht="13.5" x14ac:dyDescent="0.3">
      <c r="A138" s="25" t="s">
        <v>124</v>
      </c>
      <c r="B138" s="173">
        <f>-SUMIFS(Transactions!$I:$I,Transactions!$F:$F,YearlyReport!$A138,Transactions!$B:$B,"&gt;="&amp;B$11,Transactions!$B:$B,"&lt;="&amp;B$12)+SUMIFS(Transactions!$H:$H,Transactions!$F:$F,YearlyReport!$A138,Transactions!$B:$B,"&gt;="&amp;B$11,Transactions!$B:$B,"&lt;="&amp;B$12)</f>
        <v>0</v>
      </c>
      <c r="C138" s="173">
        <f>-SUMIFS(Transactions!$I:$I,Transactions!$F:$F,YearlyReport!$A138,Transactions!$B:$B,"&gt;="&amp;C$11,Transactions!$B:$B,"&lt;="&amp;C$12)+SUMIFS(Transactions!$H:$H,Transactions!$F:$F,YearlyReport!$A138,Transactions!$B:$B,"&gt;="&amp;C$11,Transactions!$B:$B,"&lt;="&amp;C$12)</f>
        <v>0</v>
      </c>
      <c r="D138" s="173">
        <f>-SUMIFS(Transactions!$I:$I,Transactions!$F:$F,YearlyReport!$A138,Transactions!$B:$B,"&gt;="&amp;D$11,Transactions!$B:$B,"&lt;="&amp;D$12)+SUMIFS(Transactions!$H:$H,Transactions!$F:$F,YearlyReport!$A138,Transactions!$B:$B,"&gt;="&amp;D$11,Transactions!$B:$B,"&lt;="&amp;D$12)</f>
        <v>0</v>
      </c>
      <c r="E138" s="173">
        <f>-SUMIFS(Transactions!$I:$I,Transactions!$F:$F,YearlyReport!$A138,Transactions!$B:$B,"&gt;="&amp;E$11,Transactions!$B:$B,"&lt;="&amp;E$12)+SUMIFS(Transactions!$H:$H,Transactions!$F:$F,YearlyReport!$A138,Transactions!$B:$B,"&gt;="&amp;E$11,Transactions!$B:$B,"&lt;="&amp;E$12)</f>
        <v>0</v>
      </c>
      <c r="F138" s="173">
        <f>-SUMIFS(Transactions!$I:$I,Transactions!$F:$F,YearlyReport!$A138,Transactions!$B:$B,"&gt;="&amp;F$11,Transactions!$B:$B,"&lt;="&amp;F$12)+SUMIFS(Transactions!$H:$H,Transactions!$F:$F,YearlyReport!$A138,Transactions!$B:$B,"&gt;="&amp;F$11,Transactions!$B:$B,"&lt;="&amp;F$12)</f>
        <v>0</v>
      </c>
      <c r="G138" s="173">
        <f>-SUMIFS(Transactions!$I:$I,Transactions!$F:$F,YearlyReport!$A138,Transactions!$B:$B,"&gt;="&amp;G$11,Transactions!$B:$B,"&lt;="&amp;G$12)+SUMIFS(Transactions!$H:$H,Transactions!$F:$F,YearlyReport!$A138,Transactions!$B:$B,"&gt;="&amp;G$11,Transactions!$B:$B,"&lt;="&amp;G$12)</f>
        <v>0</v>
      </c>
      <c r="H138" s="173">
        <f>-SUMIFS(Transactions!$I:$I,Transactions!$F:$F,YearlyReport!$A138,Transactions!$B:$B,"&gt;="&amp;H$11,Transactions!$B:$B,"&lt;="&amp;H$12)+SUMIFS(Transactions!$H:$H,Transactions!$F:$F,YearlyReport!$A138,Transactions!$B:$B,"&gt;="&amp;H$11,Transactions!$B:$B,"&lt;="&amp;H$12)</f>
        <v>0</v>
      </c>
      <c r="I138" s="173">
        <f>-SUMIFS(Transactions!$I:$I,Transactions!$F:$F,YearlyReport!$A138,Transactions!$B:$B,"&gt;="&amp;I$11,Transactions!$B:$B,"&lt;="&amp;I$12)+SUMIFS(Transactions!$H:$H,Transactions!$F:$F,YearlyReport!$A138,Transactions!$B:$B,"&gt;="&amp;I$11,Transactions!$B:$B,"&lt;="&amp;I$12)</f>
        <v>0</v>
      </c>
      <c r="J138" s="173">
        <f>-SUMIFS(Transactions!$I:$I,Transactions!$F:$F,YearlyReport!$A138,Transactions!$B:$B,"&gt;="&amp;J$11,Transactions!$B:$B,"&lt;="&amp;J$12)+SUMIFS(Transactions!$H:$H,Transactions!$F:$F,YearlyReport!$A138,Transactions!$B:$B,"&gt;="&amp;J$11,Transactions!$B:$B,"&lt;="&amp;J$12)</f>
        <v>0</v>
      </c>
      <c r="K138" s="173">
        <f>-SUMIFS(Transactions!$I:$I,Transactions!$F:$F,YearlyReport!$A138,Transactions!$B:$B,"&gt;="&amp;K$11,Transactions!$B:$B,"&lt;="&amp;K$12)+SUMIFS(Transactions!$H:$H,Transactions!$F:$F,YearlyReport!$A138,Transactions!$B:$B,"&gt;="&amp;K$11,Transactions!$B:$B,"&lt;="&amp;K$12)</f>
        <v>0</v>
      </c>
      <c r="L138" s="173">
        <f>-SUMIFS(Transactions!$I:$I,Transactions!$F:$F,YearlyReport!$A138,Transactions!$B:$B,"&gt;="&amp;L$11,Transactions!$B:$B,"&lt;="&amp;L$12)+SUMIFS(Transactions!$H:$H,Transactions!$F:$F,YearlyReport!$A138,Transactions!$B:$B,"&gt;="&amp;L$11,Transactions!$B:$B,"&lt;="&amp;L$12)</f>
        <v>0</v>
      </c>
      <c r="M138" s="173">
        <f>-SUMIFS(Transactions!$I:$I,Transactions!$F:$F,YearlyReport!$A138,Transactions!$B:$B,"&gt;="&amp;M$11,Transactions!$B:$B,"&lt;="&amp;M$12)+SUMIFS(Transactions!$H:$H,Transactions!$F:$F,YearlyReport!$A138,Transactions!$B:$B,"&gt;="&amp;M$11,Transactions!$B:$B,"&lt;="&amp;M$12)</f>
        <v>0</v>
      </c>
      <c r="N138" s="21">
        <f t="shared" si="50"/>
        <v>0</v>
      </c>
      <c r="O138" s="21">
        <f t="shared" si="51"/>
        <v>0</v>
      </c>
    </row>
    <row r="139" spans="1:15" s="25" customFormat="1" ht="13.5" x14ac:dyDescent="0.3">
      <c r="A139" s="25" t="s">
        <v>88</v>
      </c>
      <c r="B139" s="173">
        <f>-SUMIFS(Transactions!$I:$I,Transactions!$F:$F,YearlyReport!$A139,Transactions!$B:$B,"&gt;="&amp;B$11,Transactions!$B:$B,"&lt;="&amp;B$12)+SUMIFS(Transactions!$H:$H,Transactions!$F:$F,YearlyReport!$A139,Transactions!$B:$B,"&gt;="&amp;B$11,Transactions!$B:$B,"&lt;="&amp;B$12)</f>
        <v>0</v>
      </c>
      <c r="C139" s="173">
        <f>-SUMIFS(Transactions!$I:$I,Transactions!$F:$F,YearlyReport!$A139,Transactions!$B:$B,"&gt;="&amp;C$11,Transactions!$B:$B,"&lt;="&amp;C$12)+SUMIFS(Transactions!$H:$H,Transactions!$F:$F,YearlyReport!$A139,Transactions!$B:$B,"&gt;="&amp;C$11,Transactions!$B:$B,"&lt;="&amp;C$12)</f>
        <v>0</v>
      </c>
      <c r="D139" s="173">
        <f>-SUMIFS(Transactions!$I:$I,Transactions!$F:$F,YearlyReport!$A139,Transactions!$B:$B,"&gt;="&amp;D$11,Transactions!$B:$B,"&lt;="&amp;D$12)+SUMIFS(Transactions!$H:$H,Transactions!$F:$F,YearlyReport!$A139,Transactions!$B:$B,"&gt;="&amp;D$11,Transactions!$B:$B,"&lt;="&amp;D$12)</f>
        <v>0</v>
      </c>
      <c r="E139" s="173">
        <f>-SUMIFS(Transactions!$I:$I,Transactions!$F:$F,YearlyReport!$A139,Transactions!$B:$B,"&gt;="&amp;E$11,Transactions!$B:$B,"&lt;="&amp;E$12)+SUMIFS(Transactions!$H:$H,Transactions!$F:$F,YearlyReport!$A139,Transactions!$B:$B,"&gt;="&amp;E$11,Transactions!$B:$B,"&lt;="&amp;E$12)</f>
        <v>0</v>
      </c>
      <c r="F139" s="173">
        <f>-SUMIFS(Transactions!$I:$I,Transactions!$F:$F,YearlyReport!$A139,Transactions!$B:$B,"&gt;="&amp;F$11,Transactions!$B:$B,"&lt;="&amp;F$12)+SUMIFS(Transactions!$H:$H,Transactions!$F:$F,YearlyReport!$A139,Transactions!$B:$B,"&gt;="&amp;F$11,Transactions!$B:$B,"&lt;="&amp;F$12)</f>
        <v>0</v>
      </c>
      <c r="G139" s="173">
        <f>-SUMIFS(Transactions!$I:$I,Transactions!$F:$F,YearlyReport!$A139,Transactions!$B:$B,"&gt;="&amp;G$11,Transactions!$B:$B,"&lt;="&amp;G$12)+SUMIFS(Transactions!$H:$H,Transactions!$F:$F,YearlyReport!$A139,Transactions!$B:$B,"&gt;="&amp;G$11,Transactions!$B:$B,"&lt;="&amp;G$12)</f>
        <v>0</v>
      </c>
      <c r="H139" s="173">
        <f>-SUMIFS(Transactions!$I:$I,Transactions!$F:$F,YearlyReport!$A139,Transactions!$B:$B,"&gt;="&amp;H$11,Transactions!$B:$B,"&lt;="&amp;H$12)+SUMIFS(Transactions!$H:$H,Transactions!$F:$F,YearlyReport!$A139,Transactions!$B:$B,"&gt;="&amp;H$11,Transactions!$B:$B,"&lt;="&amp;H$12)</f>
        <v>0</v>
      </c>
      <c r="I139" s="173">
        <f>-SUMIFS(Transactions!$I:$I,Transactions!$F:$F,YearlyReport!$A139,Transactions!$B:$B,"&gt;="&amp;I$11,Transactions!$B:$B,"&lt;="&amp;I$12)+SUMIFS(Transactions!$H:$H,Transactions!$F:$F,YearlyReport!$A139,Transactions!$B:$B,"&gt;="&amp;I$11,Transactions!$B:$B,"&lt;="&amp;I$12)</f>
        <v>0</v>
      </c>
      <c r="J139" s="173">
        <f>-SUMIFS(Transactions!$I:$I,Transactions!$F:$F,YearlyReport!$A139,Transactions!$B:$B,"&gt;="&amp;J$11,Transactions!$B:$B,"&lt;="&amp;J$12)+SUMIFS(Transactions!$H:$H,Transactions!$F:$F,YearlyReport!$A139,Transactions!$B:$B,"&gt;="&amp;J$11,Transactions!$B:$B,"&lt;="&amp;J$12)</f>
        <v>0</v>
      </c>
      <c r="K139" s="173">
        <f>-SUMIFS(Transactions!$I:$I,Transactions!$F:$F,YearlyReport!$A139,Transactions!$B:$B,"&gt;="&amp;K$11,Transactions!$B:$B,"&lt;="&amp;K$12)+SUMIFS(Transactions!$H:$H,Transactions!$F:$F,YearlyReport!$A139,Transactions!$B:$B,"&gt;="&amp;K$11,Transactions!$B:$B,"&lt;="&amp;K$12)</f>
        <v>0</v>
      </c>
      <c r="L139" s="173">
        <f>-SUMIFS(Transactions!$I:$I,Transactions!$F:$F,YearlyReport!$A139,Transactions!$B:$B,"&gt;="&amp;L$11,Transactions!$B:$B,"&lt;="&amp;L$12)+SUMIFS(Transactions!$H:$H,Transactions!$F:$F,YearlyReport!$A139,Transactions!$B:$B,"&gt;="&amp;L$11,Transactions!$B:$B,"&lt;="&amp;L$12)</f>
        <v>0</v>
      </c>
      <c r="M139" s="173">
        <f>-SUMIFS(Transactions!$I:$I,Transactions!$F:$F,YearlyReport!$A139,Transactions!$B:$B,"&gt;="&amp;M$11,Transactions!$B:$B,"&lt;="&amp;M$12)+SUMIFS(Transactions!$H:$H,Transactions!$F:$F,YearlyReport!$A139,Transactions!$B:$B,"&gt;="&amp;M$11,Transactions!$B:$B,"&lt;="&amp;M$12)</f>
        <v>0</v>
      </c>
      <c r="N139" s="21">
        <f t="shared" si="50"/>
        <v>0</v>
      </c>
      <c r="O139" s="21">
        <f t="shared" si="51"/>
        <v>0</v>
      </c>
    </row>
    <row r="140" spans="1:15" s="25" customFormat="1" ht="13.5" x14ac:dyDescent="0.3">
      <c r="A140" s="25" t="s">
        <v>120</v>
      </c>
      <c r="B140" s="173">
        <f>-SUMIFS(Transactions!$I:$I,Transactions!$F:$F,YearlyReport!$A140,Transactions!$B:$B,"&gt;="&amp;B$11,Transactions!$B:$B,"&lt;="&amp;B$12)+SUMIFS(Transactions!$H:$H,Transactions!$F:$F,YearlyReport!$A140,Transactions!$B:$B,"&gt;="&amp;B$11,Transactions!$B:$B,"&lt;="&amp;B$12)</f>
        <v>0</v>
      </c>
      <c r="C140" s="173">
        <f>-SUMIFS(Transactions!$I:$I,Transactions!$F:$F,YearlyReport!$A140,Transactions!$B:$B,"&gt;="&amp;C$11,Transactions!$B:$B,"&lt;="&amp;C$12)+SUMIFS(Transactions!$H:$H,Transactions!$F:$F,YearlyReport!$A140,Transactions!$B:$B,"&gt;="&amp;C$11,Transactions!$B:$B,"&lt;="&amp;C$12)</f>
        <v>0</v>
      </c>
      <c r="D140" s="173">
        <f>-SUMIFS(Transactions!$I:$I,Transactions!$F:$F,YearlyReport!$A140,Transactions!$B:$B,"&gt;="&amp;D$11,Transactions!$B:$B,"&lt;="&amp;D$12)+SUMIFS(Transactions!$H:$H,Transactions!$F:$F,YearlyReport!$A140,Transactions!$B:$B,"&gt;="&amp;D$11,Transactions!$B:$B,"&lt;="&amp;D$12)</f>
        <v>0</v>
      </c>
      <c r="E140" s="173">
        <f>-SUMIFS(Transactions!$I:$I,Transactions!$F:$F,YearlyReport!$A140,Transactions!$B:$B,"&gt;="&amp;E$11,Transactions!$B:$B,"&lt;="&amp;E$12)+SUMIFS(Transactions!$H:$H,Transactions!$F:$F,YearlyReport!$A140,Transactions!$B:$B,"&gt;="&amp;E$11,Transactions!$B:$B,"&lt;="&amp;E$12)</f>
        <v>0</v>
      </c>
      <c r="F140" s="173">
        <f>-SUMIFS(Transactions!$I:$I,Transactions!$F:$F,YearlyReport!$A140,Transactions!$B:$B,"&gt;="&amp;F$11,Transactions!$B:$B,"&lt;="&amp;F$12)+SUMIFS(Transactions!$H:$H,Transactions!$F:$F,YearlyReport!$A140,Transactions!$B:$B,"&gt;="&amp;F$11,Transactions!$B:$B,"&lt;="&amp;F$12)</f>
        <v>0</v>
      </c>
      <c r="G140" s="173">
        <f>-SUMIFS(Transactions!$I:$I,Transactions!$F:$F,YearlyReport!$A140,Transactions!$B:$B,"&gt;="&amp;G$11,Transactions!$B:$B,"&lt;="&amp;G$12)+SUMIFS(Transactions!$H:$H,Transactions!$F:$F,YearlyReport!$A140,Transactions!$B:$B,"&gt;="&amp;G$11,Transactions!$B:$B,"&lt;="&amp;G$12)</f>
        <v>0</v>
      </c>
      <c r="H140" s="173">
        <f>-SUMIFS(Transactions!$I:$I,Transactions!$F:$F,YearlyReport!$A140,Transactions!$B:$B,"&gt;="&amp;H$11,Transactions!$B:$B,"&lt;="&amp;H$12)+SUMIFS(Transactions!$H:$H,Transactions!$F:$F,YearlyReport!$A140,Transactions!$B:$B,"&gt;="&amp;H$11,Transactions!$B:$B,"&lt;="&amp;H$12)</f>
        <v>0</v>
      </c>
      <c r="I140" s="173">
        <f>-SUMIFS(Transactions!$I:$I,Transactions!$F:$F,YearlyReport!$A140,Transactions!$B:$B,"&gt;="&amp;I$11,Transactions!$B:$B,"&lt;="&amp;I$12)+SUMIFS(Transactions!$H:$H,Transactions!$F:$F,YearlyReport!$A140,Transactions!$B:$B,"&gt;="&amp;I$11,Transactions!$B:$B,"&lt;="&amp;I$12)</f>
        <v>0</v>
      </c>
      <c r="J140" s="173">
        <f>-SUMIFS(Transactions!$I:$I,Transactions!$F:$F,YearlyReport!$A140,Transactions!$B:$B,"&gt;="&amp;J$11,Transactions!$B:$B,"&lt;="&amp;J$12)+SUMIFS(Transactions!$H:$H,Transactions!$F:$F,YearlyReport!$A140,Transactions!$B:$B,"&gt;="&amp;J$11,Transactions!$B:$B,"&lt;="&amp;J$12)</f>
        <v>0</v>
      </c>
      <c r="K140" s="173">
        <f>-SUMIFS(Transactions!$I:$I,Transactions!$F:$F,YearlyReport!$A140,Transactions!$B:$B,"&gt;="&amp;K$11,Transactions!$B:$B,"&lt;="&amp;K$12)+SUMIFS(Transactions!$H:$H,Transactions!$F:$F,YearlyReport!$A140,Transactions!$B:$B,"&gt;="&amp;K$11,Transactions!$B:$B,"&lt;="&amp;K$12)</f>
        <v>0</v>
      </c>
      <c r="L140" s="173">
        <f>-SUMIFS(Transactions!$I:$I,Transactions!$F:$F,YearlyReport!$A140,Transactions!$B:$B,"&gt;="&amp;L$11,Transactions!$B:$B,"&lt;="&amp;L$12)+SUMIFS(Transactions!$H:$H,Transactions!$F:$F,YearlyReport!$A140,Transactions!$B:$B,"&gt;="&amp;L$11,Transactions!$B:$B,"&lt;="&amp;L$12)</f>
        <v>0</v>
      </c>
      <c r="M140" s="173">
        <f>-SUMIFS(Transactions!$I:$I,Transactions!$F:$F,YearlyReport!$A140,Transactions!$B:$B,"&gt;="&amp;M$11,Transactions!$B:$B,"&lt;="&amp;M$12)+SUMIFS(Transactions!$H:$H,Transactions!$F:$F,YearlyReport!$A140,Transactions!$B:$B,"&gt;="&amp;M$11,Transactions!$B:$B,"&lt;="&amp;M$12)</f>
        <v>0</v>
      </c>
      <c r="N140" s="21">
        <f t="shared" si="50"/>
        <v>0</v>
      </c>
      <c r="O140" s="21">
        <f t="shared" si="51"/>
        <v>0</v>
      </c>
    </row>
    <row r="141" spans="1:15" s="25" customFormat="1" ht="13.5" x14ac:dyDescent="0.3">
      <c r="A141" s="25" t="s">
        <v>122</v>
      </c>
      <c r="B141" s="173">
        <f>-SUMIFS(Transactions!$I:$I,Transactions!$F:$F,YearlyReport!$A141,Transactions!$B:$B,"&gt;="&amp;B$11,Transactions!$B:$B,"&lt;="&amp;B$12)+SUMIFS(Transactions!$H:$H,Transactions!$F:$F,YearlyReport!$A141,Transactions!$B:$B,"&gt;="&amp;B$11,Transactions!$B:$B,"&lt;="&amp;B$12)</f>
        <v>0</v>
      </c>
      <c r="C141" s="173">
        <f>-SUMIFS(Transactions!$I:$I,Transactions!$F:$F,YearlyReport!$A141,Transactions!$B:$B,"&gt;="&amp;C$11,Transactions!$B:$B,"&lt;="&amp;C$12)+SUMIFS(Transactions!$H:$H,Transactions!$F:$F,YearlyReport!$A141,Transactions!$B:$B,"&gt;="&amp;C$11,Transactions!$B:$B,"&lt;="&amp;C$12)</f>
        <v>0</v>
      </c>
      <c r="D141" s="173">
        <f>-SUMIFS(Transactions!$I:$I,Transactions!$F:$F,YearlyReport!$A141,Transactions!$B:$B,"&gt;="&amp;D$11,Transactions!$B:$B,"&lt;="&amp;D$12)+SUMIFS(Transactions!$H:$H,Transactions!$F:$F,YearlyReport!$A141,Transactions!$B:$B,"&gt;="&amp;D$11,Transactions!$B:$B,"&lt;="&amp;D$12)</f>
        <v>0</v>
      </c>
      <c r="E141" s="173">
        <f>-SUMIFS(Transactions!$I:$I,Transactions!$F:$F,YearlyReport!$A141,Transactions!$B:$B,"&gt;="&amp;E$11,Transactions!$B:$B,"&lt;="&amp;E$12)+SUMIFS(Transactions!$H:$H,Transactions!$F:$F,YearlyReport!$A141,Transactions!$B:$B,"&gt;="&amp;E$11,Transactions!$B:$B,"&lt;="&amp;E$12)</f>
        <v>0</v>
      </c>
      <c r="F141" s="173">
        <f>-SUMIFS(Transactions!$I:$I,Transactions!$F:$F,YearlyReport!$A141,Transactions!$B:$B,"&gt;="&amp;F$11,Transactions!$B:$B,"&lt;="&amp;F$12)+SUMIFS(Transactions!$H:$H,Transactions!$F:$F,YearlyReport!$A141,Transactions!$B:$B,"&gt;="&amp;F$11,Transactions!$B:$B,"&lt;="&amp;F$12)</f>
        <v>0</v>
      </c>
      <c r="G141" s="173">
        <f>-SUMIFS(Transactions!$I:$I,Transactions!$F:$F,YearlyReport!$A141,Transactions!$B:$B,"&gt;="&amp;G$11,Transactions!$B:$B,"&lt;="&amp;G$12)+SUMIFS(Transactions!$H:$H,Transactions!$F:$F,YearlyReport!$A141,Transactions!$B:$B,"&gt;="&amp;G$11,Transactions!$B:$B,"&lt;="&amp;G$12)</f>
        <v>0</v>
      </c>
      <c r="H141" s="173">
        <f>-SUMIFS(Transactions!$I:$I,Transactions!$F:$F,YearlyReport!$A141,Transactions!$B:$B,"&gt;="&amp;H$11,Transactions!$B:$B,"&lt;="&amp;H$12)+SUMIFS(Transactions!$H:$H,Transactions!$F:$F,YearlyReport!$A141,Transactions!$B:$B,"&gt;="&amp;H$11,Transactions!$B:$B,"&lt;="&amp;H$12)</f>
        <v>0</v>
      </c>
      <c r="I141" s="173">
        <f>-SUMIFS(Transactions!$I:$I,Transactions!$F:$F,YearlyReport!$A141,Transactions!$B:$B,"&gt;="&amp;I$11,Transactions!$B:$B,"&lt;="&amp;I$12)+SUMIFS(Transactions!$H:$H,Transactions!$F:$F,YearlyReport!$A141,Transactions!$B:$B,"&gt;="&amp;I$11,Transactions!$B:$B,"&lt;="&amp;I$12)</f>
        <v>0</v>
      </c>
      <c r="J141" s="173">
        <f>-SUMIFS(Transactions!$I:$I,Transactions!$F:$F,YearlyReport!$A141,Transactions!$B:$B,"&gt;="&amp;J$11,Transactions!$B:$B,"&lt;="&amp;J$12)+SUMIFS(Transactions!$H:$H,Transactions!$F:$F,YearlyReport!$A141,Transactions!$B:$B,"&gt;="&amp;J$11,Transactions!$B:$B,"&lt;="&amp;J$12)</f>
        <v>0</v>
      </c>
      <c r="K141" s="173">
        <f>-SUMIFS(Transactions!$I:$I,Transactions!$F:$F,YearlyReport!$A141,Transactions!$B:$B,"&gt;="&amp;K$11,Transactions!$B:$B,"&lt;="&amp;K$12)+SUMIFS(Transactions!$H:$H,Transactions!$F:$F,YearlyReport!$A141,Transactions!$B:$B,"&gt;="&amp;K$11,Transactions!$B:$B,"&lt;="&amp;K$12)</f>
        <v>0</v>
      </c>
      <c r="L141" s="173">
        <f>-SUMIFS(Transactions!$I:$I,Transactions!$F:$F,YearlyReport!$A141,Transactions!$B:$B,"&gt;="&amp;L$11,Transactions!$B:$B,"&lt;="&amp;L$12)+SUMIFS(Transactions!$H:$H,Transactions!$F:$F,YearlyReport!$A141,Transactions!$B:$B,"&gt;="&amp;L$11,Transactions!$B:$B,"&lt;="&amp;L$12)</f>
        <v>0</v>
      </c>
      <c r="M141" s="173">
        <f>-SUMIFS(Transactions!$I:$I,Transactions!$F:$F,YearlyReport!$A141,Transactions!$B:$B,"&gt;="&amp;M$11,Transactions!$B:$B,"&lt;="&amp;M$12)+SUMIFS(Transactions!$H:$H,Transactions!$F:$F,YearlyReport!$A141,Transactions!$B:$B,"&gt;="&amp;M$11,Transactions!$B:$B,"&lt;="&amp;M$12)</f>
        <v>0</v>
      </c>
      <c r="N141" s="21">
        <f t="shared" si="50"/>
        <v>0</v>
      </c>
      <c r="O141" s="21">
        <f t="shared" si="51"/>
        <v>0</v>
      </c>
    </row>
    <row r="142" spans="1:15" s="25" customFormat="1" ht="13.5" x14ac:dyDescent="0.3">
      <c r="A142" s="25" t="s">
        <v>85</v>
      </c>
      <c r="B142" s="173">
        <f>-SUMIFS(Transactions!$I:$I,Transactions!$F:$F,YearlyReport!$A142,Transactions!$B:$B,"&gt;="&amp;B$11,Transactions!$B:$B,"&lt;="&amp;B$12)+SUMIFS(Transactions!$H:$H,Transactions!$F:$F,YearlyReport!$A142,Transactions!$B:$B,"&gt;="&amp;B$11,Transactions!$B:$B,"&lt;="&amp;B$12)</f>
        <v>0</v>
      </c>
      <c r="C142" s="173">
        <f>-SUMIFS(Transactions!$I:$I,Transactions!$F:$F,YearlyReport!$A142,Transactions!$B:$B,"&gt;="&amp;C$11,Transactions!$B:$B,"&lt;="&amp;C$12)+SUMIFS(Transactions!$H:$H,Transactions!$F:$F,YearlyReport!$A142,Transactions!$B:$B,"&gt;="&amp;C$11,Transactions!$B:$B,"&lt;="&amp;C$12)</f>
        <v>0</v>
      </c>
      <c r="D142" s="173">
        <f>-SUMIFS(Transactions!$I:$I,Transactions!$F:$F,YearlyReport!$A142,Transactions!$B:$B,"&gt;="&amp;D$11,Transactions!$B:$B,"&lt;="&amp;D$12)+SUMIFS(Transactions!$H:$H,Transactions!$F:$F,YearlyReport!$A142,Transactions!$B:$B,"&gt;="&amp;D$11,Transactions!$B:$B,"&lt;="&amp;D$12)</f>
        <v>0</v>
      </c>
      <c r="E142" s="173">
        <f>-SUMIFS(Transactions!$I:$I,Transactions!$F:$F,YearlyReport!$A142,Transactions!$B:$B,"&gt;="&amp;E$11,Transactions!$B:$B,"&lt;="&amp;E$12)+SUMIFS(Transactions!$H:$H,Transactions!$F:$F,YearlyReport!$A142,Transactions!$B:$B,"&gt;="&amp;E$11,Transactions!$B:$B,"&lt;="&amp;E$12)</f>
        <v>0</v>
      </c>
      <c r="F142" s="173">
        <f>-SUMIFS(Transactions!$I:$I,Transactions!$F:$F,YearlyReport!$A142,Transactions!$B:$B,"&gt;="&amp;F$11,Transactions!$B:$B,"&lt;="&amp;F$12)+SUMIFS(Transactions!$H:$H,Transactions!$F:$F,YearlyReport!$A142,Transactions!$B:$B,"&gt;="&amp;F$11,Transactions!$B:$B,"&lt;="&amp;F$12)</f>
        <v>0</v>
      </c>
      <c r="G142" s="173">
        <f>-SUMIFS(Transactions!$I:$I,Transactions!$F:$F,YearlyReport!$A142,Transactions!$B:$B,"&gt;="&amp;G$11,Transactions!$B:$B,"&lt;="&amp;G$12)+SUMIFS(Transactions!$H:$H,Transactions!$F:$F,YearlyReport!$A142,Transactions!$B:$B,"&gt;="&amp;G$11,Transactions!$B:$B,"&lt;="&amp;G$12)</f>
        <v>0</v>
      </c>
      <c r="H142" s="173">
        <f>-SUMIFS(Transactions!$I:$I,Transactions!$F:$F,YearlyReport!$A142,Transactions!$B:$B,"&gt;="&amp;H$11,Transactions!$B:$B,"&lt;="&amp;H$12)+SUMIFS(Transactions!$H:$H,Transactions!$F:$F,YearlyReport!$A142,Transactions!$B:$B,"&gt;="&amp;H$11,Transactions!$B:$B,"&lt;="&amp;H$12)</f>
        <v>0</v>
      </c>
      <c r="I142" s="173">
        <f>-SUMIFS(Transactions!$I:$I,Transactions!$F:$F,YearlyReport!$A142,Transactions!$B:$B,"&gt;="&amp;I$11,Transactions!$B:$B,"&lt;="&amp;I$12)+SUMIFS(Transactions!$H:$H,Transactions!$F:$F,YearlyReport!$A142,Transactions!$B:$B,"&gt;="&amp;I$11,Transactions!$B:$B,"&lt;="&amp;I$12)</f>
        <v>0</v>
      </c>
      <c r="J142" s="173">
        <f>-SUMIFS(Transactions!$I:$I,Transactions!$F:$F,YearlyReport!$A142,Transactions!$B:$B,"&gt;="&amp;J$11,Transactions!$B:$B,"&lt;="&amp;J$12)+SUMIFS(Transactions!$H:$H,Transactions!$F:$F,YearlyReport!$A142,Transactions!$B:$B,"&gt;="&amp;J$11,Transactions!$B:$B,"&lt;="&amp;J$12)</f>
        <v>0</v>
      </c>
      <c r="K142" s="173">
        <f>-SUMIFS(Transactions!$I:$I,Transactions!$F:$F,YearlyReport!$A142,Transactions!$B:$B,"&gt;="&amp;K$11,Transactions!$B:$B,"&lt;="&amp;K$12)+SUMIFS(Transactions!$H:$H,Transactions!$F:$F,YearlyReport!$A142,Transactions!$B:$B,"&gt;="&amp;K$11,Transactions!$B:$B,"&lt;="&amp;K$12)</f>
        <v>0</v>
      </c>
      <c r="L142" s="173">
        <f>-SUMIFS(Transactions!$I:$I,Transactions!$F:$F,YearlyReport!$A142,Transactions!$B:$B,"&gt;="&amp;L$11,Transactions!$B:$B,"&lt;="&amp;L$12)+SUMIFS(Transactions!$H:$H,Transactions!$F:$F,YearlyReport!$A142,Transactions!$B:$B,"&gt;="&amp;L$11,Transactions!$B:$B,"&lt;="&amp;L$12)</f>
        <v>0</v>
      </c>
      <c r="M142" s="173">
        <f>-SUMIFS(Transactions!$I:$I,Transactions!$F:$F,YearlyReport!$A142,Transactions!$B:$B,"&gt;="&amp;M$11,Transactions!$B:$B,"&lt;="&amp;M$12)+SUMIFS(Transactions!$H:$H,Transactions!$F:$F,YearlyReport!$A142,Transactions!$B:$B,"&gt;="&amp;M$11,Transactions!$B:$B,"&lt;="&amp;M$12)</f>
        <v>0</v>
      </c>
      <c r="N142" s="21">
        <f t="shared" si="50"/>
        <v>0</v>
      </c>
      <c r="O142" s="21">
        <f t="shared" si="51"/>
        <v>0</v>
      </c>
    </row>
    <row r="143" spans="1:15" s="25" customFormat="1" ht="13.5" x14ac:dyDescent="0.3">
      <c r="A143" s="25" t="s">
        <v>90</v>
      </c>
      <c r="B143" s="173">
        <f>-SUMIFS(Transactions!$I:$I,Transactions!$F:$F,YearlyReport!$A143,Transactions!$B:$B,"&gt;="&amp;B$11,Transactions!$B:$B,"&lt;="&amp;B$12)+SUMIFS(Transactions!$H:$H,Transactions!$F:$F,YearlyReport!$A143,Transactions!$B:$B,"&gt;="&amp;B$11,Transactions!$B:$B,"&lt;="&amp;B$12)</f>
        <v>0</v>
      </c>
      <c r="C143" s="173">
        <f>-SUMIFS(Transactions!$I:$I,Transactions!$F:$F,YearlyReport!$A143,Transactions!$B:$B,"&gt;="&amp;C$11,Transactions!$B:$B,"&lt;="&amp;C$12)+SUMIFS(Transactions!$H:$H,Transactions!$F:$F,YearlyReport!$A143,Transactions!$B:$B,"&gt;="&amp;C$11,Transactions!$B:$B,"&lt;="&amp;C$12)</f>
        <v>0</v>
      </c>
      <c r="D143" s="173">
        <f>-SUMIFS(Transactions!$I:$I,Transactions!$F:$F,YearlyReport!$A143,Transactions!$B:$B,"&gt;="&amp;D$11,Transactions!$B:$B,"&lt;="&amp;D$12)+SUMIFS(Transactions!$H:$H,Transactions!$F:$F,YearlyReport!$A143,Transactions!$B:$B,"&gt;="&amp;D$11,Transactions!$B:$B,"&lt;="&amp;D$12)</f>
        <v>0</v>
      </c>
      <c r="E143" s="173">
        <f>-SUMIFS(Transactions!$I:$I,Transactions!$F:$F,YearlyReport!$A143,Transactions!$B:$B,"&gt;="&amp;E$11,Transactions!$B:$B,"&lt;="&amp;E$12)+SUMIFS(Transactions!$H:$H,Transactions!$F:$F,YearlyReport!$A143,Transactions!$B:$B,"&gt;="&amp;E$11,Transactions!$B:$B,"&lt;="&amp;E$12)</f>
        <v>0</v>
      </c>
      <c r="F143" s="173">
        <f>-SUMIFS(Transactions!$I:$I,Transactions!$F:$F,YearlyReport!$A143,Transactions!$B:$B,"&gt;="&amp;F$11,Transactions!$B:$B,"&lt;="&amp;F$12)+SUMIFS(Transactions!$H:$H,Transactions!$F:$F,YearlyReport!$A143,Transactions!$B:$B,"&gt;="&amp;F$11,Transactions!$B:$B,"&lt;="&amp;F$12)</f>
        <v>0</v>
      </c>
      <c r="G143" s="173">
        <f>-SUMIFS(Transactions!$I:$I,Transactions!$F:$F,YearlyReport!$A143,Transactions!$B:$B,"&gt;="&amp;G$11,Transactions!$B:$B,"&lt;="&amp;G$12)+SUMIFS(Transactions!$H:$H,Transactions!$F:$F,YearlyReport!$A143,Transactions!$B:$B,"&gt;="&amp;G$11,Transactions!$B:$B,"&lt;="&amp;G$12)</f>
        <v>0</v>
      </c>
      <c r="H143" s="173">
        <f>-SUMIFS(Transactions!$I:$I,Transactions!$F:$F,YearlyReport!$A143,Transactions!$B:$B,"&gt;="&amp;H$11,Transactions!$B:$B,"&lt;="&amp;H$12)+SUMIFS(Transactions!$H:$H,Transactions!$F:$F,YearlyReport!$A143,Transactions!$B:$B,"&gt;="&amp;H$11,Transactions!$B:$B,"&lt;="&amp;H$12)</f>
        <v>0</v>
      </c>
      <c r="I143" s="173">
        <f>-SUMIFS(Transactions!$I:$I,Transactions!$F:$F,YearlyReport!$A143,Transactions!$B:$B,"&gt;="&amp;I$11,Transactions!$B:$B,"&lt;="&amp;I$12)+SUMIFS(Transactions!$H:$H,Transactions!$F:$F,YearlyReport!$A143,Transactions!$B:$B,"&gt;="&amp;I$11,Transactions!$B:$B,"&lt;="&amp;I$12)</f>
        <v>0</v>
      </c>
      <c r="J143" s="173">
        <f>-SUMIFS(Transactions!$I:$I,Transactions!$F:$F,YearlyReport!$A143,Transactions!$B:$B,"&gt;="&amp;J$11,Transactions!$B:$B,"&lt;="&amp;J$12)+SUMIFS(Transactions!$H:$H,Transactions!$F:$F,YearlyReport!$A143,Transactions!$B:$B,"&gt;="&amp;J$11,Transactions!$B:$B,"&lt;="&amp;J$12)</f>
        <v>0</v>
      </c>
      <c r="K143" s="173">
        <f>-SUMIFS(Transactions!$I:$I,Transactions!$F:$F,YearlyReport!$A143,Transactions!$B:$B,"&gt;="&amp;K$11,Transactions!$B:$B,"&lt;="&amp;K$12)+SUMIFS(Transactions!$H:$H,Transactions!$F:$F,YearlyReport!$A143,Transactions!$B:$B,"&gt;="&amp;K$11,Transactions!$B:$B,"&lt;="&amp;K$12)</f>
        <v>0</v>
      </c>
      <c r="L143" s="173">
        <f>-SUMIFS(Transactions!$I:$I,Transactions!$F:$F,YearlyReport!$A143,Transactions!$B:$B,"&gt;="&amp;L$11,Transactions!$B:$B,"&lt;="&amp;L$12)+SUMIFS(Transactions!$H:$H,Transactions!$F:$F,YearlyReport!$A143,Transactions!$B:$B,"&gt;="&amp;L$11,Transactions!$B:$B,"&lt;="&amp;L$12)</f>
        <v>0</v>
      </c>
      <c r="M143" s="173">
        <f>-SUMIFS(Transactions!$I:$I,Transactions!$F:$F,YearlyReport!$A143,Transactions!$B:$B,"&gt;="&amp;M$11,Transactions!$B:$B,"&lt;="&amp;M$12)+SUMIFS(Transactions!$H:$H,Transactions!$F:$F,YearlyReport!$A143,Transactions!$B:$B,"&gt;="&amp;M$11,Transactions!$B:$B,"&lt;="&amp;M$12)</f>
        <v>0</v>
      </c>
      <c r="N143" s="21">
        <f t="shared" si="50"/>
        <v>0</v>
      </c>
      <c r="O143" s="21">
        <f t="shared" si="51"/>
        <v>0</v>
      </c>
    </row>
    <row r="144" spans="1:15" s="25" customFormat="1" ht="13.5" x14ac:dyDescent="0.3">
      <c r="A144" s="25" t="s">
        <v>123</v>
      </c>
      <c r="B144" s="173">
        <f>-SUMIFS(Transactions!$I:$I,Transactions!$F:$F,YearlyReport!$A144,Transactions!$B:$B,"&gt;="&amp;B$11,Transactions!$B:$B,"&lt;="&amp;B$12)+SUMIFS(Transactions!$H:$H,Transactions!$F:$F,YearlyReport!$A144,Transactions!$B:$B,"&gt;="&amp;B$11,Transactions!$B:$B,"&lt;="&amp;B$12)</f>
        <v>0</v>
      </c>
      <c r="C144" s="173">
        <f>-SUMIFS(Transactions!$I:$I,Transactions!$F:$F,YearlyReport!$A144,Transactions!$B:$B,"&gt;="&amp;C$11,Transactions!$B:$B,"&lt;="&amp;C$12)+SUMIFS(Transactions!$H:$H,Transactions!$F:$F,YearlyReport!$A144,Transactions!$B:$B,"&gt;="&amp;C$11,Transactions!$B:$B,"&lt;="&amp;C$12)</f>
        <v>0</v>
      </c>
      <c r="D144" s="173">
        <f>-SUMIFS(Transactions!$I:$I,Transactions!$F:$F,YearlyReport!$A144,Transactions!$B:$B,"&gt;="&amp;D$11,Transactions!$B:$B,"&lt;="&amp;D$12)+SUMIFS(Transactions!$H:$H,Transactions!$F:$F,YearlyReport!$A144,Transactions!$B:$B,"&gt;="&amp;D$11,Transactions!$B:$B,"&lt;="&amp;D$12)</f>
        <v>0</v>
      </c>
      <c r="E144" s="173">
        <f>-SUMIFS(Transactions!$I:$I,Transactions!$F:$F,YearlyReport!$A144,Transactions!$B:$B,"&gt;="&amp;E$11,Transactions!$B:$B,"&lt;="&amp;E$12)+SUMIFS(Transactions!$H:$H,Transactions!$F:$F,YearlyReport!$A144,Transactions!$B:$B,"&gt;="&amp;E$11,Transactions!$B:$B,"&lt;="&amp;E$12)</f>
        <v>0</v>
      </c>
      <c r="F144" s="173">
        <f>-SUMIFS(Transactions!$I:$I,Transactions!$F:$F,YearlyReport!$A144,Transactions!$B:$B,"&gt;="&amp;F$11,Transactions!$B:$B,"&lt;="&amp;F$12)+SUMIFS(Transactions!$H:$H,Transactions!$F:$F,YearlyReport!$A144,Transactions!$B:$B,"&gt;="&amp;F$11,Transactions!$B:$B,"&lt;="&amp;F$12)</f>
        <v>0</v>
      </c>
      <c r="G144" s="173">
        <f>-SUMIFS(Transactions!$I:$I,Transactions!$F:$F,YearlyReport!$A144,Transactions!$B:$B,"&gt;="&amp;G$11,Transactions!$B:$B,"&lt;="&amp;G$12)+SUMIFS(Transactions!$H:$H,Transactions!$F:$F,YearlyReport!$A144,Transactions!$B:$B,"&gt;="&amp;G$11,Transactions!$B:$B,"&lt;="&amp;G$12)</f>
        <v>0</v>
      </c>
      <c r="H144" s="173">
        <f>-SUMIFS(Transactions!$I:$I,Transactions!$F:$F,YearlyReport!$A144,Transactions!$B:$B,"&gt;="&amp;H$11,Transactions!$B:$B,"&lt;="&amp;H$12)+SUMIFS(Transactions!$H:$H,Transactions!$F:$F,YearlyReport!$A144,Transactions!$B:$B,"&gt;="&amp;H$11,Transactions!$B:$B,"&lt;="&amp;H$12)</f>
        <v>0</v>
      </c>
      <c r="I144" s="173">
        <f>-SUMIFS(Transactions!$I:$I,Transactions!$F:$F,YearlyReport!$A144,Transactions!$B:$B,"&gt;="&amp;I$11,Transactions!$B:$B,"&lt;="&amp;I$12)+SUMIFS(Transactions!$H:$H,Transactions!$F:$F,YearlyReport!$A144,Transactions!$B:$B,"&gt;="&amp;I$11,Transactions!$B:$B,"&lt;="&amp;I$12)</f>
        <v>0</v>
      </c>
      <c r="J144" s="173">
        <f>-SUMIFS(Transactions!$I:$I,Transactions!$F:$F,YearlyReport!$A144,Transactions!$B:$B,"&gt;="&amp;J$11,Transactions!$B:$B,"&lt;="&amp;J$12)+SUMIFS(Transactions!$H:$H,Transactions!$F:$F,YearlyReport!$A144,Transactions!$B:$B,"&gt;="&amp;J$11,Transactions!$B:$B,"&lt;="&amp;J$12)</f>
        <v>0</v>
      </c>
      <c r="K144" s="173">
        <f>-SUMIFS(Transactions!$I:$I,Transactions!$F:$F,YearlyReport!$A144,Transactions!$B:$B,"&gt;="&amp;K$11,Transactions!$B:$B,"&lt;="&amp;K$12)+SUMIFS(Transactions!$H:$H,Transactions!$F:$F,YearlyReport!$A144,Transactions!$B:$B,"&gt;="&amp;K$11,Transactions!$B:$B,"&lt;="&amp;K$12)</f>
        <v>0</v>
      </c>
      <c r="L144" s="173">
        <f>-SUMIFS(Transactions!$I:$I,Transactions!$F:$F,YearlyReport!$A144,Transactions!$B:$B,"&gt;="&amp;L$11,Transactions!$B:$B,"&lt;="&amp;L$12)+SUMIFS(Transactions!$H:$H,Transactions!$F:$F,YearlyReport!$A144,Transactions!$B:$B,"&gt;="&amp;L$11,Transactions!$B:$B,"&lt;="&amp;L$12)</f>
        <v>0</v>
      </c>
      <c r="M144" s="173">
        <f>-SUMIFS(Transactions!$I:$I,Transactions!$F:$F,YearlyReport!$A144,Transactions!$B:$B,"&gt;="&amp;M$11,Transactions!$B:$B,"&lt;="&amp;M$12)+SUMIFS(Transactions!$H:$H,Transactions!$F:$F,YearlyReport!$A144,Transactions!$B:$B,"&gt;="&amp;M$11,Transactions!$B:$B,"&lt;="&amp;M$12)</f>
        <v>0</v>
      </c>
      <c r="N144" s="21">
        <f t="shared" si="50"/>
        <v>0</v>
      </c>
      <c r="O144" s="21">
        <f t="shared" si="51"/>
        <v>0</v>
      </c>
    </row>
    <row r="145" spans="1:15" s="25" customFormat="1" ht="13.5" x14ac:dyDescent="0.3">
      <c r="A145" s="25" t="s">
        <v>91</v>
      </c>
      <c r="B145" s="173">
        <f>-SUMIFS(Transactions!$I:$I,Transactions!$F:$F,YearlyReport!$A145,Transactions!$B:$B,"&gt;="&amp;B$11,Transactions!$B:$B,"&lt;="&amp;B$12)+SUMIFS(Transactions!$H:$H,Transactions!$F:$F,YearlyReport!$A145,Transactions!$B:$B,"&gt;="&amp;B$11,Transactions!$B:$B,"&lt;="&amp;B$12)</f>
        <v>0</v>
      </c>
      <c r="C145" s="173">
        <f>-SUMIFS(Transactions!$I:$I,Transactions!$F:$F,YearlyReport!$A145,Transactions!$B:$B,"&gt;="&amp;C$11,Transactions!$B:$B,"&lt;="&amp;C$12)+SUMIFS(Transactions!$H:$H,Transactions!$F:$F,YearlyReport!$A145,Transactions!$B:$B,"&gt;="&amp;C$11,Transactions!$B:$B,"&lt;="&amp;C$12)</f>
        <v>0</v>
      </c>
      <c r="D145" s="173">
        <f>-SUMIFS(Transactions!$I:$I,Transactions!$F:$F,YearlyReport!$A145,Transactions!$B:$B,"&gt;="&amp;D$11,Transactions!$B:$B,"&lt;="&amp;D$12)+SUMIFS(Transactions!$H:$H,Transactions!$F:$F,YearlyReport!$A145,Transactions!$B:$B,"&gt;="&amp;D$11,Transactions!$B:$B,"&lt;="&amp;D$12)</f>
        <v>0</v>
      </c>
      <c r="E145" s="173">
        <f>-SUMIFS(Transactions!$I:$I,Transactions!$F:$F,YearlyReport!$A145,Transactions!$B:$B,"&gt;="&amp;E$11,Transactions!$B:$B,"&lt;="&amp;E$12)+SUMIFS(Transactions!$H:$H,Transactions!$F:$F,YearlyReport!$A145,Transactions!$B:$B,"&gt;="&amp;E$11,Transactions!$B:$B,"&lt;="&amp;E$12)</f>
        <v>0</v>
      </c>
      <c r="F145" s="173">
        <f>-SUMIFS(Transactions!$I:$I,Transactions!$F:$F,YearlyReport!$A145,Transactions!$B:$B,"&gt;="&amp;F$11,Transactions!$B:$B,"&lt;="&amp;F$12)+SUMIFS(Transactions!$H:$H,Transactions!$F:$F,YearlyReport!$A145,Transactions!$B:$B,"&gt;="&amp;F$11,Transactions!$B:$B,"&lt;="&amp;F$12)</f>
        <v>0</v>
      </c>
      <c r="G145" s="173">
        <f>-SUMIFS(Transactions!$I:$I,Transactions!$F:$F,YearlyReport!$A145,Transactions!$B:$B,"&gt;="&amp;G$11,Transactions!$B:$B,"&lt;="&amp;G$12)+SUMIFS(Transactions!$H:$H,Transactions!$F:$F,YearlyReport!$A145,Transactions!$B:$B,"&gt;="&amp;G$11,Transactions!$B:$B,"&lt;="&amp;G$12)</f>
        <v>0</v>
      </c>
      <c r="H145" s="173">
        <f>-SUMIFS(Transactions!$I:$I,Transactions!$F:$F,YearlyReport!$A145,Transactions!$B:$B,"&gt;="&amp;H$11,Transactions!$B:$B,"&lt;="&amp;H$12)+SUMIFS(Transactions!$H:$H,Transactions!$F:$F,YearlyReport!$A145,Transactions!$B:$B,"&gt;="&amp;H$11,Transactions!$B:$B,"&lt;="&amp;H$12)</f>
        <v>0</v>
      </c>
      <c r="I145" s="173">
        <f>-SUMIFS(Transactions!$I:$I,Transactions!$F:$F,YearlyReport!$A145,Transactions!$B:$B,"&gt;="&amp;I$11,Transactions!$B:$B,"&lt;="&amp;I$12)+SUMIFS(Transactions!$H:$H,Transactions!$F:$F,YearlyReport!$A145,Transactions!$B:$B,"&gt;="&amp;I$11,Transactions!$B:$B,"&lt;="&amp;I$12)</f>
        <v>0</v>
      </c>
      <c r="J145" s="173">
        <f>-SUMIFS(Transactions!$I:$I,Transactions!$F:$F,YearlyReport!$A145,Transactions!$B:$B,"&gt;="&amp;J$11,Transactions!$B:$B,"&lt;="&amp;J$12)+SUMIFS(Transactions!$H:$H,Transactions!$F:$F,YearlyReport!$A145,Transactions!$B:$B,"&gt;="&amp;J$11,Transactions!$B:$B,"&lt;="&amp;J$12)</f>
        <v>0</v>
      </c>
      <c r="K145" s="173">
        <f>-SUMIFS(Transactions!$I:$I,Transactions!$F:$F,YearlyReport!$A145,Transactions!$B:$B,"&gt;="&amp;K$11,Transactions!$B:$B,"&lt;="&amp;K$12)+SUMIFS(Transactions!$H:$H,Transactions!$F:$F,YearlyReport!$A145,Transactions!$B:$B,"&gt;="&amp;K$11,Transactions!$B:$B,"&lt;="&amp;K$12)</f>
        <v>0</v>
      </c>
      <c r="L145" s="173">
        <f>-SUMIFS(Transactions!$I:$I,Transactions!$F:$F,YearlyReport!$A145,Transactions!$B:$B,"&gt;="&amp;L$11,Transactions!$B:$B,"&lt;="&amp;L$12)+SUMIFS(Transactions!$H:$H,Transactions!$F:$F,YearlyReport!$A145,Transactions!$B:$B,"&gt;="&amp;L$11,Transactions!$B:$B,"&lt;="&amp;L$12)</f>
        <v>0</v>
      </c>
      <c r="M145" s="173">
        <f>-SUMIFS(Transactions!$I:$I,Transactions!$F:$F,YearlyReport!$A145,Transactions!$B:$B,"&gt;="&amp;M$11,Transactions!$B:$B,"&lt;="&amp;M$12)+SUMIFS(Transactions!$H:$H,Transactions!$F:$F,YearlyReport!$A145,Transactions!$B:$B,"&gt;="&amp;M$11,Transactions!$B:$B,"&lt;="&amp;M$12)</f>
        <v>0</v>
      </c>
      <c r="N145" s="21">
        <f t="shared" si="50"/>
        <v>0</v>
      </c>
      <c r="O145" s="21">
        <f t="shared" si="51"/>
        <v>0</v>
      </c>
    </row>
    <row r="146" spans="1:15" s="25" customFormat="1" ht="13.5" x14ac:dyDescent="0.3">
      <c r="A146" s="25" t="s">
        <v>89</v>
      </c>
      <c r="B146" s="173">
        <f>-SUMIFS(Transactions!$I:$I,Transactions!$F:$F,YearlyReport!$A146,Transactions!$B:$B,"&gt;="&amp;B$11,Transactions!$B:$B,"&lt;="&amp;B$12)+SUMIFS(Transactions!$H:$H,Transactions!$F:$F,YearlyReport!$A146,Transactions!$B:$B,"&gt;="&amp;B$11,Transactions!$B:$B,"&lt;="&amp;B$12)</f>
        <v>0</v>
      </c>
      <c r="C146" s="173">
        <f>-SUMIFS(Transactions!$I:$I,Transactions!$F:$F,YearlyReport!$A146,Transactions!$B:$B,"&gt;="&amp;C$11,Transactions!$B:$B,"&lt;="&amp;C$12)+SUMIFS(Transactions!$H:$H,Transactions!$F:$F,YearlyReport!$A146,Transactions!$B:$B,"&gt;="&amp;C$11,Transactions!$B:$B,"&lt;="&amp;C$12)</f>
        <v>0</v>
      </c>
      <c r="D146" s="173">
        <f>-SUMIFS(Transactions!$I:$I,Transactions!$F:$F,YearlyReport!$A146,Transactions!$B:$B,"&gt;="&amp;D$11,Transactions!$B:$B,"&lt;="&amp;D$12)+SUMIFS(Transactions!$H:$H,Transactions!$F:$F,YearlyReport!$A146,Transactions!$B:$B,"&gt;="&amp;D$11,Transactions!$B:$B,"&lt;="&amp;D$12)</f>
        <v>0</v>
      </c>
      <c r="E146" s="173">
        <f>-SUMIFS(Transactions!$I:$I,Transactions!$F:$F,YearlyReport!$A146,Transactions!$B:$B,"&gt;="&amp;E$11,Transactions!$B:$B,"&lt;="&amp;E$12)+SUMIFS(Transactions!$H:$H,Transactions!$F:$F,YearlyReport!$A146,Transactions!$B:$B,"&gt;="&amp;E$11,Transactions!$B:$B,"&lt;="&amp;E$12)</f>
        <v>0</v>
      </c>
      <c r="F146" s="173">
        <f>-SUMIFS(Transactions!$I:$I,Transactions!$F:$F,YearlyReport!$A146,Transactions!$B:$B,"&gt;="&amp;F$11,Transactions!$B:$B,"&lt;="&amp;F$12)+SUMIFS(Transactions!$H:$H,Transactions!$F:$F,YearlyReport!$A146,Transactions!$B:$B,"&gt;="&amp;F$11,Transactions!$B:$B,"&lt;="&amp;F$12)</f>
        <v>0</v>
      </c>
      <c r="G146" s="173">
        <f>-SUMIFS(Transactions!$I:$I,Transactions!$F:$F,YearlyReport!$A146,Transactions!$B:$B,"&gt;="&amp;G$11,Transactions!$B:$B,"&lt;="&amp;G$12)+SUMIFS(Transactions!$H:$H,Transactions!$F:$F,YearlyReport!$A146,Transactions!$B:$B,"&gt;="&amp;G$11,Transactions!$B:$B,"&lt;="&amp;G$12)</f>
        <v>0</v>
      </c>
      <c r="H146" s="173">
        <f>-SUMIFS(Transactions!$I:$I,Transactions!$F:$F,YearlyReport!$A146,Transactions!$B:$B,"&gt;="&amp;H$11,Transactions!$B:$B,"&lt;="&amp;H$12)+SUMIFS(Transactions!$H:$H,Transactions!$F:$F,YearlyReport!$A146,Transactions!$B:$B,"&gt;="&amp;H$11,Transactions!$B:$B,"&lt;="&amp;H$12)</f>
        <v>0</v>
      </c>
      <c r="I146" s="173">
        <f>-SUMIFS(Transactions!$I:$I,Transactions!$F:$F,YearlyReport!$A146,Transactions!$B:$B,"&gt;="&amp;I$11,Transactions!$B:$B,"&lt;="&amp;I$12)+SUMIFS(Transactions!$H:$H,Transactions!$F:$F,YearlyReport!$A146,Transactions!$B:$B,"&gt;="&amp;I$11,Transactions!$B:$B,"&lt;="&amp;I$12)</f>
        <v>0</v>
      </c>
      <c r="J146" s="173">
        <f>-SUMIFS(Transactions!$I:$I,Transactions!$F:$F,YearlyReport!$A146,Transactions!$B:$B,"&gt;="&amp;J$11,Transactions!$B:$B,"&lt;="&amp;J$12)+SUMIFS(Transactions!$H:$H,Transactions!$F:$F,YearlyReport!$A146,Transactions!$B:$B,"&gt;="&amp;J$11,Transactions!$B:$B,"&lt;="&amp;J$12)</f>
        <v>0</v>
      </c>
      <c r="K146" s="173">
        <f>-SUMIFS(Transactions!$I:$I,Transactions!$F:$F,YearlyReport!$A146,Transactions!$B:$B,"&gt;="&amp;K$11,Transactions!$B:$B,"&lt;="&amp;K$12)+SUMIFS(Transactions!$H:$H,Transactions!$F:$F,YearlyReport!$A146,Transactions!$B:$B,"&gt;="&amp;K$11,Transactions!$B:$B,"&lt;="&amp;K$12)</f>
        <v>0</v>
      </c>
      <c r="L146" s="173">
        <f>-SUMIFS(Transactions!$I:$I,Transactions!$F:$F,YearlyReport!$A146,Transactions!$B:$B,"&gt;="&amp;L$11,Transactions!$B:$B,"&lt;="&amp;L$12)+SUMIFS(Transactions!$H:$H,Transactions!$F:$F,YearlyReport!$A146,Transactions!$B:$B,"&gt;="&amp;L$11,Transactions!$B:$B,"&lt;="&amp;L$12)</f>
        <v>0</v>
      </c>
      <c r="M146" s="173">
        <f>-SUMIFS(Transactions!$I:$I,Transactions!$F:$F,YearlyReport!$A146,Transactions!$B:$B,"&gt;="&amp;M$11,Transactions!$B:$B,"&lt;="&amp;M$12)+SUMIFS(Transactions!$H:$H,Transactions!$F:$F,YearlyReport!$A146,Transactions!$B:$B,"&gt;="&amp;M$11,Transactions!$B:$B,"&lt;="&amp;M$12)</f>
        <v>0</v>
      </c>
      <c r="N146" s="21">
        <f t="shared" si="50"/>
        <v>0</v>
      </c>
      <c r="O146" s="21">
        <f t="shared" si="51"/>
        <v>0</v>
      </c>
    </row>
    <row r="147" spans="1:15" s="25" customFormat="1" ht="13.5" x14ac:dyDescent="0.3">
      <c r="A147" s="25" t="s">
        <v>125</v>
      </c>
      <c r="B147" s="173">
        <f>-SUMIFS(Transactions!$I:$I,Transactions!$F:$F,YearlyReport!$A147,Transactions!$B:$B,"&gt;="&amp;B$11,Transactions!$B:$B,"&lt;="&amp;B$12)+SUMIFS(Transactions!$H:$H,Transactions!$F:$F,YearlyReport!$A147,Transactions!$B:$B,"&gt;="&amp;B$11,Transactions!$B:$B,"&lt;="&amp;B$12)</f>
        <v>0</v>
      </c>
      <c r="C147" s="173">
        <f>-SUMIFS(Transactions!$I:$I,Transactions!$F:$F,YearlyReport!$A147,Transactions!$B:$B,"&gt;="&amp;C$11,Transactions!$B:$B,"&lt;="&amp;C$12)+SUMIFS(Transactions!$H:$H,Transactions!$F:$F,YearlyReport!$A147,Transactions!$B:$B,"&gt;="&amp;C$11,Transactions!$B:$B,"&lt;="&amp;C$12)</f>
        <v>0</v>
      </c>
      <c r="D147" s="173">
        <f>-SUMIFS(Transactions!$I:$I,Transactions!$F:$F,YearlyReport!$A147,Transactions!$B:$B,"&gt;="&amp;D$11,Transactions!$B:$B,"&lt;="&amp;D$12)+SUMIFS(Transactions!$H:$H,Transactions!$F:$F,YearlyReport!$A147,Transactions!$B:$B,"&gt;="&amp;D$11,Transactions!$B:$B,"&lt;="&amp;D$12)</f>
        <v>0</v>
      </c>
      <c r="E147" s="173">
        <f>-SUMIFS(Transactions!$I:$I,Transactions!$F:$F,YearlyReport!$A147,Transactions!$B:$B,"&gt;="&amp;E$11,Transactions!$B:$B,"&lt;="&amp;E$12)+SUMIFS(Transactions!$H:$H,Transactions!$F:$F,YearlyReport!$A147,Transactions!$B:$B,"&gt;="&amp;E$11,Transactions!$B:$B,"&lt;="&amp;E$12)</f>
        <v>0</v>
      </c>
      <c r="F147" s="173">
        <f>-SUMIFS(Transactions!$I:$I,Transactions!$F:$F,YearlyReport!$A147,Transactions!$B:$B,"&gt;="&amp;F$11,Transactions!$B:$B,"&lt;="&amp;F$12)+SUMIFS(Transactions!$H:$H,Transactions!$F:$F,YearlyReport!$A147,Transactions!$B:$B,"&gt;="&amp;F$11,Transactions!$B:$B,"&lt;="&amp;F$12)</f>
        <v>0</v>
      </c>
      <c r="G147" s="173">
        <f>-SUMIFS(Transactions!$I:$I,Transactions!$F:$F,YearlyReport!$A147,Transactions!$B:$B,"&gt;="&amp;G$11,Transactions!$B:$B,"&lt;="&amp;G$12)+SUMIFS(Transactions!$H:$H,Transactions!$F:$F,YearlyReport!$A147,Transactions!$B:$B,"&gt;="&amp;G$11,Transactions!$B:$B,"&lt;="&amp;G$12)</f>
        <v>0</v>
      </c>
      <c r="H147" s="173">
        <f>-SUMIFS(Transactions!$I:$I,Transactions!$F:$F,YearlyReport!$A147,Transactions!$B:$B,"&gt;="&amp;H$11,Transactions!$B:$B,"&lt;="&amp;H$12)+SUMIFS(Transactions!$H:$H,Transactions!$F:$F,YearlyReport!$A147,Transactions!$B:$B,"&gt;="&amp;H$11,Transactions!$B:$B,"&lt;="&amp;H$12)</f>
        <v>0</v>
      </c>
      <c r="I147" s="173">
        <f>-SUMIFS(Transactions!$I:$I,Transactions!$F:$F,YearlyReport!$A147,Transactions!$B:$B,"&gt;="&amp;I$11,Transactions!$B:$B,"&lt;="&amp;I$12)+SUMIFS(Transactions!$H:$H,Transactions!$F:$F,YearlyReport!$A147,Transactions!$B:$B,"&gt;="&amp;I$11,Transactions!$B:$B,"&lt;="&amp;I$12)</f>
        <v>0</v>
      </c>
      <c r="J147" s="173">
        <f>-SUMIFS(Transactions!$I:$I,Transactions!$F:$F,YearlyReport!$A147,Transactions!$B:$B,"&gt;="&amp;J$11,Transactions!$B:$B,"&lt;="&amp;J$12)+SUMIFS(Transactions!$H:$H,Transactions!$F:$F,YearlyReport!$A147,Transactions!$B:$B,"&gt;="&amp;J$11,Transactions!$B:$B,"&lt;="&amp;J$12)</f>
        <v>0</v>
      </c>
      <c r="K147" s="173">
        <f>-SUMIFS(Transactions!$I:$I,Transactions!$F:$F,YearlyReport!$A147,Transactions!$B:$B,"&gt;="&amp;K$11,Transactions!$B:$B,"&lt;="&amp;K$12)+SUMIFS(Transactions!$H:$H,Transactions!$F:$F,YearlyReport!$A147,Transactions!$B:$B,"&gt;="&amp;K$11,Transactions!$B:$B,"&lt;="&amp;K$12)</f>
        <v>0</v>
      </c>
      <c r="L147" s="173">
        <f>-SUMIFS(Transactions!$I:$I,Transactions!$F:$F,YearlyReport!$A147,Transactions!$B:$B,"&gt;="&amp;L$11,Transactions!$B:$B,"&lt;="&amp;L$12)+SUMIFS(Transactions!$H:$H,Transactions!$F:$F,YearlyReport!$A147,Transactions!$B:$B,"&gt;="&amp;L$11,Transactions!$B:$B,"&lt;="&amp;L$12)</f>
        <v>0</v>
      </c>
      <c r="M147" s="173">
        <f>-SUMIFS(Transactions!$I:$I,Transactions!$F:$F,YearlyReport!$A147,Transactions!$B:$B,"&gt;="&amp;M$11,Transactions!$B:$B,"&lt;="&amp;M$12)+SUMIFS(Transactions!$H:$H,Transactions!$F:$F,YearlyReport!$A147,Transactions!$B:$B,"&gt;="&amp;M$11,Transactions!$B:$B,"&lt;="&amp;M$12)</f>
        <v>0</v>
      </c>
      <c r="N147" s="21">
        <f t="shared" si="50"/>
        <v>0</v>
      </c>
      <c r="O147" s="21">
        <f t="shared" si="51"/>
        <v>0</v>
      </c>
    </row>
    <row r="148" spans="1:15" s="25" customFormat="1" ht="13.5" x14ac:dyDescent="0.3">
      <c r="A148" s="25" t="s">
        <v>163</v>
      </c>
      <c r="B148" s="174">
        <f>-SUMIFS(Transactions!$I:$I,Transactions!$F:$F,YearlyReport!$A148,Transactions!$B:$B,"&gt;="&amp;B$11,Transactions!$B:$B,"&lt;="&amp;B$12)+SUMIFS(Transactions!$H:$H,Transactions!$F:$F,YearlyReport!$A148,Transactions!$B:$B,"&gt;="&amp;B$11,Transactions!$B:$B,"&lt;="&amp;B$12)</f>
        <v>0</v>
      </c>
      <c r="C148" s="174">
        <f>-SUMIFS(Transactions!$I:$I,Transactions!$F:$F,YearlyReport!$A148,Transactions!$B:$B,"&gt;="&amp;C$11,Transactions!$B:$B,"&lt;="&amp;C$12)+SUMIFS(Transactions!$H:$H,Transactions!$F:$F,YearlyReport!$A148,Transactions!$B:$B,"&gt;="&amp;C$11,Transactions!$B:$B,"&lt;="&amp;C$12)</f>
        <v>0</v>
      </c>
      <c r="D148" s="174">
        <f>-SUMIFS(Transactions!$I:$I,Transactions!$F:$F,YearlyReport!$A148,Transactions!$B:$B,"&gt;="&amp;D$11,Transactions!$B:$B,"&lt;="&amp;D$12)+SUMIFS(Transactions!$H:$H,Transactions!$F:$F,YearlyReport!$A148,Transactions!$B:$B,"&gt;="&amp;D$11,Transactions!$B:$B,"&lt;="&amp;D$12)</f>
        <v>0</v>
      </c>
      <c r="E148" s="174">
        <f>-SUMIFS(Transactions!$I:$I,Transactions!$F:$F,YearlyReport!$A148,Transactions!$B:$B,"&gt;="&amp;E$11,Transactions!$B:$B,"&lt;="&amp;E$12)+SUMIFS(Transactions!$H:$H,Transactions!$F:$F,YearlyReport!$A148,Transactions!$B:$B,"&gt;="&amp;E$11,Transactions!$B:$B,"&lt;="&amp;E$12)</f>
        <v>0</v>
      </c>
      <c r="F148" s="174">
        <f>-SUMIFS(Transactions!$I:$I,Transactions!$F:$F,YearlyReport!$A148,Transactions!$B:$B,"&gt;="&amp;F$11,Transactions!$B:$B,"&lt;="&amp;F$12)+SUMIFS(Transactions!$H:$H,Transactions!$F:$F,YearlyReport!$A148,Transactions!$B:$B,"&gt;="&amp;F$11,Transactions!$B:$B,"&lt;="&amp;F$12)</f>
        <v>0</v>
      </c>
      <c r="G148" s="174">
        <f>-SUMIFS(Transactions!$I:$I,Transactions!$F:$F,YearlyReport!$A148,Transactions!$B:$B,"&gt;="&amp;G$11,Transactions!$B:$B,"&lt;="&amp;G$12)+SUMIFS(Transactions!$H:$H,Transactions!$F:$F,YearlyReport!$A148,Transactions!$B:$B,"&gt;="&amp;G$11,Transactions!$B:$B,"&lt;="&amp;G$12)</f>
        <v>0</v>
      </c>
      <c r="H148" s="174">
        <f>-SUMIFS(Transactions!$I:$I,Transactions!$F:$F,YearlyReport!$A148,Transactions!$B:$B,"&gt;="&amp;H$11,Transactions!$B:$B,"&lt;="&amp;H$12)+SUMIFS(Transactions!$H:$H,Transactions!$F:$F,YearlyReport!$A148,Transactions!$B:$B,"&gt;="&amp;H$11,Transactions!$B:$B,"&lt;="&amp;H$12)</f>
        <v>0</v>
      </c>
      <c r="I148" s="174">
        <f>-SUMIFS(Transactions!$I:$I,Transactions!$F:$F,YearlyReport!$A148,Transactions!$B:$B,"&gt;="&amp;I$11,Transactions!$B:$B,"&lt;="&amp;I$12)+SUMIFS(Transactions!$H:$H,Transactions!$F:$F,YearlyReport!$A148,Transactions!$B:$B,"&gt;="&amp;I$11,Transactions!$B:$B,"&lt;="&amp;I$12)</f>
        <v>0</v>
      </c>
      <c r="J148" s="174">
        <f>-SUMIFS(Transactions!$I:$I,Transactions!$F:$F,YearlyReport!$A148,Transactions!$B:$B,"&gt;="&amp;J$11,Transactions!$B:$B,"&lt;="&amp;J$12)+SUMIFS(Transactions!$H:$H,Transactions!$F:$F,YearlyReport!$A148,Transactions!$B:$B,"&gt;="&amp;J$11,Transactions!$B:$B,"&lt;="&amp;J$12)</f>
        <v>0</v>
      </c>
      <c r="K148" s="174">
        <f>-SUMIFS(Transactions!$I:$I,Transactions!$F:$F,YearlyReport!$A148,Transactions!$B:$B,"&gt;="&amp;K$11,Transactions!$B:$B,"&lt;="&amp;K$12)+SUMIFS(Transactions!$H:$H,Transactions!$F:$F,YearlyReport!$A148,Transactions!$B:$B,"&gt;="&amp;K$11,Transactions!$B:$B,"&lt;="&amp;K$12)</f>
        <v>0</v>
      </c>
      <c r="L148" s="174">
        <f>-SUMIFS(Transactions!$I:$I,Transactions!$F:$F,YearlyReport!$A148,Transactions!$B:$B,"&gt;="&amp;L$11,Transactions!$B:$B,"&lt;="&amp;L$12)+SUMIFS(Transactions!$H:$H,Transactions!$F:$F,YearlyReport!$A148,Transactions!$B:$B,"&gt;="&amp;L$11,Transactions!$B:$B,"&lt;="&amp;L$12)</f>
        <v>0</v>
      </c>
      <c r="M148" s="174">
        <f>-SUMIFS(Transactions!$I:$I,Transactions!$F:$F,YearlyReport!$A148,Transactions!$B:$B,"&gt;="&amp;M$11,Transactions!$B:$B,"&lt;="&amp;M$12)+SUMIFS(Transactions!$H:$H,Transactions!$F:$F,YearlyReport!$A148,Transactions!$B:$B,"&gt;="&amp;M$11,Transactions!$B:$B,"&lt;="&amp;M$12)</f>
        <v>0</v>
      </c>
      <c r="N148" s="21">
        <f t="shared" si="50"/>
        <v>0</v>
      </c>
      <c r="O148" s="21">
        <f t="shared" si="51"/>
        <v>0</v>
      </c>
    </row>
    <row r="149" spans="1:15" s="25" customFormat="1" ht="13.5" x14ac:dyDescent="0.3">
      <c r="A149" s="106" t="str">
        <f>"Total "&amp;A134</f>
        <v>Total ENTERTAINMENT</v>
      </c>
      <c r="B149" s="107">
        <f>SUM(B134:B148)</f>
        <v>0</v>
      </c>
      <c r="C149" s="107">
        <f t="shared" ref="C149:M149" si="52">SUM(C134:C148)</f>
        <v>0</v>
      </c>
      <c r="D149" s="107">
        <f t="shared" si="52"/>
        <v>0</v>
      </c>
      <c r="E149" s="107">
        <f t="shared" si="52"/>
        <v>0</v>
      </c>
      <c r="F149" s="107">
        <f t="shared" si="52"/>
        <v>0</v>
      </c>
      <c r="G149" s="107">
        <f t="shared" si="52"/>
        <v>0</v>
      </c>
      <c r="H149" s="107">
        <f t="shared" si="52"/>
        <v>0</v>
      </c>
      <c r="I149" s="107">
        <f t="shared" si="52"/>
        <v>0</v>
      </c>
      <c r="J149" s="107">
        <f t="shared" si="52"/>
        <v>0</v>
      </c>
      <c r="K149" s="107">
        <f t="shared" si="52"/>
        <v>0</v>
      </c>
      <c r="L149" s="107">
        <f t="shared" si="52"/>
        <v>0</v>
      </c>
      <c r="M149" s="107">
        <f t="shared" si="52"/>
        <v>0</v>
      </c>
      <c r="N149" s="107">
        <f t="shared" si="50"/>
        <v>0</v>
      </c>
      <c r="O149" s="107">
        <f t="shared" si="51"/>
        <v>0</v>
      </c>
    </row>
    <row r="150" spans="1:15" s="25" customFormat="1" ht="13.5" x14ac:dyDescent="0.3">
      <c r="A150" s="38" t="s">
        <v>233</v>
      </c>
      <c r="B150" s="39">
        <f t="shared" ref="B150:O150" si="53">IF(B$5&gt;0,B149/B$5," - ")</f>
        <v>0</v>
      </c>
      <c r="C150" s="39">
        <f t="shared" si="53"/>
        <v>0</v>
      </c>
      <c r="D150" s="39" t="str">
        <f t="shared" si="53"/>
        <v xml:space="preserve"> - </v>
      </c>
      <c r="E150" s="39" t="str">
        <f t="shared" si="53"/>
        <v xml:space="preserve"> - </v>
      </c>
      <c r="F150" s="39" t="str">
        <f t="shared" si="53"/>
        <v xml:space="preserve"> - </v>
      </c>
      <c r="G150" s="39" t="str">
        <f t="shared" si="53"/>
        <v xml:space="preserve"> - </v>
      </c>
      <c r="H150" s="39" t="str">
        <f t="shared" si="53"/>
        <v xml:space="preserve"> - </v>
      </c>
      <c r="I150" s="39" t="str">
        <f t="shared" si="53"/>
        <v xml:space="preserve"> - </v>
      </c>
      <c r="J150" s="39" t="str">
        <f t="shared" si="53"/>
        <v xml:space="preserve"> - </v>
      </c>
      <c r="K150" s="39" t="str">
        <f t="shared" si="53"/>
        <v xml:space="preserve"> - </v>
      </c>
      <c r="L150" s="39" t="str">
        <f t="shared" si="53"/>
        <v xml:space="preserve"> - </v>
      </c>
      <c r="M150" s="39" t="str">
        <f t="shared" si="53"/>
        <v xml:space="preserve"> - </v>
      </c>
      <c r="N150" s="39">
        <f t="shared" si="53"/>
        <v>0</v>
      </c>
      <c r="O150" s="39">
        <f t="shared" si="53"/>
        <v>0</v>
      </c>
    </row>
    <row r="151" spans="1:15" s="25" customFormat="1" x14ac:dyDescent="0.3">
      <c r="A151" s="108" t="s">
        <v>92</v>
      </c>
      <c r="B151" s="109"/>
      <c r="C151" s="109"/>
      <c r="D151" s="109"/>
      <c r="E151" s="109"/>
      <c r="F151" s="109"/>
      <c r="G151" s="109"/>
      <c r="H151" s="109"/>
      <c r="I151" s="109"/>
      <c r="J151" s="109"/>
      <c r="K151" s="109"/>
      <c r="L151" s="109"/>
      <c r="M151" s="109"/>
      <c r="N151" s="109"/>
      <c r="O151" s="109"/>
    </row>
    <row r="152" spans="1:15" s="25" customFormat="1" ht="13.5" x14ac:dyDescent="0.3">
      <c r="A152" s="25" t="s">
        <v>86</v>
      </c>
      <c r="B152" s="172">
        <f>-SUMIFS(Transactions!$I:$I,Transactions!$F:$F,YearlyReport!$A152,Transactions!$B:$B,"&gt;="&amp;B$11,Transactions!$B:$B,"&lt;="&amp;B$12)+SUMIFS(Transactions!$H:$H,Transactions!$F:$F,YearlyReport!$A152,Transactions!$B:$B,"&gt;="&amp;B$11,Transactions!$B:$B,"&lt;="&amp;B$12)</f>
        <v>0</v>
      </c>
      <c r="C152" s="172">
        <f>-SUMIFS(Transactions!$I:$I,Transactions!$F:$F,YearlyReport!$A152,Transactions!$B:$B,"&gt;="&amp;C$11,Transactions!$B:$B,"&lt;="&amp;C$12)+SUMIFS(Transactions!$H:$H,Transactions!$F:$F,YearlyReport!$A152,Transactions!$B:$B,"&gt;="&amp;C$11,Transactions!$B:$B,"&lt;="&amp;C$12)</f>
        <v>0</v>
      </c>
      <c r="D152" s="172">
        <f>-SUMIFS(Transactions!$I:$I,Transactions!$F:$F,YearlyReport!$A152,Transactions!$B:$B,"&gt;="&amp;D$11,Transactions!$B:$B,"&lt;="&amp;D$12)+SUMIFS(Transactions!$H:$H,Transactions!$F:$F,YearlyReport!$A152,Transactions!$B:$B,"&gt;="&amp;D$11,Transactions!$B:$B,"&lt;="&amp;D$12)</f>
        <v>0</v>
      </c>
      <c r="E152" s="172">
        <f>-SUMIFS(Transactions!$I:$I,Transactions!$F:$F,YearlyReport!$A152,Transactions!$B:$B,"&gt;="&amp;E$11,Transactions!$B:$B,"&lt;="&amp;E$12)+SUMIFS(Transactions!$H:$H,Transactions!$F:$F,YearlyReport!$A152,Transactions!$B:$B,"&gt;="&amp;E$11,Transactions!$B:$B,"&lt;="&amp;E$12)</f>
        <v>0</v>
      </c>
      <c r="F152" s="172">
        <f>-SUMIFS(Transactions!$I:$I,Transactions!$F:$F,YearlyReport!$A152,Transactions!$B:$B,"&gt;="&amp;F$11,Transactions!$B:$B,"&lt;="&amp;F$12)+SUMIFS(Transactions!$H:$H,Transactions!$F:$F,YearlyReport!$A152,Transactions!$B:$B,"&gt;="&amp;F$11,Transactions!$B:$B,"&lt;="&amp;F$12)</f>
        <v>0</v>
      </c>
      <c r="G152" s="172">
        <f>-SUMIFS(Transactions!$I:$I,Transactions!$F:$F,YearlyReport!$A152,Transactions!$B:$B,"&gt;="&amp;G$11,Transactions!$B:$B,"&lt;="&amp;G$12)+SUMIFS(Transactions!$H:$H,Transactions!$F:$F,YearlyReport!$A152,Transactions!$B:$B,"&gt;="&amp;G$11,Transactions!$B:$B,"&lt;="&amp;G$12)</f>
        <v>0</v>
      </c>
      <c r="H152" s="172">
        <f>-SUMIFS(Transactions!$I:$I,Transactions!$F:$F,YearlyReport!$A152,Transactions!$B:$B,"&gt;="&amp;H$11,Transactions!$B:$B,"&lt;="&amp;H$12)+SUMIFS(Transactions!$H:$H,Transactions!$F:$F,YearlyReport!$A152,Transactions!$B:$B,"&gt;="&amp;H$11,Transactions!$B:$B,"&lt;="&amp;H$12)</f>
        <v>0</v>
      </c>
      <c r="I152" s="172">
        <f>-SUMIFS(Transactions!$I:$I,Transactions!$F:$F,YearlyReport!$A152,Transactions!$B:$B,"&gt;="&amp;I$11,Transactions!$B:$B,"&lt;="&amp;I$12)+SUMIFS(Transactions!$H:$H,Transactions!$F:$F,YearlyReport!$A152,Transactions!$B:$B,"&gt;="&amp;I$11,Transactions!$B:$B,"&lt;="&amp;I$12)</f>
        <v>0</v>
      </c>
      <c r="J152" s="172">
        <f>-SUMIFS(Transactions!$I:$I,Transactions!$F:$F,YearlyReport!$A152,Transactions!$B:$B,"&gt;="&amp;J$11,Transactions!$B:$B,"&lt;="&amp;J$12)+SUMIFS(Transactions!$H:$H,Transactions!$F:$F,YearlyReport!$A152,Transactions!$B:$B,"&gt;="&amp;J$11,Transactions!$B:$B,"&lt;="&amp;J$12)</f>
        <v>0</v>
      </c>
      <c r="K152" s="172">
        <f>-SUMIFS(Transactions!$I:$I,Transactions!$F:$F,YearlyReport!$A152,Transactions!$B:$B,"&gt;="&amp;K$11,Transactions!$B:$B,"&lt;="&amp;K$12)+SUMIFS(Transactions!$H:$H,Transactions!$F:$F,YearlyReport!$A152,Transactions!$B:$B,"&gt;="&amp;K$11,Transactions!$B:$B,"&lt;="&amp;K$12)</f>
        <v>0</v>
      </c>
      <c r="L152" s="172">
        <f>-SUMIFS(Transactions!$I:$I,Transactions!$F:$F,YearlyReport!$A152,Transactions!$B:$B,"&gt;="&amp;L$11,Transactions!$B:$B,"&lt;="&amp;L$12)+SUMIFS(Transactions!$H:$H,Transactions!$F:$F,YearlyReport!$A152,Transactions!$B:$B,"&gt;="&amp;L$11,Transactions!$B:$B,"&lt;="&amp;L$12)</f>
        <v>0</v>
      </c>
      <c r="M152" s="172">
        <f>-SUMIFS(Transactions!$I:$I,Transactions!$F:$F,YearlyReport!$A152,Transactions!$B:$B,"&gt;="&amp;M$11,Transactions!$B:$B,"&lt;="&amp;M$12)+SUMIFS(Transactions!$H:$H,Transactions!$F:$F,YearlyReport!$A152,Transactions!$B:$B,"&gt;="&amp;M$11,Transactions!$B:$B,"&lt;="&amp;M$12)</f>
        <v>0</v>
      </c>
      <c r="N152" s="21">
        <f>SUM(B152:M152)</f>
        <v>0</v>
      </c>
      <c r="O152" s="21">
        <f>N152/COLUMNS(B152:M152)</f>
        <v>0</v>
      </c>
    </row>
    <row r="153" spans="1:15" s="25" customFormat="1" ht="13.5" x14ac:dyDescent="0.3">
      <c r="A153" s="25" t="s">
        <v>87</v>
      </c>
      <c r="B153" s="173">
        <f>-SUMIFS(Transactions!$I:$I,Transactions!$F:$F,YearlyReport!$A153,Transactions!$B:$B,"&gt;="&amp;B$11,Transactions!$B:$B,"&lt;="&amp;B$12)+SUMIFS(Transactions!$H:$H,Transactions!$F:$F,YearlyReport!$A153,Transactions!$B:$B,"&gt;="&amp;B$11,Transactions!$B:$B,"&lt;="&amp;B$12)</f>
        <v>0</v>
      </c>
      <c r="C153" s="173">
        <f>-SUMIFS(Transactions!$I:$I,Transactions!$F:$F,YearlyReport!$A153,Transactions!$B:$B,"&gt;="&amp;C$11,Transactions!$B:$B,"&lt;="&amp;C$12)+SUMIFS(Transactions!$H:$H,Transactions!$F:$F,YearlyReport!$A153,Transactions!$B:$B,"&gt;="&amp;C$11,Transactions!$B:$B,"&lt;="&amp;C$12)</f>
        <v>0</v>
      </c>
      <c r="D153" s="173">
        <f>-SUMIFS(Transactions!$I:$I,Transactions!$F:$F,YearlyReport!$A153,Transactions!$B:$B,"&gt;="&amp;D$11,Transactions!$B:$B,"&lt;="&amp;D$12)+SUMIFS(Transactions!$H:$H,Transactions!$F:$F,YearlyReport!$A153,Transactions!$B:$B,"&gt;="&amp;D$11,Transactions!$B:$B,"&lt;="&amp;D$12)</f>
        <v>0</v>
      </c>
      <c r="E153" s="173">
        <f>-SUMIFS(Transactions!$I:$I,Transactions!$F:$F,YearlyReport!$A153,Transactions!$B:$B,"&gt;="&amp;E$11,Transactions!$B:$B,"&lt;="&amp;E$12)+SUMIFS(Transactions!$H:$H,Transactions!$F:$F,YearlyReport!$A153,Transactions!$B:$B,"&gt;="&amp;E$11,Transactions!$B:$B,"&lt;="&amp;E$12)</f>
        <v>0</v>
      </c>
      <c r="F153" s="173">
        <f>-SUMIFS(Transactions!$I:$I,Transactions!$F:$F,YearlyReport!$A153,Transactions!$B:$B,"&gt;="&amp;F$11,Transactions!$B:$B,"&lt;="&amp;F$12)+SUMIFS(Transactions!$H:$H,Transactions!$F:$F,YearlyReport!$A153,Transactions!$B:$B,"&gt;="&amp;F$11,Transactions!$B:$B,"&lt;="&amp;F$12)</f>
        <v>0</v>
      </c>
      <c r="G153" s="173">
        <f>-SUMIFS(Transactions!$I:$I,Transactions!$F:$F,YearlyReport!$A153,Transactions!$B:$B,"&gt;="&amp;G$11,Transactions!$B:$B,"&lt;="&amp;G$12)+SUMIFS(Transactions!$H:$H,Transactions!$F:$F,YearlyReport!$A153,Transactions!$B:$B,"&gt;="&amp;G$11,Transactions!$B:$B,"&lt;="&amp;G$12)</f>
        <v>0</v>
      </c>
      <c r="H153" s="173">
        <f>-SUMIFS(Transactions!$I:$I,Transactions!$F:$F,YearlyReport!$A153,Transactions!$B:$B,"&gt;="&amp;H$11,Transactions!$B:$B,"&lt;="&amp;H$12)+SUMIFS(Transactions!$H:$H,Transactions!$F:$F,YearlyReport!$A153,Transactions!$B:$B,"&gt;="&amp;H$11,Transactions!$B:$B,"&lt;="&amp;H$12)</f>
        <v>0</v>
      </c>
      <c r="I153" s="173">
        <f>-SUMIFS(Transactions!$I:$I,Transactions!$F:$F,YearlyReport!$A153,Transactions!$B:$B,"&gt;="&amp;I$11,Transactions!$B:$B,"&lt;="&amp;I$12)+SUMIFS(Transactions!$H:$H,Transactions!$F:$F,YearlyReport!$A153,Transactions!$B:$B,"&gt;="&amp;I$11,Transactions!$B:$B,"&lt;="&amp;I$12)</f>
        <v>0</v>
      </c>
      <c r="J153" s="173">
        <f>-SUMIFS(Transactions!$I:$I,Transactions!$F:$F,YearlyReport!$A153,Transactions!$B:$B,"&gt;="&amp;J$11,Transactions!$B:$B,"&lt;="&amp;J$12)+SUMIFS(Transactions!$H:$H,Transactions!$F:$F,YearlyReport!$A153,Transactions!$B:$B,"&gt;="&amp;J$11,Transactions!$B:$B,"&lt;="&amp;J$12)</f>
        <v>0</v>
      </c>
      <c r="K153" s="173">
        <f>-SUMIFS(Transactions!$I:$I,Transactions!$F:$F,YearlyReport!$A153,Transactions!$B:$B,"&gt;="&amp;K$11,Transactions!$B:$B,"&lt;="&amp;K$12)+SUMIFS(Transactions!$H:$H,Transactions!$F:$F,YearlyReport!$A153,Transactions!$B:$B,"&gt;="&amp;K$11,Transactions!$B:$B,"&lt;="&amp;K$12)</f>
        <v>0</v>
      </c>
      <c r="L153" s="173">
        <f>-SUMIFS(Transactions!$I:$I,Transactions!$F:$F,YearlyReport!$A153,Transactions!$B:$B,"&gt;="&amp;L$11,Transactions!$B:$B,"&lt;="&amp;L$12)+SUMIFS(Transactions!$H:$H,Transactions!$F:$F,YearlyReport!$A153,Transactions!$B:$B,"&gt;="&amp;L$11,Transactions!$B:$B,"&lt;="&amp;L$12)</f>
        <v>0</v>
      </c>
      <c r="M153" s="173">
        <f>-SUMIFS(Transactions!$I:$I,Transactions!$F:$F,YearlyReport!$A153,Transactions!$B:$B,"&gt;="&amp;M$11,Transactions!$B:$B,"&lt;="&amp;M$12)+SUMIFS(Transactions!$H:$H,Transactions!$F:$F,YearlyReport!$A153,Transactions!$B:$B,"&gt;="&amp;M$11,Transactions!$B:$B,"&lt;="&amp;M$12)</f>
        <v>0</v>
      </c>
      <c r="N153" s="21">
        <f>SUM(B153:M153)</f>
        <v>0</v>
      </c>
      <c r="O153" s="21">
        <f>N153/COLUMNS(B153:M153)</f>
        <v>0</v>
      </c>
    </row>
    <row r="154" spans="1:15" s="25" customFormat="1" ht="13.5" x14ac:dyDescent="0.3">
      <c r="A154" s="25" t="s">
        <v>228</v>
      </c>
      <c r="B154" s="173">
        <f>-SUMIFS(Transactions!$I:$I,Transactions!$F:$F,YearlyReport!$A154,Transactions!$B:$B,"&gt;="&amp;B$11,Transactions!$B:$B,"&lt;="&amp;B$12)+SUMIFS(Transactions!$H:$H,Transactions!$F:$F,YearlyReport!$A154,Transactions!$B:$B,"&gt;="&amp;B$11,Transactions!$B:$B,"&lt;="&amp;B$12)</f>
        <v>0</v>
      </c>
      <c r="C154" s="173">
        <f>-SUMIFS(Transactions!$I:$I,Transactions!$F:$F,YearlyReport!$A154,Transactions!$B:$B,"&gt;="&amp;C$11,Transactions!$B:$B,"&lt;="&amp;C$12)+SUMIFS(Transactions!$H:$H,Transactions!$F:$F,YearlyReport!$A154,Transactions!$B:$B,"&gt;="&amp;C$11,Transactions!$B:$B,"&lt;="&amp;C$12)</f>
        <v>0</v>
      </c>
      <c r="D154" s="173">
        <f>-SUMIFS(Transactions!$I:$I,Transactions!$F:$F,YearlyReport!$A154,Transactions!$B:$B,"&gt;="&amp;D$11,Transactions!$B:$B,"&lt;="&amp;D$12)+SUMIFS(Transactions!$H:$H,Transactions!$F:$F,YearlyReport!$A154,Transactions!$B:$B,"&gt;="&amp;D$11,Transactions!$B:$B,"&lt;="&amp;D$12)</f>
        <v>0</v>
      </c>
      <c r="E154" s="173">
        <f>-SUMIFS(Transactions!$I:$I,Transactions!$F:$F,YearlyReport!$A154,Transactions!$B:$B,"&gt;="&amp;E$11,Transactions!$B:$B,"&lt;="&amp;E$12)+SUMIFS(Transactions!$H:$H,Transactions!$F:$F,YearlyReport!$A154,Transactions!$B:$B,"&gt;="&amp;E$11,Transactions!$B:$B,"&lt;="&amp;E$12)</f>
        <v>0</v>
      </c>
      <c r="F154" s="173">
        <f>-SUMIFS(Transactions!$I:$I,Transactions!$F:$F,YearlyReport!$A154,Transactions!$B:$B,"&gt;="&amp;F$11,Transactions!$B:$B,"&lt;="&amp;F$12)+SUMIFS(Transactions!$H:$H,Transactions!$F:$F,YearlyReport!$A154,Transactions!$B:$B,"&gt;="&amp;F$11,Transactions!$B:$B,"&lt;="&amp;F$12)</f>
        <v>0</v>
      </c>
      <c r="G154" s="173">
        <f>-SUMIFS(Transactions!$I:$I,Transactions!$F:$F,YearlyReport!$A154,Transactions!$B:$B,"&gt;="&amp;G$11,Transactions!$B:$B,"&lt;="&amp;G$12)+SUMIFS(Transactions!$H:$H,Transactions!$F:$F,YearlyReport!$A154,Transactions!$B:$B,"&gt;="&amp;G$11,Transactions!$B:$B,"&lt;="&amp;G$12)</f>
        <v>0</v>
      </c>
      <c r="H154" s="173">
        <f>-SUMIFS(Transactions!$I:$I,Transactions!$F:$F,YearlyReport!$A154,Transactions!$B:$B,"&gt;="&amp;H$11,Transactions!$B:$B,"&lt;="&amp;H$12)+SUMIFS(Transactions!$H:$H,Transactions!$F:$F,YearlyReport!$A154,Transactions!$B:$B,"&gt;="&amp;H$11,Transactions!$B:$B,"&lt;="&amp;H$12)</f>
        <v>0</v>
      </c>
      <c r="I154" s="173">
        <f>-SUMIFS(Transactions!$I:$I,Transactions!$F:$F,YearlyReport!$A154,Transactions!$B:$B,"&gt;="&amp;I$11,Transactions!$B:$B,"&lt;="&amp;I$12)+SUMIFS(Transactions!$H:$H,Transactions!$F:$F,YearlyReport!$A154,Transactions!$B:$B,"&gt;="&amp;I$11,Transactions!$B:$B,"&lt;="&amp;I$12)</f>
        <v>0</v>
      </c>
      <c r="J154" s="173">
        <f>-SUMIFS(Transactions!$I:$I,Transactions!$F:$F,YearlyReport!$A154,Transactions!$B:$B,"&gt;="&amp;J$11,Transactions!$B:$B,"&lt;="&amp;J$12)+SUMIFS(Transactions!$H:$H,Transactions!$F:$F,YearlyReport!$A154,Transactions!$B:$B,"&gt;="&amp;J$11,Transactions!$B:$B,"&lt;="&amp;J$12)</f>
        <v>0</v>
      </c>
      <c r="K154" s="173">
        <f>-SUMIFS(Transactions!$I:$I,Transactions!$F:$F,YearlyReport!$A154,Transactions!$B:$B,"&gt;="&amp;K$11,Transactions!$B:$B,"&lt;="&amp;K$12)+SUMIFS(Transactions!$H:$H,Transactions!$F:$F,YearlyReport!$A154,Transactions!$B:$B,"&gt;="&amp;K$11,Transactions!$B:$B,"&lt;="&amp;K$12)</f>
        <v>0</v>
      </c>
      <c r="L154" s="173">
        <f>-SUMIFS(Transactions!$I:$I,Transactions!$F:$F,YearlyReport!$A154,Transactions!$B:$B,"&gt;="&amp;L$11,Transactions!$B:$B,"&lt;="&amp;L$12)+SUMIFS(Transactions!$H:$H,Transactions!$F:$F,YearlyReport!$A154,Transactions!$B:$B,"&gt;="&amp;L$11,Transactions!$B:$B,"&lt;="&amp;L$12)</f>
        <v>0</v>
      </c>
      <c r="M154" s="173">
        <f>-SUMIFS(Transactions!$I:$I,Transactions!$F:$F,YearlyReport!$A154,Transactions!$B:$B,"&gt;="&amp;M$11,Transactions!$B:$B,"&lt;="&amp;M$12)+SUMIFS(Transactions!$H:$H,Transactions!$F:$F,YearlyReport!$A154,Transactions!$B:$B,"&gt;="&amp;M$11,Transactions!$B:$B,"&lt;="&amp;M$12)</f>
        <v>0</v>
      </c>
      <c r="N154" s="21">
        <f>SUM(B154:M154)</f>
        <v>0</v>
      </c>
      <c r="O154" s="21">
        <f>N154/COLUMNS(B154:M154)</f>
        <v>0</v>
      </c>
    </row>
    <row r="155" spans="1:15" s="25" customFormat="1" ht="13.5" x14ac:dyDescent="0.3">
      <c r="A155" s="25" t="s">
        <v>164</v>
      </c>
      <c r="B155" s="174">
        <f>-SUMIFS(Transactions!$I:$I,Transactions!$F:$F,YearlyReport!$A155,Transactions!$B:$B,"&gt;="&amp;B$11,Transactions!$B:$B,"&lt;="&amp;B$12)+SUMIFS(Transactions!$H:$H,Transactions!$F:$F,YearlyReport!$A155,Transactions!$B:$B,"&gt;="&amp;B$11,Transactions!$B:$B,"&lt;="&amp;B$12)</f>
        <v>0</v>
      </c>
      <c r="C155" s="174">
        <f>-SUMIFS(Transactions!$I:$I,Transactions!$F:$F,YearlyReport!$A155,Transactions!$B:$B,"&gt;="&amp;C$11,Transactions!$B:$B,"&lt;="&amp;C$12)+SUMIFS(Transactions!$H:$H,Transactions!$F:$F,YearlyReport!$A155,Transactions!$B:$B,"&gt;="&amp;C$11,Transactions!$B:$B,"&lt;="&amp;C$12)</f>
        <v>0</v>
      </c>
      <c r="D155" s="174">
        <f>-SUMIFS(Transactions!$I:$I,Transactions!$F:$F,YearlyReport!$A155,Transactions!$B:$B,"&gt;="&amp;D$11,Transactions!$B:$B,"&lt;="&amp;D$12)+SUMIFS(Transactions!$H:$H,Transactions!$F:$F,YearlyReport!$A155,Transactions!$B:$B,"&gt;="&amp;D$11,Transactions!$B:$B,"&lt;="&amp;D$12)</f>
        <v>0</v>
      </c>
      <c r="E155" s="174">
        <f>-SUMIFS(Transactions!$I:$I,Transactions!$F:$F,YearlyReport!$A155,Transactions!$B:$B,"&gt;="&amp;E$11,Transactions!$B:$B,"&lt;="&amp;E$12)+SUMIFS(Transactions!$H:$H,Transactions!$F:$F,YearlyReport!$A155,Transactions!$B:$B,"&gt;="&amp;E$11,Transactions!$B:$B,"&lt;="&amp;E$12)</f>
        <v>0</v>
      </c>
      <c r="F155" s="174">
        <f>-SUMIFS(Transactions!$I:$I,Transactions!$F:$F,YearlyReport!$A155,Transactions!$B:$B,"&gt;="&amp;F$11,Transactions!$B:$B,"&lt;="&amp;F$12)+SUMIFS(Transactions!$H:$H,Transactions!$F:$F,YearlyReport!$A155,Transactions!$B:$B,"&gt;="&amp;F$11,Transactions!$B:$B,"&lt;="&amp;F$12)</f>
        <v>0</v>
      </c>
      <c r="G155" s="174">
        <f>-SUMIFS(Transactions!$I:$I,Transactions!$F:$F,YearlyReport!$A155,Transactions!$B:$B,"&gt;="&amp;G$11,Transactions!$B:$B,"&lt;="&amp;G$12)+SUMIFS(Transactions!$H:$H,Transactions!$F:$F,YearlyReport!$A155,Transactions!$B:$B,"&gt;="&amp;G$11,Transactions!$B:$B,"&lt;="&amp;G$12)</f>
        <v>0</v>
      </c>
      <c r="H155" s="174">
        <f>-SUMIFS(Transactions!$I:$I,Transactions!$F:$F,YearlyReport!$A155,Transactions!$B:$B,"&gt;="&amp;H$11,Transactions!$B:$B,"&lt;="&amp;H$12)+SUMIFS(Transactions!$H:$H,Transactions!$F:$F,YearlyReport!$A155,Transactions!$B:$B,"&gt;="&amp;H$11,Transactions!$B:$B,"&lt;="&amp;H$12)</f>
        <v>0</v>
      </c>
      <c r="I155" s="174">
        <f>-SUMIFS(Transactions!$I:$I,Transactions!$F:$F,YearlyReport!$A155,Transactions!$B:$B,"&gt;="&amp;I$11,Transactions!$B:$B,"&lt;="&amp;I$12)+SUMIFS(Transactions!$H:$H,Transactions!$F:$F,YearlyReport!$A155,Transactions!$B:$B,"&gt;="&amp;I$11,Transactions!$B:$B,"&lt;="&amp;I$12)</f>
        <v>0</v>
      </c>
      <c r="J155" s="174">
        <f>-SUMIFS(Transactions!$I:$I,Transactions!$F:$F,YearlyReport!$A155,Transactions!$B:$B,"&gt;="&amp;J$11,Transactions!$B:$B,"&lt;="&amp;J$12)+SUMIFS(Transactions!$H:$H,Transactions!$F:$F,YearlyReport!$A155,Transactions!$B:$B,"&gt;="&amp;J$11,Transactions!$B:$B,"&lt;="&amp;J$12)</f>
        <v>0</v>
      </c>
      <c r="K155" s="174">
        <f>-SUMIFS(Transactions!$I:$I,Transactions!$F:$F,YearlyReport!$A155,Transactions!$B:$B,"&gt;="&amp;K$11,Transactions!$B:$B,"&lt;="&amp;K$12)+SUMIFS(Transactions!$H:$H,Transactions!$F:$F,YearlyReport!$A155,Transactions!$B:$B,"&gt;="&amp;K$11,Transactions!$B:$B,"&lt;="&amp;K$12)</f>
        <v>0</v>
      </c>
      <c r="L155" s="174">
        <f>-SUMIFS(Transactions!$I:$I,Transactions!$F:$F,YearlyReport!$A155,Transactions!$B:$B,"&gt;="&amp;L$11,Transactions!$B:$B,"&lt;="&amp;L$12)+SUMIFS(Transactions!$H:$H,Transactions!$F:$F,YearlyReport!$A155,Transactions!$B:$B,"&gt;="&amp;L$11,Transactions!$B:$B,"&lt;="&amp;L$12)</f>
        <v>0</v>
      </c>
      <c r="M155" s="174">
        <f>-SUMIFS(Transactions!$I:$I,Transactions!$F:$F,YearlyReport!$A155,Transactions!$B:$B,"&gt;="&amp;M$11,Transactions!$B:$B,"&lt;="&amp;M$12)+SUMIFS(Transactions!$H:$H,Transactions!$F:$F,YearlyReport!$A155,Transactions!$B:$B,"&gt;="&amp;M$11,Transactions!$B:$B,"&lt;="&amp;M$12)</f>
        <v>0</v>
      </c>
      <c r="N155" s="21">
        <f>SUM(B155:M155)</f>
        <v>0</v>
      </c>
      <c r="O155" s="21">
        <f>N155/COLUMNS(B155:M155)</f>
        <v>0</v>
      </c>
    </row>
    <row r="156" spans="1:15" s="25" customFormat="1" ht="13.5" x14ac:dyDescent="0.3">
      <c r="A156" s="106" t="str">
        <f>"Total "&amp;A151</f>
        <v>Total SUBSCRIPTIONS</v>
      </c>
      <c r="B156" s="107">
        <f t="shared" ref="B156:M156" si="54">SUM(B151:B155)</f>
        <v>0</v>
      </c>
      <c r="C156" s="107">
        <f t="shared" si="54"/>
        <v>0</v>
      </c>
      <c r="D156" s="107">
        <f t="shared" si="54"/>
        <v>0</v>
      </c>
      <c r="E156" s="107">
        <f t="shared" si="54"/>
        <v>0</v>
      </c>
      <c r="F156" s="107">
        <f t="shared" si="54"/>
        <v>0</v>
      </c>
      <c r="G156" s="107">
        <f t="shared" si="54"/>
        <v>0</v>
      </c>
      <c r="H156" s="107">
        <f t="shared" si="54"/>
        <v>0</v>
      </c>
      <c r="I156" s="107">
        <f t="shared" si="54"/>
        <v>0</v>
      </c>
      <c r="J156" s="107">
        <f t="shared" si="54"/>
        <v>0</v>
      </c>
      <c r="K156" s="107">
        <f t="shared" si="54"/>
        <v>0</v>
      </c>
      <c r="L156" s="107">
        <f t="shared" si="54"/>
        <v>0</v>
      </c>
      <c r="M156" s="107">
        <f t="shared" si="54"/>
        <v>0</v>
      </c>
      <c r="N156" s="107">
        <f>SUM(B156:M156)</f>
        <v>0</v>
      </c>
      <c r="O156" s="107">
        <f>N156/COLUMNS(B156:M156)</f>
        <v>0</v>
      </c>
    </row>
    <row r="157" spans="1:15" s="25" customFormat="1" ht="13.5" x14ac:dyDescent="0.3">
      <c r="A157" s="38" t="s">
        <v>233</v>
      </c>
      <c r="B157" s="39">
        <f t="shared" ref="B157:O157" si="55">IF(B$5&gt;0,B156/B$5," - ")</f>
        <v>0</v>
      </c>
      <c r="C157" s="39">
        <f t="shared" si="55"/>
        <v>0</v>
      </c>
      <c r="D157" s="39" t="str">
        <f t="shared" si="55"/>
        <v xml:space="preserve"> - </v>
      </c>
      <c r="E157" s="39" t="str">
        <f t="shared" si="55"/>
        <v xml:space="preserve"> - </v>
      </c>
      <c r="F157" s="39" t="str">
        <f t="shared" si="55"/>
        <v xml:space="preserve"> - </v>
      </c>
      <c r="G157" s="39" t="str">
        <f t="shared" si="55"/>
        <v xml:space="preserve"> - </v>
      </c>
      <c r="H157" s="39" t="str">
        <f t="shared" si="55"/>
        <v xml:space="preserve"> - </v>
      </c>
      <c r="I157" s="39" t="str">
        <f t="shared" si="55"/>
        <v xml:space="preserve"> - </v>
      </c>
      <c r="J157" s="39" t="str">
        <f t="shared" si="55"/>
        <v xml:space="preserve"> - </v>
      </c>
      <c r="K157" s="39" t="str">
        <f t="shared" si="55"/>
        <v xml:space="preserve"> - </v>
      </c>
      <c r="L157" s="39" t="str">
        <f t="shared" si="55"/>
        <v xml:space="preserve"> - </v>
      </c>
      <c r="M157" s="39" t="str">
        <f t="shared" si="55"/>
        <v xml:space="preserve"> - </v>
      </c>
      <c r="N157" s="39">
        <f t="shared" si="55"/>
        <v>0</v>
      </c>
      <c r="O157" s="39">
        <f t="shared" si="55"/>
        <v>0</v>
      </c>
    </row>
    <row r="158" spans="1:15" s="25" customFormat="1" x14ac:dyDescent="0.3">
      <c r="A158" s="108" t="s">
        <v>72</v>
      </c>
      <c r="B158" s="109"/>
      <c r="C158" s="109"/>
      <c r="D158" s="109"/>
      <c r="E158" s="109"/>
      <c r="F158" s="109"/>
      <c r="G158" s="109"/>
      <c r="H158" s="109"/>
      <c r="I158" s="109"/>
      <c r="J158" s="109"/>
      <c r="K158" s="109"/>
      <c r="L158" s="109"/>
      <c r="M158" s="109"/>
      <c r="N158" s="109"/>
      <c r="O158" s="109"/>
    </row>
    <row r="159" spans="1:15" s="25" customFormat="1" ht="13.5" x14ac:dyDescent="0.3">
      <c r="A159" s="25" t="s">
        <v>98</v>
      </c>
      <c r="B159" s="172">
        <f>-SUMIFS(Transactions!$I:$I,Transactions!$F:$F,YearlyReport!$A159,Transactions!$B:$B,"&gt;="&amp;B$11,Transactions!$B:$B,"&lt;="&amp;B$12)+SUMIFS(Transactions!$H:$H,Transactions!$F:$F,YearlyReport!$A159,Transactions!$B:$B,"&gt;="&amp;B$11,Transactions!$B:$B,"&lt;="&amp;B$12)</f>
        <v>0</v>
      </c>
      <c r="C159" s="172">
        <f>-SUMIFS(Transactions!$I:$I,Transactions!$F:$F,YearlyReport!$A159,Transactions!$B:$B,"&gt;="&amp;C$11,Transactions!$B:$B,"&lt;="&amp;C$12)+SUMIFS(Transactions!$H:$H,Transactions!$F:$F,YearlyReport!$A159,Transactions!$B:$B,"&gt;="&amp;C$11,Transactions!$B:$B,"&lt;="&amp;C$12)</f>
        <v>0</v>
      </c>
      <c r="D159" s="172">
        <f>-SUMIFS(Transactions!$I:$I,Transactions!$F:$F,YearlyReport!$A159,Transactions!$B:$B,"&gt;="&amp;D$11,Transactions!$B:$B,"&lt;="&amp;D$12)+SUMIFS(Transactions!$H:$H,Transactions!$F:$F,YearlyReport!$A159,Transactions!$B:$B,"&gt;="&amp;D$11,Transactions!$B:$B,"&lt;="&amp;D$12)</f>
        <v>0</v>
      </c>
      <c r="E159" s="172">
        <f>-SUMIFS(Transactions!$I:$I,Transactions!$F:$F,YearlyReport!$A159,Transactions!$B:$B,"&gt;="&amp;E$11,Transactions!$B:$B,"&lt;="&amp;E$12)+SUMIFS(Transactions!$H:$H,Transactions!$F:$F,YearlyReport!$A159,Transactions!$B:$B,"&gt;="&amp;E$11,Transactions!$B:$B,"&lt;="&amp;E$12)</f>
        <v>0</v>
      </c>
      <c r="F159" s="172">
        <f>-SUMIFS(Transactions!$I:$I,Transactions!$F:$F,YearlyReport!$A159,Transactions!$B:$B,"&gt;="&amp;F$11,Transactions!$B:$B,"&lt;="&amp;F$12)+SUMIFS(Transactions!$H:$H,Transactions!$F:$F,YearlyReport!$A159,Transactions!$B:$B,"&gt;="&amp;F$11,Transactions!$B:$B,"&lt;="&amp;F$12)</f>
        <v>0</v>
      </c>
      <c r="G159" s="172">
        <f>-SUMIFS(Transactions!$I:$I,Transactions!$F:$F,YearlyReport!$A159,Transactions!$B:$B,"&gt;="&amp;G$11,Transactions!$B:$B,"&lt;="&amp;G$12)+SUMIFS(Transactions!$H:$H,Transactions!$F:$F,YearlyReport!$A159,Transactions!$B:$B,"&gt;="&amp;G$11,Transactions!$B:$B,"&lt;="&amp;G$12)</f>
        <v>0</v>
      </c>
      <c r="H159" s="172">
        <f>-SUMIFS(Transactions!$I:$I,Transactions!$F:$F,YearlyReport!$A159,Transactions!$B:$B,"&gt;="&amp;H$11,Transactions!$B:$B,"&lt;="&amp;H$12)+SUMIFS(Transactions!$H:$H,Transactions!$F:$F,YearlyReport!$A159,Transactions!$B:$B,"&gt;="&amp;H$11,Transactions!$B:$B,"&lt;="&amp;H$12)</f>
        <v>0</v>
      </c>
      <c r="I159" s="172">
        <f>-SUMIFS(Transactions!$I:$I,Transactions!$F:$F,YearlyReport!$A159,Transactions!$B:$B,"&gt;="&amp;I$11,Transactions!$B:$B,"&lt;="&amp;I$12)+SUMIFS(Transactions!$H:$H,Transactions!$F:$F,YearlyReport!$A159,Transactions!$B:$B,"&gt;="&amp;I$11,Transactions!$B:$B,"&lt;="&amp;I$12)</f>
        <v>0</v>
      </c>
      <c r="J159" s="172">
        <f>-SUMIFS(Transactions!$I:$I,Transactions!$F:$F,YearlyReport!$A159,Transactions!$B:$B,"&gt;="&amp;J$11,Transactions!$B:$B,"&lt;="&amp;J$12)+SUMIFS(Transactions!$H:$H,Transactions!$F:$F,YearlyReport!$A159,Transactions!$B:$B,"&gt;="&amp;J$11,Transactions!$B:$B,"&lt;="&amp;J$12)</f>
        <v>0</v>
      </c>
      <c r="K159" s="172">
        <f>-SUMIFS(Transactions!$I:$I,Transactions!$F:$F,YearlyReport!$A159,Transactions!$B:$B,"&gt;="&amp;K$11,Transactions!$B:$B,"&lt;="&amp;K$12)+SUMIFS(Transactions!$H:$H,Transactions!$F:$F,YearlyReport!$A159,Transactions!$B:$B,"&gt;="&amp;K$11,Transactions!$B:$B,"&lt;="&amp;K$12)</f>
        <v>0</v>
      </c>
      <c r="L159" s="172">
        <f>-SUMIFS(Transactions!$I:$I,Transactions!$F:$F,YearlyReport!$A159,Transactions!$B:$B,"&gt;="&amp;L$11,Transactions!$B:$B,"&lt;="&amp;L$12)+SUMIFS(Transactions!$H:$H,Transactions!$F:$F,YearlyReport!$A159,Transactions!$B:$B,"&gt;="&amp;L$11,Transactions!$B:$B,"&lt;="&amp;L$12)</f>
        <v>0</v>
      </c>
      <c r="M159" s="172">
        <f>-SUMIFS(Transactions!$I:$I,Transactions!$F:$F,YearlyReport!$A159,Transactions!$B:$B,"&gt;="&amp;M$11,Transactions!$B:$B,"&lt;="&amp;M$12)+SUMIFS(Transactions!$H:$H,Transactions!$F:$F,YearlyReport!$A159,Transactions!$B:$B,"&gt;="&amp;M$11,Transactions!$B:$B,"&lt;="&amp;M$12)</f>
        <v>0</v>
      </c>
      <c r="N159" s="21">
        <f>SUM(B159:M159)</f>
        <v>0</v>
      </c>
      <c r="O159" s="21">
        <f>N159/COLUMNS(B159:M159)</f>
        <v>0</v>
      </c>
    </row>
    <row r="160" spans="1:15" s="25" customFormat="1" ht="13.5" x14ac:dyDescent="0.3">
      <c r="A160" s="25" t="s">
        <v>60</v>
      </c>
      <c r="B160" s="173">
        <f>-SUMIFS(Transactions!$I:$I,Transactions!$F:$F,YearlyReport!$A160,Transactions!$B:$B,"&gt;="&amp;B$11,Transactions!$B:$B,"&lt;="&amp;B$12)+SUMIFS(Transactions!$H:$H,Transactions!$F:$F,YearlyReport!$A160,Transactions!$B:$B,"&gt;="&amp;B$11,Transactions!$B:$B,"&lt;="&amp;B$12)</f>
        <v>0</v>
      </c>
      <c r="C160" s="173">
        <f>-SUMIFS(Transactions!$I:$I,Transactions!$F:$F,YearlyReport!$A160,Transactions!$B:$B,"&gt;="&amp;C$11,Transactions!$B:$B,"&lt;="&amp;C$12)+SUMIFS(Transactions!$H:$H,Transactions!$F:$F,YearlyReport!$A160,Transactions!$B:$B,"&gt;="&amp;C$11,Transactions!$B:$B,"&lt;="&amp;C$12)</f>
        <v>0</v>
      </c>
      <c r="D160" s="173">
        <f>-SUMIFS(Transactions!$I:$I,Transactions!$F:$F,YearlyReport!$A160,Transactions!$B:$B,"&gt;="&amp;D$11,Transactions!$B:$B,"&lt;="&amp;D$12)+SUMIFS(Transactions!$H:$H,Transactions!$F:$F,YearlyReport!$A160,Transactions!$B:$B,"&gt;="&amp;D$11,Transactions!$B:$B,"&lt;="&amp;D$12)</f>
        <v>0</v>
      </c>
      <c r="E160" s="173">
        <f>-SUMIFS(Transactions!$I:$I,Transactions!$F:$F,YearlyReport!$A160,Transactions!$B:$B,"&gt;="&amp;E$11,Transactions!$B:$B,"&lt;="&amp;E$12)+SUMIFS(Transactions!$H:$H,Transactions!$F:$F,YearlyReport!$A160,Transactions!$B:$B,"&gt;="&amp;E$11,Transactions!$B:$B,"&lt;="&amp;E$12)</f>
        <v>0</v>
      </c>
      <c r="F160" s="173">
        <f>-SUMIFS(Transactions!$I:$I,Transactions!$F:$F,YearlyReport!$A160,Transactions!$B:$B,"&gt;="&amp;F$11,Transactions!$B:$B,"&lt;="&amp;F$12)+SUMIFS(Transactions!$H:$H,Transactions!$F:$F,YearlyReport!$A160,Transactions!$B:$B,"&gt;="&amp;F$11,Transactions!$B:$B,"&lt;="&amp;F$12)</f>
        <v>0</v>
      </c>
      <c r="G160" s="173">
        <f>-SUMIFS(Transactions!$I:$I,Transactions!$F:$F,YearlyReport!$A160,Transactions!$B:$B,"&gt;="&amp;G$11,Transactions!$B:$B,"&lt;="&amp;G$12)+SUMIFS(Transactions!$H:$H,Transactions!$F:$F,YearlyReport!$A160,Transactions!$B:$B,"&gt;="&amp;G$11,Transactions!$B:$B,"&lt;="&amp;G$12)</f>
        <v>0</v>
      </c>
      <c r="H160" s="173">
        <f>-SUMIFS(Transactions!$I:$I,Transactions!$F:$F,YearlyReport!$A160,Transactions!$B:$B,"&gt;="&amp;H$11,Transactions!$B:$B,"&lt;="&amp;H$12)+SUMIFS(Transactions!$H:$H,Transactions!$F:$F,YearlyReport!$A160,Transactions!$B:$B,"&gt;="&amp;H$11,Transactions!$B:$B,"&lt;="&amp;H$12)</f>
        <v>0</v>
      </c>
      <c r="I160" s="173">
        <f>-SUMIFS(Transactions!$I:$I,Transactions!$F:$F,YearlyReport!$A160,Transactions!$B:$B,"&gt;="&amp;I$11,Transactions!$B:$B,"&lt;="&amp;I$12)+SUMIFS(Transactions!$H:$H,Transactions!$F:$F,YearlyReport!$A160,Transactions!$B:$B,"&gt;="&amp;I$11,Transactions!$B:$B,"&lt;="&amp;I$12)</f>
        <v>0</v>
      </c>
      <c r="J160" s="173">
        <f>-SUMIFS(Transactions!$I:$I,Transactions!$F:$F,YearlyReport!$A160,Transactions!$B:$B,"&gt;="&amp;J$11,Transactions!$B:$B,"&lt;="&amp;J$12)+SUMIFS(Transactions!$H:$H,Transactions!$F:$F,YearlyReport!$A160,Transactions!$B:$B,"&gt;="&amp;J$11,Transactions!$B:$B,"&lt;="&amp;J$12)</f>
        <v>0</v>
      </c>
      <c r="K160" s="173">
        <f>-SUMIFS(Transactions!$I:$I,Transactions!$F:$F,YearlyReport!$A160,Transactions!$B:$B,"&gt;="&amp;K$11,Transactions!$B:$B,"&lt;="&amp;K$12)+SUMIFS(Transactions!$H:$H,Transactions!$F:$F,YearlyReport!$A160,Transactions!$B:$B,"&gt;="&amp;K$11,Transactions!$B:$B,"&lt;="&amp;K$12)</f>
        <v>0</v>
      </c>
      <c r="L160" s="173">
        <f>-SUMIFS(Transactions!$I:$I,Transactions!$F:$F,YearlyReport!$A160,Transactions!$B:$B,"&gt;="&amp;L$11,Transactions!$B:$B,"&lt;="&amp;L$12)+SUMIFS(Transactions!$H:$H,Transactions!$F:$F,YearlyReport!$A160,Transactions!$B:$B,"&gt;="&amp;L$11,Transactions!$B:$B,"&lt;="&amp;L$12)</f>
        <v>0</v>
      </c>
      <c r="M160" s="173">
        <f>-SUMIFS(Transactions!$I:$I,Transactions!$F:$F,YearlyReport!$A160,Transactions!$B:$B,"&gt;="&amp;M$11,Transactions!$B:$B,"&lt;="&amp;M$12)+SUMIFS(Transactions!$H:$H,Transactions!$F:$F,YearlyReport!$A160,Transactions!$B:$B,"&gt;="&amp;M$11,Transactions!$B:$B,"&lt;="&amp;M$12)</f>
        <v>0</v>
      </c>
      <c r="N160" s="21">
        <f>SUM(B160:M160)</f>
        <v>0</v>
      </c>
      <c r="O160" s="21">
        <f>N160/COLUMNS(B160:M160)</f>
        <v>0</v>
      </c>
    </row>
    <row r="161" spans="1:15" s="25" customFormat="1" ht="13.5" x14ac:dyDescent="0.3">
      <c r="A161" s="25" t="s">
        <v>165</v>
      </c>
      <c r="B161" s="174">
        <f>-SUMIFS(Transactions!$I:$I,Transactions!$F:$F,YearlyReport!$A161,Transactions!$B:$B,"&gt;="&amp;B$11,Transactions!$B:$B,"&lt;="&amp;B$12)+SUMIFS(Transactions!$H:$H,Transactions!$F:$F,YearlyReport!$A161,Transactions!$B:$B,"&gt;="&amp;B$11,Transactions!$B:$B,"&lt;="&amp;B$12)</f>
        <v>0</v>
      </c>
      <c r="C161" s="174">
        <f>-SUMIFS(Transactions!$I:$I,Transactions!$F:$F,YearlyReport!$A161,Transactions!$B:$B,"&gt;="&amp;C$11,Transactions!$B:$B,"&lt;="&amp;C$12)+SUMIFS(Transactions!$H:$H,Transactions!$F:$F,YearlyReport!$A161,Transactions!$B:$B,"&gt;="&amp;C$11,Transactions!$B:$B,"&lt;="&amp;C$12)</f>
        <v>0</v>
      </c>
      <c r="D161" s="174">
        <f>-SUMIFS(Transactions!$I:$I,Transactions!$F:$F,YearlyReport!$A161,Transactions!$B:$B,"&gt;="&amp;D$11,Transactions!$B:$B,"&lt;="&amp;D$12)+SUMIFS(Transactions!$H:$H,Transactions!$F:$F,YearlyReport!$A161,Transactions!$B:$B,"&gt;="&amp;D$11,Transactions!$B:$B,"&lt;="&amp;D$12)</f>
        <v>0</v>
      </c>
      <c r="E161" s="174">
        <f>-SUMIFS(Transactions!$I:$I,Transactions!$F:$F,YearlyReport!$A161,Transactions!$B:$B,"&gt;="&amp;E$11,Transactions!$B:$B,"&lt;="&amp;E$12)+SUMIFS(Transactions!$H:$H,Transactions!$F:$F,YearlyReport!$A161,Transactions!$B:$B,"&gt;="&amp;E$11,Transactions!$B:$B,"&lt;="&amp;E$12)</f>
        <v>0</v>
      </c>
      <c r="F161" s="174">
        <f>-SUMIFS(Transactions!$I:$I,Transactions!$F:$F,YearlyReport!$A161,Transactions!$B:$B,"&gt;="&amp;F$11,Transactions!$B:$B,"&lt;="&amp;F$12)+SUMIFS(Transactions!$H:$H,Transactions!$F:$F,YearlyReport!$A161,Transactions!$B:$B,"&gt;="&amp;F$11,Transactions!$B:$B,"&lt;="&amp;F$12)</f>
        <v>0</v>
      </c>
      <c r="G161" s="174">
        <f>-SUMIFS(Transactions!$I:$I,Transactions!$F:$F,YearlyReport!$A161,Transactions!$B:$B,"&gt;="&amp;G$11,Transactions!$B:$B,"&lt;="&amp;G$12)+SUMIFS(Transactions!$H:$H,Transactions!$F:$F,YearlyReport!$A161,Transactions!$B:$B,"&gt;="&amp;G$11,Transactions!$B:$B,"&lt;="&amp;G$12)</f>
        <v>0</v>
      </c>
      <c r="H161" s="174">
        <f>-SUMIFS(Transactions!$I:$I,Transactions!$F:$F,YearlyReport!$A161,Transactions!$B:$B,"&gt;="&amp;H$11,Transactions!$B:$B,"&lt;="&amp;H$12)+SUMIFS(Transactions!$H:$H,Transactions!$F:$F,YearlyReport!$A161,Transactions!$B:$B,"&gt;="&amp;H$11,Transactions!$B:$B,"&lt;="&amp;H$12)</f>
        <v>0</v>
      </c>
      <c r="I161" s="174">
        <f>-SUMIFS(Transactions!$I:$I,Transactions!$F:$F,YearlyReport!$A161,Transactions!$B:$B,"&gt;="&amp;I$11,Transactions!$B:$B,"&lt;="&amp;I$12)+SUMIFS(Transactions!$H:$H,Transactions!$F:$F,YearlyReport!$A161,Transactions!$B:$B,"&gt;="&amp;I$11,Transactions!$B:$B,"&lt;="&amp;I$12)</f>
        <v>0</v>
      </c>
      <c r="J161" s="174">
        <f>-SUMIFS(Transactions!$I:$I,Transactions!$F:$F,YearlyReport!$A161,Transactions!$B:$B,"&gt;="&amp;J$11,Transactions!$B:$B,"&lt;="&amp;J$12)+SUMIFS(Transactions!$H:$H,Transactions!$F:$F,YearlyReport!$A161,Transactions!$B:$B,"&gt;="&amp;J$11,Transactions!$B:$B,"&lt;="&amp;J$12)</f>
        <v>0</v>
      </c>
      <c r="K161" s="174">
        <f>-SUMIFS(Transactions!$I:$I,Transactions!$F:$F,YearlyReport!$A161,Transactions!$B:$B,"&gt;="&amp;K$11,Transactions!$B:$B,"&lt;="&amp;K$12)+SUMIFS(Transactions!$H:$H,Transactions!$F:$F,YearlyReport!$A161,Transactions!$B:$B,"&gt;="&amp;K$11,Transactions!$B:$B,"&lt;="&amp;K$12)</f>
        <v>0</v>
      </c>
      <c r="L161" s="174">
        <f>-SUMIFS(Transactions!$I:$I,Transactions!$F:$F,YearlyReport!$A161,Transactions!$B:$B,"&gt;="&amp;L$11,Transactions!$B:$B,"&lt;="&amp;L$12)+SUMIFS(Transactions!$H:$H,Transactions!$F:$F,YearlyReport!$A161,Transactions!$B:$B,"&gt;="&amp;L$11,Transactions!$B:$B,"&lt;="&amp;L$12)</f>
        <v>0</v>
      </c>
      <c r="M161" s="174">
        <f>-SUMIFS(Transactions!$I:$I,Transactions!$F:$F,YearlyReport!$A161,Transactions!$B:$B,"&gt;="&amp;M$11,Transactions!$B:$B,"&lt;="&amp;M$12)+SUMIFS(Transactions!$H:$H,Transactions!$F:$F,YearlyReport!$A161,Transactions!$B:$B,"&gt;="&amp;M$11,Transactions!$B:$B,"&lt;="&amp;M$12)</f>
        <v>0</v>
      </c>
      <c r="N161" s="21">
        <f>SUM(B161:M161)</f>
        <v>0</v>
      </c>
      <c r="O161" s="21">
        <f>N161/COLUMNS(B161:M161)</f>
        <v>0</v>
      </c>
    </row>
    <row r="162" spans="1:15" s="25" customFormat="1" ht="13.5" x14ac:dyDescent="0.3">
      <c r="A162" s="106" t="str">
        <f>"Total "&amp;A158</f>
        <v>Total MISCELLANEOUS</v>
      </c>
      <c r="B162" s="107">
        <f>SUM(B158:B161)</f>
        <v>0</v>
      </c>
      <c r="C162" s="107">
        <f t="shared" ref="C162:M162" si="56">SUM(C158:C161)</f>
        <v>0</v>
      </c>
      <c r="D162" s="107">
        <f t="shared" si="56"/>
        <v>0</v>
      </c>
      <c r="E162" s="107">
        <f t="shared" si="56"/>
        <v>0</v>
      </c>
      <c r="F162" s="107">
        <f t="shared" si="56"/>
        <v>0</v>
      </c>
      <c r="G162" s="107">
        <f t="shared" si="56"/>
        <v>0</v>
      </c>
      <c r="H162" s="107">
        <f t="shared" si="56"/>
        <v>0</v>
      </c>
      <c r="I162" s="107">
        <f t="shared" si="56"/>
        <v>0</v>
      </c>
      <c r="J162" s="107">
        <f t="shared" si="56"/>
        <v>0</v>
      </c>
      <c r="K162" s="107">
        <f t="shared" si="56"/>
        <v>0</v>
      </c>
      <c r="L162" s="107">
        <f t="shared" si="56"/>
        <v>0</v>
      </c>
      <c r="M162" s="107">
        <f t="shared" si="56"/>
        <v>0</v>
      </c>
      <c r="N162" s="107">
        <f>SUM(B162:M162)</f>
        <v>0</v>
      </c>
      <c r="O162" s="107">
        <f>N162/COLUMNS(B162:M162)</f>
        <v>0</v>
      </c>
    </row>
    <row r="163" spans="1:15" s="25" customFormat="1" ht="13.5" x14ac:dyDescent="0.3">
      <c r="A163" s="38" t="s">
        <v>233</v>
      </c>
      <c r="B163" s="39">
        <f t="shared" ref="B163:O163" si="57">IF(B$5&gt;0,B162/B$5," - ")</f>
        <v>0</v>
      </c>
      <c r="C163" s="39">
        <f t="shared" si="57"/>
        <v>0</v>
      </c>
      <c r="D163" s="39" t="str">
        <f t="shared" si="57"/>
        <v xml:space="preserve"> - </v>
      </c>
      <c r="E163" s="39" t="str">
        <f t="shared" si="57"/>
        <v xml:space="preserve"> - </v>
      </c>
      <c r="F163" s="39" t="str">
        <f t="shared" si="57"/>
        <v xml:space="preserve"> - </v>
      </c>
      <c r="G163" s="39" t="str">
        <f t="shared" si="57"/>
        <v xml:space="preserve"> - </v>
      </c>
      <c r="H163" s="39" t="str">
        <f t="shared" si="57"/>
        <v xml:space="preserve"> - </v>
      </c>
      <c r="I163" s="39" t="str">
        <f t="shared" si="57"/>
        <v xml:space="preserve"> - </v>
      </c>
      <c r="J163" s="39" t="str">
        <f t="shared" si="57"/>
        <v xml:space="preserve"> - </v>
      </c>
      <c r="K163" s="39" t="str">
        <f t="shared" si="57"/>
        <v xml:space="preserve"> - </v>
      </c>
      <c r="L163" s="39" t="str">
        <f t="shared" si="57"/>
        <v xml:space="preserve"> - </v>
      </c>
      <c r="M163" s="39" t="str">
        <f t="shared" si="57"/>
        <v xml:space="preserve"> - </v>
      </c>
      <c r="N163" s="39">
        <f t="shared" si="57"/>
        <v>0</v>
      </c>
      <c r="O163" s="39">
        <f t="shared" si="57"/>
        <v>0</v>
      </c>
    </row>
  </sheetData>
  <mergeCells count="1">
    <mergeCell ref="I2:J2"/>
  </mergeCells>
  <conditionalFormatting sqref="A159:A161 A152:A155 A135:A148 A129:A131 A116:A125 A104:A112 A94:A100 A83:A90 A73:A79 A66:A69 A56:A62 A45:A52 A36:A41 A26:A32 A15:A22">
    <cfRule type="expression" dxfId="5" priority="1" stopIfTrue="1">
      <formula>ISERROR(MATCH(A15,categories,0))</formula>
    </cfRule>
  </conditionalFormatting>
  <conditionalFormatting sqref="B10:M10 B5:M7 B13:M163">
    <cfRule type="expression" dxfId="4" priority="2" stopIfTrue="1">
      <formula>(MOD(COLUMN(),3)=1)</formula>
    </cfRule>
    <cfRule type="expression" dxfId="3" priority="3" stopIfTrue="1">
      <formula>(MOD(COLUMN(),3)=2)</formula>
    </cfRule>
  </conditionalFormatting>
  <hyperlinks>
    <hyperlink ref="A2" r:id="rId1"/>
  </hyperlinks>
  <printOptions horizontalCentered="1"/>
  <pageMargins left="0.5" right="0.5" top="0.5" bottom="0.5" header="0.5" footer="0.25"/>
  <pageSetup fitToHeight="0" orientation="landscape" r:id="rId2"/>
  <headerFooter alignWithMargins="0"/>
  <drawing r:id="rId3"/>
  <legacy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3"/>
  <sheetViews>
    <sheetView showGridLines="0" workbookViewId="0"/>
  </sheetViews>
  <sheetFormatPr defaultRowHeight="15" x14ac:dyDescent="0.3"/>
  <cols>
    <col min="1" max="1" width="28.42578125" style="77" customWidth="1"/>
    <col min="2" max="2" width="5.28515625" customWidth="1"/>
    <col min="3" max="3" width="66" style="165" customWidth="1"/>
  </cols>
  <sheetData>
    <row r="1" spans="1:3" ht="15.75" x14ac:dyDescent="0.3">
      <c r="A1" s="121" t="s">
        <v>150</v>
      </c>
      <c r="C1" s="164" t="s">
        <v>425</v>
      </c>
    </row>
    <row r="2" spans="1:3" x14ac:dyDescent="0.3">
      <c r="A2" s="122" t="s">
        <v>189</v>
      </c>
    </row>
    <row r="3" spans="1:3" x14ac:dyDescent="0.3">
      <c r="A3" s="122" t="s">
        <v>188</v>
      </c>
      <c r="C3" s="195" t="s">
        <v>426</v>
      </c>
    </row>
    <row r="4" spans="1:3" x14ac:dyDescent="0.3">
      <c r="A4" s="123" t="s">
        <v>152</v>
      </c>
      <c r="C4" s="195"/>
    </row>
    <row r="5" spans="1:3" x14ac:dyDescent="0.3">
      <c r="A5" s="79" t="s">
        <v>71</v>
      </c>
      <c r="C5" s="195"/>
    </row>
    <row r="6" spans="1:3" x14ac:dyDescent="0.3">
      <c r="A6" s="79" t="s">
        <v>66</v>
      </c>
    </row>
    <row r="7" spans="1:3" x14ac:dyDescent="0.3">
      <c r="A7" s="79" t="s">
        <v>67</v>
      </c>
      <c r="C7" s="198" t="s">
        <v>427</v>
      </c>
    </row>
    <row r="8" spans="1:3" x14ac:dyDescent="0.3">
      <c r="A8" s="79" t="s">
        <v>70</v>
      </c>
      <c r="C8" s="198"/>
    </row>
    <row r="9" spans="1:3" x14ac:dyDescent="0.3">
      <c r="A9" s="79" t="s">
        <v>140</v>
      </c>
    </row>
    <row r="10" spans="1:3" x14ac:dyDescent="0.3">
      <c r="A10" s="79" t="s">
        <v>200</v>
      </c>
      <c r="C10" s="167" t="s">
        <v>428</v>
      </c>
    </row>
    <row r="11" spans="1:3" ht="15" customHeight="1" x14ac:dyDescent="0.3">
      <c r="A11" s="79" t="s">
        <v>201</v>
      </c>
      <c r="C11" s="195" t="s">
        <v>438</v>
      </c>
    </row>
    <row r="12" spans="1:3" x14ac:dyDescent="0.3">
      <c r="A12" s="79" t="s">
        <v>151</v>
      </c>
      <c r="C12" s="195"/>
    </row>
    <row r="13" spans="1:3" x14ac:dyDescent="0.3">
      <c r="A13" s="123" t="s">
        <v>174</v>
      </c>
      <c r="C13" s="195"/>
    </row>
    <row r="14" spans="1:3" x14ac:dyDescent="0.3">
      <c r="A14" s="79" t="s">
        <v>99</v>
      </c>
    </row>
    <row r="15" spans="1:3" x14ac:dyDescent="0.3">
      <c r="A15" s="79" t="s">
        <v>202</v>
      </c>
      <c r="C15" s="167" t="s">
        <v>429</v>
      </c>
    </row>
    <row r="16" spans="1:3" x14ac:dyDescent="0.3">
      <c r="A16" s="79" t="s">
        <v>100</v>
      </c>
      <c r="C16" s="195" t="s">
        <v>437</v>
      </c>
    </row>
    <row r="17" spans="1:3" x14ac:dyDescent="0.3">
      <c r="A17" s="79" t="s">
        <v>203</v>
      </c>
      <c r="C17" s="195"/>
    </row>
    <row r="18" spans="1:3" x14ac:dyDescent="0.3">
      <c r="A18" s="79" t="s">
        <v>204</v>
      </c>
      <c r="C18" s="195" t="s">
        <v>436</v>
      </c>
    </row>
    <row r="19" spans="1:3" x14ac:dyDescent="0.3">
      <c r="A19" s="79" t="s">
        <v>226</v>
      </c>
      <c r="C19" s="195"/>
    </row>
    <row r="20" spans="1:3" x14ac:dyDescent="0.3">
      <c r="A20" s="79" t="s">
        <v>160</v>
      </c>
      <c r="C20" s="195"/>
    </row>
    <row r="21" spans="1:3" x14ac:dyDescent="0.3">
      <c r="A21" s="123" t="s">
        <v>168</v>
      </c>
    </row>
    <row r="22" spans="1:3" x14ac:dyDescent="0.3">
      <c r="A22" s="79" t="s">
        <v>187</v>
      </c>
      <c r="C22" s="167" t="s">
        <v>430</v>
      </c>
    </row>
    <row r="23" spans="1:3" x14ac:dyDescent="0.3">
      <c r="A23" s="79" t="s">
        <v>96</v>
      </c>
      <c r="C23" s="195" t="s">
        <v>435</v>
      </c>
    </row>
    <row r="24" spans="1:3" x14ac:dyDescent="0.3">
      <c r="A24" s="79" t="s">
        <v>97</v>
      </c>
      <c r="C24" s="195"/>
    </row>
    <row r="25" spans="1:3" x14ac:dyDescent="0.3">
      <c r="A25" s="79" t="s">
        <v>229</v>
      </c>
      <c r="C25" s="195" t="s">
        <v>434</v>
      </c>
    </row>
    <row r="26" spans="1:3" x14ac:dyDescent="0.3">
      <c r="A26" s="79" t="s">
        <v>205</v>
      </c>
      <c r="C26" s="195"/>
    </row>
    <row r="27" spans="1:3" x14ac:dyDescent="0.3">
      <c r="A27" s="79" t="s">
        <v>159</v>
      </c>
      <c r="C27" s="195" t="s">
        <v>432</v>
      </c>
    </row>
    <row r="28" spans="1:3" x14ac:dyDescent="0.3">
      <c r="A28" s="123" t="s">
        <v>230</v>
      </c>
      <c r="C28" s="195"/>
    </row>
    <row r="29" spans="1:3" x14ac:dyDescent="0.3">
      <c r="A29" s="79" t="s">
        <v>117</v>
      </c>
      <c r="C29" s="195" t="s">
        <v>433</v>
      </c>
    </row>
    <row r="30" spans="1:3" x14ac:dyDescent="0.3">
      <c r="A30" s="79" t="s">
        <v>209</v>
      </c>
      <c r="C30" s="195"/>
    </row>
    <row r="31" spans="1:3" x14ac:dyDescent="0.3">
      <c r="A31" s="79" t="s">
        <v>210</v>
      </c>
      <c r="C31" s="195"/>
    </row>
    <row r="32" spans="1:3" x14ac:dyDescent="0.3">
      <c r="A32" s="79" t="s">
        <v>113</v>
      </c>
    </row>
    <row r="33" spans="1:3" x14ac:dyDescent="0.3">
      <c r="A33" s="79" t="s">
        <v>112</v>
      </c>
      <c r="C33" s="195" t="s">
        <v>431</v>
      </c>
    </row>
    <row r="34" spans="1:3" x14ac:dyDescent="0.3">
      <c r="A34" s="79" t="s">
        <v>211</v>
      </c>
      <c r="C34" s="195"/>
    </row>
    <row r="35" spans="1:3" x14ac:dyDescent="0.3">
      <c r="A35" s="79" t="s">
        <v>76</v>
      </c>
    </row>
    <row r="36" spans="1:3" x14ac:dyDescent="0.3">
      <c r="A36" s="79" t="s">
        <v>212</v>
      </c>
    </row>
    <row r="37" spans="1:3" x14ac:dyDescent="0.3">
      <c r="A37" s="123" t="s">
        <v>231</v>
      </c>
    </row>
    <row r="38" spans="1:3" x14ac:dyDescent="0.3">
      <c r="A38" s="79" t="s">
        <v>73</v>
      </c>
    </row>
    <row r="39" spans="1:3" x14ac:dyDescent="0.3">
      <c r="A39" s="79" t="s">
        <v>116</v>
      </c>
    </row>
    <row r="40" spans="1:3" x14ac:dyDescent="0.3">
      <c r="A40" s="79" t="s">
        <v>115</v>
      </c>
    </row>
    <row r="41" spans="1:3" x14ac:dyDescent="0.3">
      <c r="A41" s="79" t="s">
        <v>77</v>
      </c>
    </row>
    <row r="42" spans="1:3" x14ac:dyDescent="0.3">
      <c r="A42" s="79" t="s">
        <v>114</v>
      </c>
    </row>
    <row r="43" spans="1:3" x14ac:dyDescent="0.3">
      <c r="A43" s="79" t="s">
        <v>74</v>
      </c>
    </row>
    <row r="44" spans="1:3" x14ac:dyDescent="0.3">
      <c r="A44" s="79" t="s">
        <v>208</v>
      </c>
    </row>
    <row r="45" spans="1:3" x14ac:dyDescent="0.3">
      <c r="A45" s="123" t="s">
        <v>232</v>
      </c>
    </row>
    <row r="46" spans="1:3" x14ac:dyDescent="0.3">
      <c r="A46" s="79" t="s">
        <v>69</v>
      </c>
    </row>
    <row r="47" spans="1:3" x14ac:dyDescent="0.3">
      <c r="A47" s="79" t="s">
        <v>118</v>
      </c>
    </row>
    <row r="48" spans="1:3" x14ac:dyDescent="0.3">
      <c r="A48" s="79" t="s">
        <v>214</v>
      </c>
    </row>
    <row r="49" spans="1:1" x14ac:dyDescent="0.3">
      <c r="A49" s="79" t="s">
        <v>215</v>
      </c>
    </row>
    <row r="50" spans="1:1" x14ac:dyDescent="0.3">
      <c r="A50" s="123" t="s">
        <v>166</v>
      </c>
    </row>
    <row r="51" spans="1:1" x14ac:dyDescent="0.3">
      <c r="A51" s="79" t="s">
        <v>79</v>
      </c>
    </row>
    <row r="52" spans="1:1" x14ac:dyDescent="0.3">
      <c r="A52" s="79" t="s">
        <v>216</v>
      </c>
    </row>
    <row r="53" spans="1:1" x14ac:dyDescent="0.3">
      <c r="A53" s="79" t="s">
        <v>80</v>
      </c>
    </row>
    <row r="54" spans="1:1" x14ac:dyDescent="0.3">
      <c r="A54" s="79" t="s">
        <v>110</v>
      </c>
    </row>
    <row r="55" spans="1:1" x14ac:dyDescent="0.3">
      <c r="A55" s="79" t="s">
        <v>217</v>
      </c>
    </row>
    <row r="56" spans="1:1" x14ac:dyDescent="0.3">
      <c r="A56" s="79" t="s">
        <v>111</v>
      </c>
    </row>
    <row r="57" spans="1:1" x14ac:dyDescent="0.3">
      <c r="A57" s="79" t="s">
        <v>157</v>
      </c>
    </row>
    <row r="58" spans="1:1" x14ac:dyDescent="0.3">
      <c r="A58" s="123" t="s">
        <v>167</v>
      </c>
    </row>
    <row r="59" spans="1:1" x14ac:dyDescent="0.3">
      <c r="A59" s="79" t="s">
        <v>218</v>
      </c>
    </row>
    <row r="60" spans="1:1" x14ac:dyDescent="0.3">
      <c r="A60" s="79" t="s">
        <v>219</v>
      </c>
    </row>
    <row r="61" spans="1:1" x14ac:dyDescent="0.3">
      <c r="A61" s="79" t="s">
        <v>220</v>
      </c>
    </row>
    <row r="62" spans="1:1" x14ac:dyDescent="0.3">
      <c r="A62" s="79" t="s">
        <v>82</v>
      </c>
    </row>
    <row r="63" spans="1:1" x14ac:dyDescent="0.3">
      <c r="A63" s="79" t="s">
        <v>83</v>
      </c>
    </row>
    <row r="64" spans="1:1" x14ac:dyDescent="0.3">
      <c r="A64" s="79" t="s">
        <v>221</v>
      </c>
    </row>
    <row r="65" spans="1:1" x14ac:dyDescent="0.3">
      <c r="A65" s="79" t="s">
        <v>222</v>
      </c>
    </row>
    <row r="66" spans="1:1" x14ac:dyDescent="0.3">
      <c r="A66" s="79" t="s">
        <v>158</v>
      </c>
    </row>
    <row r="67" spans="1:1" x14ac:dyDescent="0.3">
      <c r="A67" s="123" t="s">
        <v>153</v>
      </c>
    </row>
    <row r="68" spans="1:1" x14ac:dyDescent="0.3">
      <c r="A68" s="79" t="s">
        <v>223</v>
      </c>
    </row>
    <row r="69" spans="1:1" x14ac:dyDescent="0.3">
      <c r="A69" s="79" t="s">
        <v>68</v>
      </c>
    </row>
    <row r="70" spans="1:1" x14ac:dyDescent="0.3">
      <c r="A70" s="79" t="s">
        <v>94</v>
      </c>
    </row>
    <row r="71" spans="1:1" x14ac:dyDescent="0.3">
      <c r="A71" s="79" t="s">
        <v>95</v>
      </c>
    </row>
    <row r="72" spans="1:1" x14ac:dyDescent="0.3">
      <c r="A72" s="79" t="s">
        <v>224</v>
      </c>
    </row>
    <row r="73" spans="1:1" x14ac:dyDescent="0.3">
      <c r="A73" s="79" t="s">
        <v>119</v>
      </c>
    </row>
    <row r="74" spans="1:1" x14ac:dyDescent="0.3">
      <c r="A74" s="79" t="s">
        <v>155</v>
      </c>
    </row>
    <row r="75" spans="1:1" x14ac:dyDescent="0.3">
      <c r="A75" s="123" t="s">
        <v>154</v>
      </c>
    </row>
    <row r="76" spans="1:1" x14ac:dyDescent="0.3">
      <c r="A76" s="79" t="s">
        <v>372</v>
      </c>
    </row>
    <row r="77" spans="1:1" x14ac:dyDescent="0.3">
      <c r="A77" s="79" t="s">
        <v>75</v>
      </c>
    </row>
    <row r="78" spans="1:1" x14ac:dyDescent="0.3">
      <c r="A78" s="79" t="s">
        <v>109</v>
      </c>
    </row>
    <row r="79" spans="1:1" x14ac:dyDescent="0.3">
      <c r="A79" s="79" t="s">
        <v>129</v>
      </c>
    </row>
    <row r="80" spans="1:1" x14ac:dyDescent="0.3">
      <c r="A80" s="79" t="s">
        <v>130</v>
      </c>
    </row>
    <row r="81" spans="1:1" x14ac:dyDescent="0.3">
      <c r="A81" s="79" t="s">
        <v>131</v>
      </c>
    </row>
    <row r="82" spans="1:1" x14ac:dyDescent="0.3">
      <c r="A82" s="79" t="s">
        <v>225</v>
      </c>
    </row>
    <row r="83" spans="1:1" x14ac:dyDescent="0.3">
      <c r="A83" s="79" t="s">
        <v>132</v>
      </c>
    </row>
    <row r="84" spans="1:1" x14ac:dyDescent="0.3">
      <c r="A84" s="79" t="s">
        <v>156</v>
      </c>
    </row>
    <row r="85" spans="1:1" x14ac:dyDescent="0.3">
      <c r="A85" s="123" t="s">
        <v>173</v>
      </c>
    </row>
    <row r="86" spans="1:1" x14ac:dyDescent="0.3">
      <c r="A86" s="79" t="s">
        <v>105</v>
      </c>
    </row>
    <row r="87" spans="1:1" x14ac:dyDescent="0.3">
      <c r="A87" s="79" t="s">
        <v>106</v>
      </c>
    </row>
    <row r="88" spans="1:1" x14ac:dyDescent="0.3">
      <c r="A88" s="79" t="s">
        <v>102</v>
      </c>
    </row>
    <row r="89" spans="1:1" x14ac:dyDescent="0.3">
      <c r="A89" s="79" t="s">
        <v>103</v>
      </c>
    </row>
    <row r="90" spans="1:1" x14ac:dyDescent="0.3">
      <c r="A90" s="79" t="s">
        <v>104</v>
      </c>
    </row>
    <row r="91" spans="1:1" x14ac:dyDescent="0.3">
      <c r="A91" s="79" t="s">
        <v>137</v>
      </c>
    </row>
    <row r="92" spans="1:1" x14ac:dyDescent="0.3">
      <c r="A92" s="79" t="s">
        <v>107</v>
      </c>
    </row>
    <row r="93" spans="1:1" x14ac:dyDescent="0.3">
      <c r="A93" s="79" t="s">
        <v>108</v>
      </c>
    </row>
    <row r="94" spans="1:1" x14ac:dyDescent="0.3">
      <c r="A94" s="79" t="s">
        <v>136</v>
      </c>
    </row>
    <row r="95" spans="1:1" x14ac:dyDescent="0.3">
      <c r="A95" s="79" t="s">
        <v>161</v>
      </c>
    </row>
    <row r="96" spans="1:1" x14ac:dyDescent="0.3">
      <c r="A96" s="123" t="s">
        <v>172</v>
      </c>
    </row>
    <row r="97" spans="1:1" x14ac:dyDescent="0.3">
      <c r="A97" s="79" t="s">
        <v>134</v>
      </c>
    </row>
    <row r="98" spans="1:1" x14ac:dyDescent="0.3">
      <c r="A98" s="79" t="s">
        <v>135</v>
      </c>
    </row>
    <row r="99" spans="1:1" x14ac:dyDescent="0.3">
      <c r="A99" s="79" t="s">
        <v>162</v>
      </c>
    </row>
    <row r="100" spans="1:1" x14ac:dyDescent="0.3">
      <c r="A100" s="123" t="s">
        <v>171</v>
      </c>
    </row>
    <row r="101" spans="1:1" x14ac:dyDescent="0.3">
      <c r="A101" s="79" t="s">
        <v>227</v>
      </c>
    </row>
    <row r="102" spans="1:1" x14ac:dyDescent="0.3">
      <c r="A102" s="79" t="s">
        <v>121</v>
      </c>
    </row>
    <row r="103" spans="1:1" x14ac:dyDescent="0.3">
      <c r="A103" s="79" t="s">
        <v>59</v>
      </c>
    </row>
    <row r="104" spans="1:1" x14ac:dyDescent="0.3">
      <c r="A104" s="79" t="s">
        <v>124</v>
      </c>
    </row>
    <row r="105" spans="1:1" x14ac:dyDescent="0.3">
      <c r="A105" s="79" t="s">
        <v>88</v>
      </c>
    </row>
    <row r="106" spans="1:1" x14ac:dyDescent="0.3">
      <c r="A106" s="79" t="s">
        <v>120</v>
      </c>
    </row>
    <row r="107" spans="1:1" x14ac:dyDescent="0.3">
      <c r="A107" s="79" t="s">
        <v>122</v>
      </c>
    </row>
    <row r="108" spans="1:1" x14ac:dyDescent="0.3">
      <c r="A108" s="79" t="s">
        <v>85</v>
      </c>
    </row>
    <row r="109" spans="1:1" x14ac:dyDescent="0.3">
      <c r="A109" s="79" t="s">
        <v>90</v>
      </c>
    </row>
    <row r="110" spans="1:1" x14ac:dyDescent="0.3">
      <c r="A110" s="79" t="s">
        <v>123</v>
      </c>
    </row>
    <row r="111" spans="1:1" x14ac:dyDescent="0.3">
      <c r="A111" s="79" t="s">
        <v>91</v>
      </c>
    </row>
    <row r="112" spans="1:1" x14ac:dyDescent="0.3">
      <c r="A112" s="79" t="s">
        <v>89</v>
      </c>
    </row>
    <row r="113" spans="1:1" x14ac:dyDescent="0.3">
      <c r="A113" s="79" t="s">
        <v>125</v>
      </c>
    </row>
    <row r="114" spans="1:1" x14ac:dyDescent="0.3">
      <c r="A114" s="79" t="s">
        <v>163</v>
      </c>
    </row>
    <row r="115" spans="1:1" x14ac:dyDescent="0.3">
      <c r="A115" s="123" t="s">
        <v>170</v>
      </c>
    </row>
    <row r="116" spans="1:1" x14ac:dyDescent="0.3">
      <c r="A116" s="79" t="s">
        <v>86</v>
      </c>
    </row>
    <row r="117" spans="1:1" x14ac:dyDescent="0.3">
      <c r="A117" s="79" t="s">
        <v>87</v>
      </c>
    </row>
    <row r="118" spans="1:1" x14ac:dyDescent="0.3">
      <c r="A118" s="79" t="s">
        <v>228</v>
      </c>
    </row>
    <row r="119" spans="1:1" x14ac:dyDescent="0.3">
      <c r="A119" s="79" t="s">
        <v>164</v>
      </c>
    </row>
    <row r="120" spans="1:1" x14ac:dyDescent="0.3">
      <c r="A120" s="123" t="s">
        <v>169</v>
      </c>
    </row>
    <row r="121" spans="1:1" x14ac:dyDescent="0.3">
      <c r="A121" s="79" t="s">
        <v>98</v>
      </c>
    </row>
    <row r="122" spans="1:1" x14ac:dyDescent="0.3">
      <c r="A122" s="79" t="s">
        <v>60</v>
      </c>
    </row>
    <row r="123" spans="1:1" x14ac:dyDescent="0.3">
      <c r="A123" s="79" t="s">
        <v>165</v>
      </c>
    </row>
  </sheetData>
  <mergeCells count="10">
    <mergeCell ref="C11:C13"/>
    <mergeCell ref="C7:C8"/>
    <mergeCell ref="C3:C5"/>
    <mergeCell ref="C33:C34"/>
    <mergeCell ref="C29:C31"/>
    <mergeCell ref="C27:C28"/>
    <mergeCell ref="C25:C26"/>
    <mergeCell ref="C23:C24"/>
    <mergeCell ref="C18:C20"/>
    <mergeCell ref="C16:C17"/>
  </mergeCells>
  <phoneticPr fontId="5" type="noConversion"/>
  <conditionalFormatting sqref="A4:A123">
    <cfRule type="expression" dxfId="2" priority="1" stopIfTrue="1">
      <formula>NOT(ISERROR(FIND("**",A4,1)))</formula>
    </cfRule>
    <cfRule type="expression" dxfId="1" priority="2" stopIfTrue="1">
      <formula>ISERROR(MATCH(A4,yearlyA,0))</formula>
    </cfRule>
    <cfRule type="expression" dxfId="0" priority="3" stopIfTrue="1">
      <formula>ISERROR(MATCH(A4,monthlyA,0))</formula>
    </cfRule>
  </conditionalFormatting>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heetViews>
  <sheetFormatPr defaultRowHeight="15" x14ac:dyDescent="0.3"/>
  <cols>
    <col min="1" max="1" width="3" style="119" customWidth="1"/>
    <col min="2" max="2" width="76" style="119" customWidth="1"/>
  </cols>
  <sheetData>
    <row r="1" spans="1:3" ht="32.1" customHeight="1" x14ac:dyDescent="0.3">
      <c r="A1" s="110"/>
      <c r="B1" s="111" t="s">
        <v>423</v>
      </c>
      <c r="C1" s="112"/>
    </row>
    <row r="2" spans="1:3" ht="16.5" x14ac:dyDescent="0.3">
      <c r="A2" s="110"/>
      <c r="B2" s="113"/>
      <c r="C2" s="112"/>
    </row>
    <row r="3" spans="1:3" ht="15.75" x14ac:dyDescent="0.3">
      <c r="A3" s="110"/>
      <c r="B3" s="114" t="s">
        <v>416</v>
      </c>
      <c r="C3" s="112"/>
    </row>
    <row r="4" spans="1:3" x14ac:dyDescent="0.3">
      <c r="A4" s="110"/>
      <c r="B4" s="120" t="s">
        <v>424</v>
      </c>
      <c r="C4" s="112"/>
    </row>
    <row r="5" spans="1:3" ht="16.5" x14ac:dyDescent="0.3">
      <c r="A5" s="110"/>
      <c r="B5" s="115"/>
      <c r="C5" s="112"/>
    </row>
    <row r="6" spans="1:3" ht="16.5" x14ac:dyDescent="0.3">
      <c r="A6" s="110"/>
      <c r="B6" s="116" t="s">
        <v>415</v>
      </c>
      <c r="C6" s="112"/>
    </row>
    <row r="7" spans="1:3" ht="16.5" x14ac:dyDescent="0.3">
      <c r="A7" s="110"/>
      <c r="B7" s="115"/>
      <c r="C7" s="112"/>
    </row>
    <row r="8" spans="1:3" ht="46.5" x14ac:dyDescent="0.3">
      <c r="A8" s="110"/>
      <c r="B8" s="115" t="s">
        <v>417</v>
      </c>
      <c r="C8" s="112"/>
    </row>
    <row r="9" spans="1:3" ht="16.5" x14ac:dyDescent="0.3">
      <c r="A9" s="110"/>
      <c r="B9" s="115"/>
      <c r="C9" s="112"/>
    </row>
    <row r="10" spans="1:3" ht="31.5" x14ac:dyDescent="0.3">
      <c r="A10" s="110"/>
      <c r="B10" s="115" t="s">
        <v>418</v>
      </c>
      <c r="C10" s="112"/>
    </row>
    <row r="11" spans="1:3" ht="16.5" x14ac:dyDescent="0.3">
      <c r="A11" s="110"/>
      <c r="B11" s="115"/>
      <c r="C11" s="112"/>
    </row>
    <row r="12" spans="1:3" ht="31.5" x14ac:dyDescent="0.3">
      <c r="A12" s="110"/>
      <c r="B12" s="115" t="s">
        <v>419</v>
      </c>
      <c r="C12" s="112"/>
    </row>
    <row r="13" spans="1:3" ht="16.5" x14ac:dyDescent="0.3">
      <c r="A13" s="110"/>
      <c r="B13" s="115"/>
      <c r="C13" s="112"/>
    </row>
    <row r="14" spans="1:3" ht="16.5" x14ac:dyDescent="0.3">
      <c r="A14" s="110"/>
      <c r="B14" s="117" t="s">
        <v>420</v>
      </c>
      <c r="C14" s="112"/>
    </row>
    <row r="15" spans="1:3" ht="16.5" x14ac:dyDescent="0.3">
      <c r="A15" s="110"/>
      <c r="B15" s="115" t="s">
        <v>421</v>
      </c>
      <c r="C15" s="112"/>
    </row>
    <row r="16" spans="1:3" ht="16.5" x14ac:dyDescent="0.3">
      <c r="A16" s="110"/>
      <c r="B16" s="118"/>
      <c r="C16" s="112"/>
    </row>
    <row r="17" spans="1:3" ht="32.25" x14ac:dyDescent="0.3">
      <c r="A17" s="110"/>
      <c r="B17" s="115" t="s">
        <v>422</v>
      </c>
      <c r="C17" s="112"/>
    </row>
    <row r="18" spans="1:3" x14ac:dyDescent="0.3">
      <c r="A18" s="110"/>
      <c r="B18" s="110"/>
      <c r="C18" s="112"/>
    </row>
    <row r="19" spans="1:3" x14ac:dyDescent="0.3">
      <c r="A19" s="110"/>
      <c r="B19" s="110"/>
      <c r="C19" s="112"/>
    </row>
    <row r="20" spans="1:3" x14ac:dyDescent="0.3">
      <c r="A20" s="110"/>
      <c r="B20" s="110"/>
      <c r="C20" s="112"/>
    </row>
    <row r="21" spans="1:3" x14ac:dyDescent="0.3">
      <c r="A21" s="110"/>
      <c r="B21" s="110"/>
      <c r="C21" s="112"/>
    </row>
    <row r="22" spans="1:3" x14ac:dyDescent="0.3">
      <c r="A22" s="110"/>
      <c r="B22" s="110"/>
      <c r="C22" s="112"/>
    </row>
    <row r="23" spans="1:3" x14ac:dyDescent="0.3">
      <c r="A23" s="110"/>
      <c r="B23" s="110"/>
      <c r="C23" s="112"/>
    </row>
    <row r="24" spans="1:3" x14ac:dyDescent="0.3">
      <c r="A24" s="110"/>
      <c r="B24" s="110"/>
      <c r="C24" s="112"/>
    </row>
    <row r="25" spans="1:3" x14ac:dyDescent="0.3">
      <c r="A25" s="110"/>
      <c r="B25" s="110"/>
      <c r="C25" s="112"/>
    </row>
    <row r="26" spans="1:3" x14ac:dyDescent="0.3">
      <c r="A26" s="110"/>
      <c r="B26" s="110"/>
      <c r="C26" s="112"/>
    </row>
    <row r="27" spans="1:3" x14ac:dyDescent="0.3">
      <c r="A27" s="110"/>
      <c r="B27" s="110"/>
      <c r="C27" s="112"/>
    </row>
    <row r="28" spans="1:3" x14ac:dyDescent="0.3">
      <c r="A28" s="110"/>
      <c r="B28" s="110"/>
      <c r="C28" s="112"/>
    </row>
    <row r="29" spans="1:3" x14ac:dyDescent="0.3">
      <c r="A29" s="110"/>
      <c r="B29" s="110"/>
      <c r="C29" s="112"/>
    </row>
  </sheetData>
  <hyperlinks>
    <hyperlink ref="B14" r:id="rId1" display="http://www.vertex42.com/licensing/EULA_privateuse.html"/>
    <hyperlink ref="B4" r:id="rId2"/>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15</vt:i4>
      </vt:variant>
    </vt:vector>
  </HeadingPairs>
  <TitlesOfParts>
    <vt:vector size="22" baseType="lpstr">
      <vt:lpstr>Help</vt:lpstr>
      <vt:lpstr>Budget</vt:lpstr>
      <vt:lpstr>Transactions</vt:lpstr>
      <vt:lpstr>Report</vt:lpstr>
      <vt:lpstr>YearlyReport</vt:lpstr>
      <vt:lpstr>Categories</vt:lpstr>
      <vt:lpstr>©</vt:lpstr>
      <vt:lpstr>accounts</vt:lpstr>
      <vt:lpstr>date_begin</vt:lpstr>
      <vt:lpstr>date_end</vt:lpstr>
      <vt:lpstr>month</vt:lpstr>
      <vt:lpstr>monthlyA</vt:lpstr>
      <vt:lpstr>Budget!Print_Area</vt:lpstr>
      <vt:lpstr>Report!Print_Area</vt:lpstr>
      <vt:lpstr>Transactions!Print_Area</vt:lpstr>
      <vt:lpstr>YearlyReport!Print_Area</vt:lpstr>
      <vt:lpstr>Budget!Print_Titles</vt:lpstr>
      <vt:lpstr>Transactions!Print_Titles</vt:lpstr>
      <vt:lpstr>YearlyReport!Print_Titles</vt:lpstr>
      <vt:lpstr>YearlyReport!yearlyA</vt:lpstr>
      <vt:lpstr>yearlyA</vt:lpstr>
      <vt:lpstr>ytd</vt:lpstr>
    </vt:vector>
  </TitlesOfParts>
  <Company>Vertex42 LLC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Vertex42® Money Manager</dc:title>
  <dc:creator>www.vertex42.com</dc:creator>
  <dc:description>(c) 2010-2014 Vertex42 LLC. All Rights Reserved.</dc:description>
  <cp:lastModifiedBy>Jon</cp:lastModifiedBy>
  <cp:lastPrinted>2014-09-02T19:08:13Z</cp:lastPrinted>
  <dcterms:created xsi:type="dcterms:W3CDTF">2007-10-28T01:07:07Z</dcterms:created>
  <dcterms:modified xsi:type="dcterms:W3CDTF">2014-09-02T19:25:16Z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2010-2014 Vertex42 LLC</vt:lpwstr>
  </property>
  <property fmtid="{D5CDD505-2E9C-101B-9397-08002B2CF9AE}" pid="3" name="Version">
    <vt:lpwstr>1.3.0</vt:lpwstr>
  </property>
</Properties>
</file>