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6885" firstSheet="8" activeTab="12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custom" sheetId="13" r:id="rId11"/>
    <sheet name="formula-notsupported" sheetId="11" r:id="rId12"/>
    <sheet name="formula-lookup" sheetId="16" r:id="rId13"/>
  </sheets>
  <definedNames>
    <definedName name="_xlnm._FilterDatabase" localSheetId="6" hidden="1">'formula-datetime'!$A$10:$C$61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'formula-info'!$A$8:$C$49</definedName>
    <definedName name="_xlnm._FilterDatabase" localSheetId="3" hidden="1">'formula-logical'!$A$8:$C$19</definedName>
    <definedName name="_xlnm._FilterDatabase" localSheetId="12" hidden="1">'formula-lookup'!$A$11:$C$51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B56" i="16"/>
  <c r="B48"/>
  <c r="D48" s="1"/>
  <c r="B45"/>
  <c r="D45" s="1"/>
  <c r="B42"/>
  <c r="D42" s="1"/>
  <c r="B36"/>
  <c r="D36" s="1"/>
  <c r="B29"/>
  <c r="D29" s="1"/>
  <c r="B22"/>
  <c r="D22" s="1"/>
  <c r="B20"/>
  <c r="D20" s="1"/>
  <c r="B14"/>
  <c r="D14" s="1"/>
  <c r="B12"/>
  <c r="D12" s="1"/>
  <c r="B10"/>
  <c r="D10" s="1"/>
  <c r="B7"/>
  <c r="D7" s="1"/>
  <c r="B3"/>
  <c r="D3" s="1"/>
  <c r="D56"/>
  <c r="D112" i="8"/>
  <c r="B112"/>
  <c r="D28" i="7"/>
  <c r="B26"/>
  <c r="D26" s="1"/>
  <c r="B32"/>
  <c r="B31"/>
  <c r="B29"/>
  <c r="D29" s="1"/>
  <c r="B28"/>
  <c r="D20"/>
  <c r="D21"/>
  <c r="D22"/>
  <c r="D23"/>
  <c r="D24"/>
  <c r="D25"/>
  <c r="D47"/>
  <c r="D48"/>
  <c r="D49"/>
  <c r="D50"/>
  <c r="D51"/>
  <c r="D52"/>
  <c r="D53"/>
  <c r="D54"/>
  <c r="D55"/>
  <c r="D56"/>
  <c r="D57"/>
  <c r="D58"/>
  <c r="D72" i="5"/>
  <c r="B72"/>
  <c r="B99" i="8"/>
  <c r="D99" s="1"/>
  <c r="D100"/>
  <c r="B100"/>
  <c r="B7" i="11"/>
  <c r="B2"/>
  <c r="B25" i="7"/>
  <c r="B21"/>
  <c r="B55"/>
  <c r="B24"/>
  <c r="B20"/>
  <c r="B58"/>
  <c r="B27"/>
  <c r="B23"/>
  <c r="B22"/>
  <c r="B57"/>
  <c r="B56"/>
  <c r="D46"/>
  <c r="B54"/>
  <c r="B53"/>
  <c r="B52"/>
  <c r="B51"/>
  <c r="B49"/>
  <c r="B48"/>
  <c r="B47"/>
  <c r="B46"/>
  <c r="B15"/>
  <c r="D15" s="1"/>
  <c r="B13"/>
  <c r="D13" s="1"/>
  <c r="B36"/>
  <c r="D36" s="1"/>
  <c r="B27" i="11"/>
  <c r="B24"/>
  <c r="B20"/>
  <c r="B19"/>
  <c r="B18"/>
  <c r="B17"/>
  <c r="B16"/>
  <c r="B15"/>
  <c r="B14"/>
  <c r="B12"/>
  <c r="B11"/>
  <c r="B9"/>
  <c r="B9" i="14"/>
  <c r="D9" s="1"/>
  <c r="D7"/>
  <c r="B7"/>
  <c r="D5"/>
  <c r="B5"/>
  <c r="B3"/>
  <c r="D3" s="1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7" i="8"/>
  <c r="D125"/>
  <c r="D123"/>
  <c r="D119"/>
  <c r="D115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63" i="7"/>
  <c r="D61"/>
  <c r="D44"/>
  <c r="D38"/>
  <c r="D19"/>
  <c r="D17"/>
  <c r="D10"/>
  <c r="D8"/>
  <c r="D6"/>
  <c r="D3"/>
  <c r="B31" i="6"/>
  <c r="D31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26" i="16"/>
  <c r="B13" i="6"/>
  <c r="B30" i="11"/>
  <c r="B6" i="13"/>
  <c r="B3"/>
  <c r="D26" i="16" l="1"/>
  <c r="D61" s="1"/>
  <c r="B12" i="6"/>
  <c r="D12" s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7" i="8"/>
  <c r="B125"/>
  <c r="B123"/>
  <c r="B119"/>
  <c r="B117"/>
  <c r="B115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63" i="7"/>
  <c r="B19"/>
  <c r="B50"/>
  <c r="B73" i="5"/>
  <c r="B7"/>
  <c r="B6" s="1"/>
  <c r="D6" s="1"/>
  <c r="B4"/>
  <c r="D4" s="1"/>
  <c r="B61" i="7"/>
  <c r="B44"/>
  <c r="B42"/>
  <c r="B40"/>
  <c r="B38"/>
  <c r="B34"/>
  <c r="B17"/>
  <c r="B10"/>
  <c r="B8"/>
  <c r="B6"/>
  <c r="B3"/>
  <c r="B43" i="6"/>
  <c r="D43" s="1"/>
  <c r="B41"/>
  <c r="B38"/>
  <c r="D38" s="1"/>
  <c r="B35"/>
  <c r="D35" s="1"/>
  <c r="B33"/>
  <c r="D33" s="1"/>
  <c r="B29"/>
  <c r="D29" s="1"/>
  <c r="B26"/>
  <c r="D26" s="1"/>
  <c r="B23"/>
  <c r="D23" s="1"/>
  <c r="B21"/>
  <c r="D21" s="1"/>
  <c r="B18"/>
  <c r="D18" s="1"/>
  <c r="B15"/>
  <c r="D15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<sst xmlns="http://schemas.openxmlformats.org/spreadsheetml/2006/main" count="599" uniqueCount="457">
  <si>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</si>
  <si>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</si>
  <si>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</si>
  <si>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</si>
  <si>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</si>
  <si>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</si>
  <si>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</si>
  <si>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</si>
  <si>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</si>
  <si>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</si>
  <si>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</si>
  <si>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</si>
  <si>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</si>
  <si>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</si>
  <si>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</si>
  <si>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</si>
  <si>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</si>
  <si>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</si>
  <si>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</si>
  <si>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</si>
  <si>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</si>
  <si>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</si>
  <si>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</si>
  <si>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</si>
  <si>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</si>
  <si>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</si>
  <si>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</si>
  <si>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</si>
  <si>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</si>
  <si>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</si>
  <si>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</si>
  <si>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</si>
  <si>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</si>
  <si>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</si>
  <si>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</si>
  <si>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</si>
  <si>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</si>
  <si>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</si>
  <si>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</si>
  <si>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</si>
  <si>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</si>
  <si>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</si>
  <si>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</si>
  <si>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</si>
  <si>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</si>
  <si>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</si>
  <si>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</si>
  <si>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</si>
  <si>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</si>
  <si>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</si>
  <si>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</si>
  <si>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</si>
  <si>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</si>
  <si>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</si>
  <si>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</si>
  <si>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</si>
  <si>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</si>
  <si>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</si>
  <si>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</si>
  <si>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</si>
  <si>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</si>
  <si>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</si>
  <si>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</si>
  <si>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</si>
  <si>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</si>
  <si>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</si>
  <si>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</si>
  <si>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</si>
  <si>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</si>
  <si>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</si>
  <si>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</si>
  <si>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</si>
  <si>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</si>
  <si>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</si>
  <si>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</si>
  <si>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</si>
  <si>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</si>
  <si>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</si>
  <si>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</si>
  <si>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</si>
  <si>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</si>
  <si>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</si>
  <si>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</si>
  <si>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</si>
  <si>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</si>
  <si>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</si>
  <si>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</si>
  <si>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</si>
  <si>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</si>
  <si>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</si>
  <si>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</si>
  <si>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</si>
  <si>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</si>
  <si>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</si>
  <si>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</si>
  <si>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</si>
  <si>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</si>
  <si>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</si>
  <si>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</si>
  <si>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</si>
  <si>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</si>
  <si>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</si>
  <si>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</si>
  <si>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</si>
  <si>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</si>
  <si>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</si>
  <si>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</si>
  <si>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</si>
  <si>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</si>
  <si>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</si>
  <si>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</si>
  <si>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</si>
  <si>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</si>
  <si>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</si>
  <si>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</si>
  <si>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</si>
  <si>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</si>
  <si>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</si>
  <si>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</si>
  <si>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</si>
  <si>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</si>
  <si>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</si>
  <si>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</si>
  <si>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</si>
  <si>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</si>
  <si>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</si>
  <si>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</si>
  <si>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</si>
  <si>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</si>
  <si>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</si>
  <si>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</si>
  <si>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</si>
  <si>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</si>
  <si>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</si>
  <si>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</si>
  <si>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</si>
  <si>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</si>
  <si>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</si>
  <si>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</si>
  <si>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</si>
  <si>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</si>
  <si>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</si>
  <si>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</si>
  <si>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</si>
  <si>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</si>
  <si>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</si>
  <si>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</si>
  <si>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</si>
  <si>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</si>
  <si>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</si>
  <si>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</si>
  <si>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</si>
  <si>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</si>
  <si>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</si>
  <si>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</si>
  <si>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</si>
  <si>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</si>
  <si>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</si>
  <si>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</si>
  <si>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</si>
  <si>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</si>
  <si>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</si>
  <si>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</si>
  <si>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</si>
  <si>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</si>
  <si>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</si>
  <si>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</si>
  <si>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</si>
  <si>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</si>
  <si>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</si>
  <si>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</si>
  <si>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</si>
  <si>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</si>
  <si>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</si>
  <si>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</si>
  <si>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</si>
  <si>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</si>
  <si>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</si>
  <si>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</si>
  <si>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</si>
  <si>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</si>
  <si>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</si>
  <si>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</si>
  <si>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</si>
  <si>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</si>
  <si>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</si>
  <si>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</si>
  <si>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</si>
  <si>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</si>
  <si>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</si>
  <si>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</si>
  <si>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</si>
  <si>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</si>
  <si>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</si>
  <si>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</si>
  <si>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</si>
  <si>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</si>
  <si>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</si>
  <si>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</si>
  <si>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</si>
  <si>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</si>
  <si>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</si>
  <si>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</si>
  <si>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</si>
  <si>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</si>
  <si>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</si>
  <si>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</si>
  <si>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</si>
  <si>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</si>
  <si>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</si>
  <si>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</si>
  <si>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</si>
  <si>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</si>
  <si>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</si>
  <si>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</si>
  <si>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</si>
  <si>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</si>
  <si>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</si>
  <si>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</si>
  <si>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</si>
  <si>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</si>
  <si>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</si>
  <si>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</si>
  <si>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</si>
  <si>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</si>
  <si>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</si>
  <si>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</si>
  <si>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</si>
  <si>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</si>
  <si>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</si>
  <si>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</si>
  <si>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</si>
  <si>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</si>
  <si>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</si>
  <si>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</si>
  <si>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</si>
  <si>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</si>
  <si>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</si>
  <si>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</si>
  <si>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</si>
  <si>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</si>
  <si>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</si>
  <si>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</si>
  <si>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</si>
  <si>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</si>
  <si>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</si>
  <si>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</si>
  <si>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</si>
  <si>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</si>
  <si>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</si>
  <si>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</si>
  <si>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</si>
  <si>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</si>
  <si>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</si>
  <si>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</si>
  <si>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</si>
  <si>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</si>
  <si>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</si>
  <si>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</si>
  <si>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</si>
  <si>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</si>
  <si>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</si>
  <si>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</si>
  <si>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</si>
  <si>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</si>
  <si>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</si>
  <si>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</si>
  <si>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</si>
  <si>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</si>
  <si>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</si>
  <si>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</si>
  <si>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</si>
  <si>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</si>
  <si>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</si>
  <si>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</si>
  <si>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</si>
  <si>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</si>
  <si>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</si>
  <si>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</si>
  <si>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</si>
  <si>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</si>
  <si>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</si>
  <si>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</si>
  <si>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</si>
  <si>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</si>
  <si>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</si>
  <si>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</si>
  <si>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</si>
  <si>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</si>
  <si>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</si>
  <si>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</si>
  <si>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</si>
  <si>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</si>
  <si>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</si>
  <si>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</si>
  <si>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</si>
  <si>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</si>
  <si>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</si>
  <si>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</si>
  <si>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</si>
  <si>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</si>
  <si>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</si>
  <si>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</si>
  <si>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</si>
  <si>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</si>
  <si>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</si>
  <si>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</si>
  <si>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</si>
  <si>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</si>
  <si>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</si>
  <si>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</si>
  <si>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</si>
  <si>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</si>
  <si>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</si>
  <si>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</si>
  <si>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</si>
  <si>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</si>
  <si>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</si>
  <si>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</si>
  <si>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</si>
  <si>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</si>
  <si>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</si>
  <si>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</si>
  <si>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</si>
  <si>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</si>
  <si>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</si>
  <si>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</si>
  <si>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</si>
  <si>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</si>
  <si>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</si>
  <si>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</si>
  <si>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</si>
  <si>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</si>
  <si>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</si>
  <si>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</si>
  <si>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</si>
  <si>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</si>
  <si>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</si>
  <si>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</si>
  <si>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</si>
  <si>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</si>
  <si>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</si>
  <si>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</si>
  <si>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</si>
  <si>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</si>
  <si>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</si>
  <si>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</si>
  <si>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</si>
  <si>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</si>
  <si>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</si>
  <si>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</si>
  <si>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</si>
  <si>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</si>
  <si>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</si>
  <si>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</si>
  <si>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</si>
  <si>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</si>
  <si>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</si>
  <si>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</si>
  <si>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</si>
  <si>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</si>
  <si>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</si>
  <si>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</si>
  <si>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</si>
  <si>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</si>
  <si>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</si>
  <si>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</si>
  <si>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</si>
  <si>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</si>
  <si>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</si>
  <si>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</si>
  <si>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</si>
  <si>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</si>
  <si>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</si>
  <si>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</si>
  <si>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</si>
  <si>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</si>
  <si>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</si>
  <si>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</si>
  <si>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</si>
  <si>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</si>
  <si>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</si>
  <si>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</si>
  <si>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</si>
  <si>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</si>
  <si>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</si>
  <si>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</si>
  <si>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</si>
  <si>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</si>
  <si>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</si>
  <si>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</si>
  <si>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</si>
  <si>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</si>
  <si>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</si>
  <si>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</si>
  <si>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</si>
  <si>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</si>
  <si>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</si>
  <si>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</si>
  <si>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</si>
  <si>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</si>
  <si>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</si>
  <si>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</si>
  <si>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</si>
  <si>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</si>
  <si>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</si>
  <si>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</si>
  <si>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</si>
  <si>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</si>
  <si>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</si>
  <si>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</si>
  <si>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</si>
  <si>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</si>
  <si>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</si>
  <si>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</si>
  <si>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</si>
  <si>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</si>
  <si>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</si>
  <si>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</si>
  <si>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</si>
  <si>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</si>
  <si>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</si>
  <si>
    <t>Lookup</t>
  </si>
  <si>
    <t>ADDRESS</t>
  </si>
  <si>
    <t>AREAS</t>
  </si>
  <si>
    <t>CHOOSE</t>
  </si>
  <si>
    <t>COLUMN</t>
  </si>
  <si>
    <t>COLUMNS</t>
  </si>
  <si>
    <t>HLOOKUP</t>
  </si>
  <si>
    <t>HYPERLINK</t>
  </si>
  <si>
    <t>INDEX</t>
  </si>
  <si>
    <t>INDIRECT</t>
  </si>
  <si>
    <t>LOOKUP</t>
  </si>
  <si>
    <t>MATCH</t>
  </si>
  <si>
    <t>OFFSET</t>
  </si>
  <si>
    <t>ROW</t>
  </si>
  <si>
    <t>ROWS</t>
  </si>
  <si>
    <t>RTD</t>
  </si>
  <si>
    <t>TRANSPOSE</t>
  </si>
  <si>
    <t>VLOOKUP</t>
  </si>
  <si>
    <t>1st</t>
  </si>
  <si>
    <t>2nd</t>
  </si>
  <si>
    <t>3rd</t>
  </si>
  <si>
    <t>Axles</t>
  </si>
  <si>
    <t>Bearings</t>
  </si>
  <si>
    <t>Bolts</t>
  </si>
  <si>
    <t>bananas</t>
  </si>
  <si>
    <t>lemons</t>
  </si>
  <si>
    <t>pears</t>
  </si>
  <si>
    <t>C27</t>
  </si>
  <si>
    <t>red</t>
  </si>
  <si>
    <t>orange</t>
  </si>
  <si>
    <t>yellow</t>
  </si>
  <si>
    <t>green</t>
  </si>
  <si>
    <t>blue</t>
  </si>
  <si>
    <t>$C$2</t>
  </si>
  <si>
    <t>offset input</t>
  </si>
</sst>
</file>

<file path=xl/styles.xml><?xml version="1.0" encoding="utf-8"?>
<styleSheet xmlns="http://schemas.openxmlformats.org/spreadsheetml/2006/main">
  <numFmts count="7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6" formatCode="0.0%"/>
    <numFmt numFmtId="167" formatCode="0_ ;[Red]\-0\ "/>
    <numFmt numFmtId="168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9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  <xf numFmtId="0" fontId="2" fillId="0" borderId="0" xfId="1" applyNumberFormat="1" applyAlignment="1" applyProtection="1"/>
  </cellXfs>
  <cellStyles count="2">
    <cellStyle name="Hyperlink" xfId="1" builtinId="8"/>
    <cellStyle name="Normal" xfId="0" builtinId="0"/>
  </cellStyles>
  <dxfs count="20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conditionalFormatting sqref="D3:D5">
    <cfRule type="cellIs" dxfId="203" priority="2" operator="equal">
      <formula>"WARN"</formula>
    </cfRule>
  </conditionalFormatting>
  <conditionalFormatting sqref="D7 D9">
    <cfRule type="cellIs" dxfId="202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topLeftCell="A61"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30" priority="7" operator="equal">
      <formula>"WARN"</formula>
    </cfRule>
  </conditionalFormatting>
  <conditionalFormatting sqref="D13 D15 D17 D19 D21 D23 D25 D27 D29">
    <cfRule type="cellIs" dxfId="29" priority="6" operator="equal">
      <formula>"WARN"</formula>
    </cfRule>
  </conditionalFormatting>
  <conditionalFormatting sqref="D31 D33 D35 D37 D39 D41 D43">
    <cfRule type="cellIs" dxfId="28" priority="5" operator="equal">
      <formula>"WARN"</formula>
    </cfRule>
  </conditionalFormatting>
  <conditionalFormatting sqref="D45">
    <cfRule type="cellIs" dxfId="27" priority="4" operator="equal">
      <formula>"WARN"</formula>
    </cfRule>
  </conditionalFormatting>
  <conditionalFormatting sqref="D47 D51 D49 D53 D55 D57">
    <cfRule type="cellIs" dxfId="26" priority="3" operator="equal">
      <formula>"WARN"</formula>
    </cfRule>
  </conditionalFormatting>
  <conditionalFormatting sqref="D47 D51 D49 D53 D55 D57 D59 D61 D63 D65 D67">
    <cfRule type="cellIs" dxfId="25" priority="2" operator="equal">
      <formula>"WARN"</formula>
    </cfRule>
  </conditionalFormatting>
  <conditionalFormatting sqref="D47 D51 D49 D53 D55 D57 D59 D61 D63 D65 D67 D69 D71 D73 D75 D77">
    <cfRule type="cellIs" dxfId="24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6" priority="6" operator="equal">
      <formula>"WARN"</formula>
    </cfRule>
  </conditionalFormatting>
  <conditionalFormatting sqref="D3">
    <cfRule type="cellIs" dxfId="5" priority="5" operator="equal">
      <formula>"WARN"</formula>
    </cfRule>
  </conditionalFormatting>
  <conditionalFormatting sqref="D3">
    <cfRule type="cellIs" dxfId="4" priority="4" operator="equal">
      <formula>"WARN"</formula>
    </cfRule>
  </conditionalFormatting>
  <conditionalFormatting sqref="D6">
    <cfRule type="cellIs" dxfId="3" priority="3" operator="equal">
      <formula>"WARN"</formula>
    </cfRule>
  </conditionalFormatting>
  <conditionalFormatting sqref="D6">
    <cfRule type="cellIs" dxfId="2" priority="2" operator="equal">
      <formula>"WARN"</formula>
    </cfRule>
  </conditionalFormatting>
  <conditionalFormatting sqref="D6">
    <cfRule type="cellIs" dxfId="1" priority="1" operator="equal">
      <formula>"WARN"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23" priority="17" operator="equal">
      <formula>"WARN"</formula>
    </cfRule>
  </conditionalFormatting>
  <conditionalFormatting sqref="D9">
    <cfRule type="cellIs" dxfId="22" priority="16" operator="equal">
      <formula>"WARN"</formula>
    </cfRule>
  </conditionalFormatting>
  <conditionalFormatting sqref="D3">
    <cfRule type="cellIs" dxfId="21" priority="15" operator="equal">
      <formula>"WARN"</formula>
    </cfRule>
  </conditionalFormatting>
  <conditionalFormatting sqref="D10">
    <cfRule type="cellIs" dxfId="20" priority="14" operator="equal">
      <formula>"WARN"</formula>
    </cfRule>
  </conditionalFormatting>
  <conditionalFormatting sqref="D11">
    <cfRule type="cellIs" dxfId="19" priority="13" operator="equal">
      <formula>"WARN"</formula>
    </cfRule>
  </conditionalFormatting>
  <conditionalFormatting sqref="D12">
    <cfRule type="cellIs" dxfId="18" priority="12" operator="equal">
      <formula>"WARN"</formula>
    </cfRule>
  </conditionalFormatting>
  <conditionalFormatting sqref="D14">
    <cfRule type="cellIs" dxfId="17" priority="11" operator="equal">
      <formula>"WARN"</formula>
    </cfRule>
  </conditionalFormatting>
  <conditionalFormatting sqref="D15">
    <cfRule type="cellIs" dxfId="16" priority="10" operator="equal">
      <formula>"WARN"</formula>
    </cfRule>
  </conditionalFormatting>
  <conditionalFormatting sqref="D16:D22 E21:F22">
    <cfRule type="cellIs" dxfId="15" priority="9" operator="equal">
      <formula>"WARN"</formula>
    </cfRule>
  </conditionalFormatting>
  <conditionalFormatting sqref="D24:D25 E25">
    <cfRule type="cellIs" dxfId="14" priority="8" operator="equal">
      <formula>"WARN"</formula>
    </cfRule>
  </conditionalFormatting>
  <conditionalFormatting sqref="D27">
    <cfRule type="cellIs" dxfId="13" priority="7" operator="equal">
      <formula>"WARN"</formula>
    </cfRule>
  </conditionalFormatting>
  <conditionalFormatting sqref="D30">
    <cfRule type="cellIs" dxfId="12" priority="6" operator="equal">
      <formula>"WARN"</formula>
    </cfRule>
  </conditionalFormatting>
  <conditionalFormatting sqref="D2">
    <cfRule type="cellIs" dxfId="11" priority="5" operator="equal">
      <formula>"WARN"</formula>
    </cfRule>
  </conditionalFormatting>
  <conditionalFormatting sqref="D2">
    <cfRule type="cellIs" dxfId="10" priority="4" operator="equal">
      <formula>"WARN"</formula>
    </cfRule>
  </conditionalFormatting>
  <conditionalFormatting sqref="D7">
    <cfRule type="cellIs" dxfId="9" priority="3" operator="equal">
      <formula>"WARN"</formula>
    </cfRule>
  </conditionalFormatting>
  <conditionalFormatting sqref="D7">
    <cfRule type="cellIs" dxfId="8" priority="2" operator="equal">
      <formula>"WARN"</formula>
    </cfRule>
  </conditionalFormatting>
  <conditionalFormatting sqref="D7">
    <cfRule type="cellIs" dxfId="7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522"/>
  <sheetViews>
    <sheetView tabSelected="1" topLeftCell="A40" workbookViewId="0">
      <selection activeCell="D61" sqref="D61"/>
    </sheetView>
  </sheetViews>
  <sheetFormatPr defaultRowHeight="15"/>
  <cols>
    <col min="1" max="1" width="19.42578125" bestFit="1" customWidth="1"/>
    <col min="2" max="2" width="25.140625" bestFit="1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422</v>
      </c>
      <c r="B1" s="1" t="s">
        <v>64</v>
      </c>
      <c r="C1" s="1" t="s">
        <v>63</v>
      </c>
    </row>
    <row r="2" spans="1:4" ht="25.5" customHeight="1"/>
    <row r="3" spans="1:4" ht="15.75">
      <c r="A3" s="1" t="s">
        <v>423</v>
      </c>
      <c r="B3" s="22" t="str">
        <f>ADDRESS(2,3)</f>
        <v>$C$2</v>
      </c>
      <c r="C3" s="22" t="s">
        <v>455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424</v>
      </c>
      <c r="B5" s="22"/>
      <c r="C5" s="22"/>
      <c r="D5" t="s">
        <v>403</v>
      </c>
    </row>
    <row r="6" spans="1:4" ht="15.75">
      <c r="A6" s="1"/>
      <c r="B6" s="21"/>
      <c r="C6" s="21"/>
    </row>
    <row r="7" spans="1:4" ht="15.75">
      <c r="A7" s="1" t="s">
        <v>425</v>
      </c>
      <c r="B7" s="22" t="str">
        <f>CHOOSE(2,B8,C8,D8)</f>
        <v>2nd</v>
      </c>
      <c r="C7" s="22" t="s">
        <v>441</v>
      </c>
      <c r="D7" t="str">
        <f>IF(B7=C7,"T","WARN")</f>
        <v>T</v>
      </c>
    </row>
    <row r="8" spans="1:4" ht="15.75">
      <c r="A8" s="1"/>
      <c r="B8" s="22" t="s">
        <v>440</v>
      </c>
      <c r="C8" s="22" t="s">
        <v>441</v>
      </c>
      <c r="D8" t="s">
        <v>442</v>
      </c>
    </row>
    <row r="9" spans="1:4" ht="15.75">
      <c r="A9" s="1"/>
      <c r="B9" s="21"/>
      <c r="C9" s="21"/>
    </row>
    <row r="10" spans="1:4" ht="15.75">
      <c r="A10" s="1" t="s">
        <v>426</v>
      </c>
      <c r="B10" s="21">
        <f>COLUMN()</f>
        <v>2</v>
      </c>
      <c r="C10" s="21">
        <v>2</v>
      </c>
      <c r="D10" t="str">
        <f>IF(B10=C10,"T","WARN")</f>
        <v>T</v>
      </c>
    </row>
    <row r="11" spans="1:4" ht="15.75">
      <c r="A11" s="1"/>
      <c r="B11" s="21"/>
      <c r="C11" s="21"/>
    </row>
    <row r="12" spans="1:4" ht="15.75">
      <c r="A12" s="1" t="s">
        <v>427</v>
      </c>
      <c r="B12" s="7">
        <f>COLUMNS(C1:E4)</f>
        <v>3</v>
      </c>
      <c r="C12" s="7">
        <v>3</v>
      </c>
      <c r="D12" t="str">
        <f>IF(B12=C12,"T","WARN")</f>
        <v>T</v>
      </c>
    </row>
    <row r="13" spans="1:4" ht="15.75">
      <c r="A13" s="1"/>
      <c r="C13" s="21"/>
    </row>
    <row r="14" spans="1:4" ht="15.75">
      <c r="A14" s="1" t="s">
        <v>428</v>
      </c>
      <c r="B14" s="21">
        <f>HLOOKUP("Axles",B15:D18,2,TRUE)</f>
        <v>4</v>
      </c>
      <c r="C14" s="21">
        <v>4</v>
      </c>
      <c r="D14" t="str">
        <f>IF(B14=C14,"T","WARN")</f>
        <v>T</v>
      </c>
    </row>
    <row r="15" spans="1:4" ht="15.75">
      <c r="A15" s="1"/>
      <c r="B15" s="21" t="s">
        <v>443</v>
      </c>
      <c r="C15" t="s">
        <v>444</v>
      </c>
      <c r="D15" t="s">
        <v>445</v>
      </c>
    </row>
    <row r="16" spans="1:4" ht="15.75">
      <c r="A16" s="1"/>
      <c r="B16" s="21">
        <v>4</v>
      </c>
      <c r="C16" s="21">
        <v>4</v>
      </c>
      <c r="D16">
        <v>9</v>
      </c>
    </row>
    <row r="17" spans="1:4" ht="15.75">
      <c r="A17" s="1"/>
      <c r="B17" s="21">
        <v>5</v>
      </c>
      <c r="C17" s="21">
        <v>7</v>
      </c>
      <c r="D17">
        <v>10</v>
      </c>
    </row>
    <row r="18" spans="1:4" ht="15.75">
      <c r="A18" s="1"/>
      <c r="B18" s="21">
        <v>6</v>
      </c>
      <c r="C18" s="21">
        <v>8</v>
      </c>
      <c r="D18">
        <v>11</v>
      </c>
    </row>
    <row r="19" spans="1:4" ht="15.75">
      <c r="A19" s="1"/>
      <c r="B19" s="21"/>
      <c r="C19" s="21"/>
    </row>
    <row r="20" spans="1:4" ht="15.75">
      <c r="A20" s="1" t="s">
        <v>429</v>
      </c>
      <c r="B20" s="36" t="str">
        <f>HYPERLINK("http://www.zkoss.org", "ZK")</f>
        <v>ZK</v>
      </c>
      <c r="C20" s="30" t="s">
        <v>104</v>
      </c>
      <c r="D20" t="str">
        <f>IF(B20=C20,"T","WARN")</f>
        <v>T</v>
      </c>
    </row>
    <row r="21" spans="1:4" ht="15.75">
      <c r="A21" s="1"/>
      <c r="B21" s="21"/>
      <c r="C21" s="21"/>
    </row>
    <row r="22" spans="1:4" ht="15.75">
      <c r="A22" s="1" t="s">
        <v>430</v>
      </c>
      <c r="B22" s="34" t="str">
        <f>INDEX(B23:C24,2,2)</f>
        <v>pears</v>
      </c>
      <c r="C22" s="34" t="s">
        <v>448</v>
      </c>
      <c r="D22" t="str">
        <f>IF(B22=C22,"T","WARN")</f>
        <v>T</v>
      </c>
    </row>
    <row r="23" spans="1:4" ht="15.75">
      <c r="A23" s="1"/>
      <c r="B23" s="34" t="s">
        <v>292</v>
      </c>
      <c r="C23" s="34" t="s">
        <v>447</v>
      </c>
    </row>
    <row r="24" spans="1:4" ht="15.75">
      <c r="A24" s="1"/>
      <c r="B24" s="34" t="s">
        <v>446</v>
      </c>
      <c r="C24" s="34" t="s">
        <v>448</v>
      </c>
    </row>
    <row r="25" spans="1:4" ht="15.75">
      <c r="A25" s="1"/>
      <c r="B25" s="21"/>
      <c r="C25" s="21"/>
    </row>
    <row r="26" spans="1:4" ht="15.75">
      <c r="A26" s="1" t="s">
        <v>431</v>
      </c>
      <c r="B26" s="21">
        <f ca="1">INDIRECT($B$27)</f>
        <v>1.333</v>
      </c>
      <c r="C26" s="21">
        <v>1.333</v>
      </c>
      <c r="D26" t="str">
        <f ca="1">IF(B26=C26,"T","WARN")</f>
        <v>T</v>
      </c>
    </row>
    <row r="27" spans="1:4" ht="15.75">
      <c r="A27" s="1"/>
      <c r="B27" t="s">
        <v>449</v>
      </c>
      <c r="C27" s="21">
        <v>1.333</v>
      </c>
    </row>
    <row r="28" spans="1:4" ht="15.75">
      <c r="A28" s="1"/>
      <c r="C28" s="21"/>
    </row>
    <row r="29" spans="1:4" ht="15.75">
      <c r="A29" s="1" t="s">
        <v>432</v>
      </c>
      <c r="B29" s="21" t="str">
        <f>LOOKUP(4.19,B30:B34,C30:C34)</f>
        <v>orange</v>
      </c>
      <c r="C29" s="30" t="s">
        <v>451</v>
      </c>
      <c r="D29" t="str">
        <f>IF(B29=C29,"T","WARN")</f>
        <v>T</v>
      </c>
    </row>
    <row r="30" spans="1:4" ht="15.75">
      <c r="A30" s="1"/>
      <c r="B30" s="21">
        <v>4.1399999999999997</v>
      </c>
      <c r="C30" s="30" t="s">
        <v>450</v>
      </c>
    </row>
    <row r="31" spans="1:4" ht="15.75">
      <c r="A31" s="1"/>
      <c r="B31" s="21">
        <v>4.1900000000000004</v>
      </c>
      <c r="C31" s="30" t="s">
        <v>451</v>
      </c>
    </row>
    <row r="32" spans="1:4" ht="15.75">
      <c r="A32" s="1"/>
      <c r="B32" s="21">
        <v>5.17</v>
      </c>
      <c r="C32" s="30" t="s">
        <v>452</v>
      </c>
    </row>
    <row r="33" spans="1:4" ht="15.75">
      <c r="A33" s="1"/>
      <c r="B33" s="21">
        <v>5.77</v>
      </c>
      <c r="C33" s="30" t="s">
        <v>453</v>
      </c>
    </row>
    <row r="34" spans="1:4" ht="15.75">
      <c r="A34" s="1"/>
      <c r="B34" s="21">
        <v>6.39</v>
      </c>
      <c r="C34" s="30" t="s">
        <v>454</v>
      </c>
    </row>
    <row r="35" spans="1:4" ht="15.75">
      <c r="A35" s="1"/>
      <c r="B35" s="21"/>
      <c r="C35" s="21"/>
    </row>
    <row r="36" spans="1:4" ht="15.75">
      <c r="A36" s="1" t="s">
        <v>433</v>
      </c>
      <c r="B36" s="21">
        <f>MATCH(39,C37:C40,1)</f>
        <v>2</v>
      </c>
      <c r="C36" s="21">
        <v>2</v>
      </c>
      <c r="D36" t="str">
        <f>IF(B36=C36,"T","WARN")</f>
        <v>T</v>
      </c>
    </row>
    <row r="37" spans="1:4" ht="15.75">
      <c r="A37" s="1"/>
      <c r="B37" s="34"/>
      <c r="C37" s="21">
        <v>25</v>
      </c>
    </row>
    <row r="38" spans="1:4" ht="15.75">
      <c r="A38" s="1"/>
      <c r="B38" s="21"/>
      <c r="C38" s="21">
        <v>38</v>
      </c>
    </row>
    <row r="39" spans="1:4" ht="15.75">
      <c r="A39" s="1"/>
      <c r="B39" s="21"/>
      <c r="C39" s="21">
        <v>40</v>
      </c>
    </row>
    <row r="40" spans="1:4" ht="15.75">
      <c r="A40" s="1"/>
      <c r="B40" s="21"/>
      <c r="C40" s="21">
        <v>41</v>
      </c>
    </row>
    <row r="41" spans="1:4" ht="15.75">
      <c r="A41" s="1"/>
      <c r="B41" s="21"/>
      <c r="C41" s="21"/>
    </row>
    <row r="42" spans="1:4" ht="15.75">
      <c r="A42" s="1" t="s">
        <v>434</v>
      </c>
      <c r="B42" s="7" t="str">
        <f ca="1">OFFSET(B42,1,0,1,1)</f>
        <v>offset input</v>
      </c>
      <c r="C42" s="7" t="s">
        <v>456</v>
      </c>
      <c r="D42" t="str">
        <f ca="1">IF(B42=C42,"T","WARN")</f>
        <v>T</v>
      </c>
    </row>
    <row r="43" spans="1:4" ht="15.75">
      <c r="A43" s="1"/>
      <c r="B43" s="7" t="s">
        <v>456</v>
      </c>
      <c r="C43" s="21"/>
    </row>
    <row r="44" spans="1:4" ht="15.75">
      <c r="A44" s="1"/>
      <c r="B44" s="21"/>
      <c r="C44" s="21"/>
    </row>
    <row r="45" spans="1:4" ht="15.75">
      <c r="A45" s="1" t="s">
        <v>435</v>
      </c>
      <c r="B45" s="9">
        <f>ROW()</f>
        <v>45</v>
      </c>
      <c r="C45" s="12">
        <v>45</v>
      </c>
      <c r="D45" t="str">
        <f>IF(B45=C45,"T","WARN")</f>
        <v>T</v>
      </c>
    </row>
    <row r="46" spans="1:4" ht="15.75">
      <c r="A46" s="1"/>
      <c r="B46" s="28"/>
      <c r="C46" s="22"/>
    </row>
    <row r="47" spans="1:4" ht="15.75">
      <c r="A47" s="1"/>
      <c r="B47" s="21"/>
      <c r="C47" s="21"/>
    </row>
    <row r="48" spans="1:4" ht="15.75">
      <c r="A48" s="1" t="s">
        <v>436</v>
      </c>
      <c r="B48" s="12">
        <f>ROWS(C1:E4)</f>
        <v>4</v>
      </c>
      <c r="C48" s="12">
        <v>4</v>
      </c>
      <c r="D48" t="str">
        <f>IF(B48=C48,"T","WARN")</f>
        <v>T</v>
      </c>
    </row>
    <row r="49" spans="1:4" ht="15.75">
      <c r="A49" s="1"/>
      <c r="B49" s="22"/>
      <c r="C49" s="22"/>
    </row>
    <row r="50" spans="1:4" ht="15.75">
      <c r="A50" s="1"/>
      <c r="B50" s="21"/>
      <c r="C50" s="21"/>
    </row>
    <row r="51" spans="1:4" ht="15.75">
      <c r="A51" s="1" t="s">
        <v>437</v>
      </c>
      <c r="B51" s="21"/>
      <c r="C51" s="21"/>
      <c r="D51" t="s">
        <v>403</v>
      </c>
    </row>
    <row r="52" spans="1:4" ht="15.75">
      <c r="A52" s="1"/>
      <c r="B52" s="21"/>
      <c r="C52" s="21"/>
    </row>
    <row r="53" spans="1:4" ht="15.75">
      <c r="A53" s="1"/>
      <c r="B53" s="21"/>
      <c r="C53" s="21"/>
    </row>
    <row r="54" spans="1:4" ht="15.75">
      <c r="A54" s="1" t="s">
        <v>438</v>
      </c>
      <c r="B54" s="21"/>
      <c r="C54" s="30"/>
      <c r="D54" t="s">
        <v>403</v>
      </c>
    </row>
    <row r="55" spans="1:4" ht="15.75">
      <c r="A55" s="1"/>
      <c r="B55" s="21"/>
      <c r="C55" s="21"/>
    </row>
    <row r="56" spans="1:4" ht="15.75">
      <c r="A56" s="1" t="s">
        <v>439</v>
      </c>
      <c r="B56" s="21">
        <f>VLOOKUP(1,B57:D59,2)</f>
        <v>2.93</v>
      </c>
      <c r="C56" s="21">
        <v>2.93</v>
      </c>
      <c r="D56" t="str">
        <f>IF(B56=C56,"T","WARN")</f>
        <v>T</v>
      </c>
    </row>
    <row r="57" spans="1:4" ht="15.75">
      <c r="A57" s="1"/>
      <c r="B57" s="21">
        <v>0.45700000000000002</v>
      </c>
      <c r="C57" s="21">
        <v>3.55</v>
      </c>
      <c r="D57">
        <v>500</v>
      </c>
    </row>
    <row r="58" spans="1:4">
      <c r="B58">
        <v>0.52500000000000002</v>
      </c>
      <c r="C58">
        <v>3.25</v>
      </c>
      <c r="D58">
        <v>400</v>
      </c>
    </row>
    <row r="59" spans="1:4">
      <c r="B59">
        <v>0.60599999999999998</v>
      </c>
      <c r="C59">
        <v>2.93</v>
      </c>
      <c r="D59">
        <v>300</v>
      </c>
    </row>
    <row r="61" spans="1:4">
      <c r="A61" t="s">
        <v>414</v>
      </c>
      <c r="D61">
        <f ca="1">COUNTIF(D3:D56,"T")</f>
        <v>14</v>
      </c>
    </row>
    <row r="100" spans="1:2">
      <c r="B100" s="21"/>
    </row>
    <row r="101" spans="1:2" ht="15.75">
      <c r="A101" s="1"/>
      <c r="B101" s="21"/>
    </row>
    <row r="102" spans="1:2" ht="15.75">
      <c r="A102" s="1"/>
      <c r="B102" s="21"/>
    </row>
    <row r="103" spans="1:2" ht="15.75">
      <c r="A103" s="1"/>
      <c r="B103" s="21"/>
    </row>
    <row r="104" spans="1:2" ht="15.75">
      <c r="A104" s="1"/>
      <c r="B104" s="2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</row>
    <row r="112" spans="1:2" ht="15.75">
      <c r="A112" s="1"/>
    </row>
    <row r="116" spans="1:2" ht="15.75">
      <c r="A116" s="1"/>
    </row>
    <row r="117" spans="1:2" ht="15.75">
      <c r="A117" s="1"/>
    </row>
    <row r="118" spans="1:2" ht="15.75">
      <c r="A118" s="1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  <c r="B122" s="5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  <c r="B128" s="8"/>
    </row>
    <row r="129" spans="1:2" ht="15.75">
      <c r="A129" s="1"/>
    </row>
    <row r="130" spans="1:2" ht="15.75">
      <c r="A130" s="1"/>
      <c r="B130" s="5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11"/>
    </row>
    <row r="140" spans="1:2" ht="15.75">
      <c r="A140" s="1"/>
    </row>
    <row r="141" spans="1:2" ht="15.75">
      <c r="A141" s="1"/>
      <c r="B141" s="9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5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  <c r="B153" s="8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2" spans="1:2">
      <c r="B162" s="12"/>
    </row>
    <row r="164" spans="1:2">
      <c r="B164" s="8"/>
    </row>
    <row r="165" spans="1:2" ht="15.75">
      <c r="A165" s="1"/>
    </row>
    <row r="166" spans="1:2" ht="15.75">
      <c r="A166" s="1"/>
      <c r="B166" s="5"/>
    </row>
    <row r="167" spans="1:2" ht="15.75">
      <c r="A167" s="1"/>
    </row>
    <row r="168" spans="1:2" ht="15.75">
      <c r="A168" s="1"/>
      <c r="B168" s="1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  <c r="B199" s="5"/>
    </row>
    <row r="200" spans="1:2" ht="15.75">
      <c r="A200" s="1"/>
    </row>
    <row r="201" spans="1:2" ht="15.75">
      <c r="A201" s="1"/>
    </row>
    <row r="202" spans="1:2" ht="15.75">
      <c r="A202" s="1"/>
      <c r="B202" s="5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  <c r="B229" s="11"/>
    </row>
    <row r="230" spans="1:2" ht="15.75">
      <c r="A230" s="1"/>
    </row>
    <row r="231" spans="1:2" ht="15.75">
      <c r="A231" s="1"/>
      <c r="B231" s="11"/>
    </row>
    <row r="232" spans="1:2" ht="15.75">
      <c r="A232" s="1"/>
      <c r="B232" s="11"/>
    </row>
    <row r="233" spans="1:2" ht="15.75">
      <c r="A233" s="1"/>
      <c r="B233" s="5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3" spans="1:1" ht="15.75">
      <c r="A293" s="1"/>
    </row>
    <row r="522" spans="1:1">
      <c r="A522" s="3" t="s">
        <v>0</v>
      </c>
    </row>
  </sheetData>
  <conditionalFormatting sqref="D3 D7:D8 D10 D12 D14 D20 D22:D24 D26 D29:D34 D36:D40 D42:D43 D45:D46 D48:D49 D56 D5 D51:D52 D54">
    <cfRule type="cellIs" dxfId="0" priority="27" operator="equal">
      <formula>"WARN"</formula>
    </cfRule>
  </conditionalFormatting>
  <pageMargins left="0.7" right="0.7" top="0.75" bottom="0.75" header="0.3" footer="0.3"/>
  <pageSetup paperSize="9" orientation="portrait" verticalDpi="0" r:id="rId1"/>
  <ignoredErrors>
    <ignoredError sqref="B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201" priority="2" operator="equal">
      <formula>"WARN"</formula>
    </cfRule>
  </conditionalFormatting>
  <conditionalFormatting sqref="D7 D9">
    <cfRule type="cellIs" dxfId="200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5" t="s">
        <v>68</v>
      </c>
      <c r="B2" s="35"/>
      <c r="C2" s="35"/>
      <c r="D2" s="35"/>
      <c r="E2" s="35"/>
      <c r="F2" s="35"/>
      <c r="G2" s="35"/>
      <c r="H2" s="35"/>
      <c r="I2" s="35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91.367089526201411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6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9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198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opLeftCell="A46" zoomScale="115" zoomScaleNormal="115" workbookViewId="0">
      <selection activeCell="B73" sqref="B7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t="s">
        <v>420</v>
      </c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3">
    <cfRule type="cellIs" dxfId="197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1"/>
  <sheetViews>
    <sheetView workbookViewId="0">
      <selection activeCell="B13" sqref="B13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5.75">
      <c r="A13" s="1"/>
      <c r="B13" s="5" t="e">
        <f ca="1">abc()</f>
        <v>#NAME?</v>
      </c>
    </row>
    <row r="14" spans="1:4" ht="15.75">
      <c r="A14" s="1"/>
      <c r="B14" s="5"/>
    </row>
    <row r="15" spans="1:4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 D6 D15 D18 D21 D23 D26 D29 D31 D8:D12">
    <cfRule type="cellIs" dxfId="196" priority="5" operator="equal">
      <formula>"WARN"</formula>
    </cfRule>
  </conditionalFormatting>
  <conditionalFormatting sqref="D33 D35 D38 D41 D43">
    <cfRule type="cellIs" dxfId="195" priority="4" operator="equal">
      <formula>"WARN"</formula>
    </cfRule>
  </conditionalFormatting>
  <conditionalFormatting sqref="D6">
    <cfRule type="cellIs" dxfId="194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84"/>
  <sheetViews>
    <sheetView topLeftCell="A16" workbookViewId="0">
      <selection activeCell="A29" sqref="A29"/>
    </sheetView>
  </sheetViews>
  <sheetFormatPr defaultRowHeight="1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9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419</v>
      </c>
      <c r="B26">
        <f>NETWORKDAYS(DATE(2013,6,28), DATE(2013,6,28))</f>
        <v>1</v>
      </c>
      <c r="C26">
        <v>1</v>
      </c>
      <c r="D26" t="str">
        <f t="shared" si="0"/>
        <v>T</v>
      </c>
    </row>
    <row r="27" spans="1:4" ht="15.75">
      <c r="A27" s="1" t="s">
        <v>418</v>
      </c>
      <c r="B27">
        <f>NETWORKDAYS(DATE(2013,6,2), DATE(2013,6,1))</f>
        <v>0</v>
      </c>
      <c r="C27">
        <v>0</v>
      </c>
      <c r="D27" t="s">
        <v>420</v>
      </c>
    </row>
    <row r="28" spans="1:4" ht="15.75">
      <c r="A28" s="1" t="s">
        <v>415</v>
      </c>
      <c r="B28">
        <f>NETWORKDAYS(E28,F28)</f>
        <v>0</v>
      </c>
      <c r="C28">
        <v>0</v>
      </c>
      <c r="D28" t="str">
        <f t="shared" si="0"/>
        <v>T</v>
      </c>
    </row>
    <row r="29" spans="1:4" ht="15.75">
      <c r="A29" s="1" t="s">
        <v>421</v>
      </c>
      <c r="B29">
        <f>NETWORKDAYS(B30,C30)</f>
        <v>1</v>
      </c>
      <c r="C29">
        <v>2</v>
      </c>
      <c r="D29" t="str">
        <f t="shared" si="0"/>
        <v>WARN</v>
      </c>
    </row>
    <row r="30" spans="1:4">
      <c r="B30" s="18"/>
      <c r="C30" s="18">
        <v>2</v>
      </c>
    </row>
    <row r="31" spans="1:4" ht="15.75">
      <c r="A31" s="1" t="s">
        <v>416</v>
      </c>
      <c r="B31">
        <f>NETWORKDAYS(C30, B30)</f>
        <v>-1</v>
      </c>
      <c r="C31" s="21">
        <v>-1</v>
      </c>
    </row>
    <row r="32" spans="1:4" ht="15.75">
      <c r="A32" s="1" t="s">
        <v>417</v>
      </c>
      <c r="B32">
        <f>NETWORKDAYS(DATE(1900,1,1),DATE(1900,1,1))</f>
        <v>0</v>
      </c>
      <c r="C32" s="21">
        <v>0</v>
      </c>
    </row>
    <row r="33" spans="1:4" ht="15.75">
      <c r="A33" s="1"/>
    </row>
    <row r="34" spans="1:4" ht="15.75">
      <c r="A34" s="1" t="s">
        <v>172</v>
      </c>
      <c r="B34" s="20">
        <f ca="1">NOW()</f>
        <v>41500.485210995372</v>
      </c>
    </row>
    <row r="35" spans="1:4" ht="15.75">
      <c r="A35" s="1"/>
    </row>
    <row r="36" spans="1:4" ht="15.75">
      <c r="A36" s="1" t="s">
        <v>173</v>
      </c>
      <c r="B36">
        <f>SECOND(B37)</f>
        <v>18</v>
      </c>
      <c r="C36">
        <v>18</v>
      </c>
      <c r="D36" t="str">
        <f>IF(B36=C36,"T","WARN")</f>
        <v>T</v>
      </c>
    </row>
    <row r="37" spans="1:4" ht="15.75">
      <c r="A37" s="1"/>
      <c r="B37" s="33">
        <v>0.70020833333333332</v>
      </c>
    </row>
    <row r="38" spans="1:4" ht="15.75">
      <c r="A38" s="1" t="s">
        <v>174</v>
      </c>
      <c r="B38" s="16">
        <f>TIME(12,0,0)</f>
        <v>0.5</v>
      </c>
      <c r="C38">
        <v>0.5</v>
      </c>
      <c r="D38" t="str">
        <f>IF(B38=C38,"T","WARN")</f>
        <v>T</v>
      </c>
    </row>
    <row r="39" spans="1:4" ht="15.75">
      <c r="A39" s="1"/>
    </row>
    <row r="40" spans="1:4" ht="15.75">
      <c r="A40" s="1" t="s">
        <v>175</v>
      </c>
      <c r="B40" s="5">
        <f>TIMEVALUE("2:24 AM")</f>
        <v>9.9999999999999992E-2</v>
      </c>
      <c r="C40">
        <v>0.1</v>
      </c>
      <c r="D40" t="s">
        <v>403</v>
      </c>
    </row>
    <row r="41" spans="1:4" ht="15.75">
      <c r="A41" s="1"/>
    </row>
    <row r="42" spans="1:4" ht="15.75">
      <c r="A42" s="1" t="s">
        <v>176</v>
      </c>
      <c r="B42" s="19">
        <f ca="1">TODAY()</f>
        <v>41500</v>
      </c>
    </row>
    <row r="43" spans="1:4" ht="15.75">
      <c r="A43" s="1"/>
    </row>
    <row r="44" spans="1:4" ht="15.75">
      <c r="A44" s="1" t="s">
        <v>177</v>
      </c>
      <c r="B44">
        <f>WEEKDAY(DATE(2008,2,14))</f>
        <v>5</v>
      </c>
      <c r="C44">
        <v>5</v>
      </c>
      <c r="D44" t="str">
        <f>IF(B44=C44,"T","WARN")</f>
        <v>T</v>
      </c>
    </row>
    <row r="45" spans="1:4" ht="15.75">
      <c r="A45" s="1"/>
    </row>
    <row r="46" spans="1:4" ht="15.75">
      <c r="A46" s="1" t="s">
        <v>183</v>
      </c>
      <c r="B46" s="18">
        <f>WORKDAY(DATE(2013,4,1),4)</f>
        <v>41369</v>
      </c>
      <c r="C46" s="18">
        <v>41369</v>
      </c>
      <c r="D46" t="str">
        <f t="shared" ref="D46:D58" si="1">IF(B46=C46,"T","WARN")</f>
        <v>T</v>
      </c>
    </row>
    <row r="47" spans="1:4" ht="15.75">
      <c r="A47" s="1"/>
      <c r="B47" s="18">
        <f>WORKDAY(DATE(2008,10,1),151)</f>
        <v>39933</v>
      </c>
      <c r="C47" s="18">
        <v>39933</v>
      </c>
      <c r="D47" t="str">
        <f t="shared" si="1"/>
        <v>T</v>
      </c>
    </row>
    <row r="48" spans="1:4" ht="15.75">
      <c r="A48" s="1" t="s">
        <v>406</v>
      </c>
      <c r="B48" s="18">
        <f>WORKDAY(DATE(2013,6,1),1)</f>
        <v>41428</v>
      </c>
      <c r="C48" s="18">
        <v>41428</v>
      </c>
      <c r="D48" t="str">
        <f t="shared" si="1"/>
        <v>T</v>
      </c>
    </row>
    <row r="49" spans="1:4" ht="15.75">
      <c r="A49" s="1"/>
      <c r="B49" s="18">
        <f>WORKDAY(DATE(2013,6,1), -1)</f>
        <v>41425</v>
      </c>
      <c r="C49" s="18">
        <v>41425</v>
      </c>
      <c r="D49" t="str">
        <f t="shared" si="1"/>
        <v>T</v>
      </c>
    </row>
    <row r="50" spans="1:4" ht="15.75">
      <c r="A50" s="1" t="s">
        <v>407</v>
      </c>
      <c r="B50" s="18">
        <f>WORKDAY(DATE(2013,4,1),5)</f>
        <v>41372</v>
      </c>
      <c r="C50" s="18">
        <v>41372</v>
      </c>
      <c r="D50" t="str">
        <f t="shared" si="1"/>
        <v>T</v>
      </c>
    </row>
    <row r="51" spans="1:4" ht="15.75">
      <c r="A51" s="1"/>
      <c r="B51" s="18">
        <f>WORKDAY(DATE(2013,4,5),1)</f>
        <v>41372</v>
      </c>
      <c r="C51" s="18">
        <v>41372</v>
      </c>
      <c r="D51" t="str">
        <f t="shared" si="1"/>
        <v>T</v>
      </c>
    </row>
    <row r="52" spans="1:4" ht="15.75">
      <c r="A52" s="1" t="s">
        <v>408</v>
      </c>
      <c r="B52" s="18">
        <f>WORKDAY(DATE(2013,4,1),-1)</f>
        <v>41362</v>
      </c>
      <c r="C52" s="18">
        <v>41362</v>
      </c>
      <c r="D52" t="str">
        <f t="shared" si="1"/>
        <v>T</v>
      </c>
    </row>
    <row r="53" spans="1:4" ht="15.75">
      <c r="A53" s="1"/>
      <c r="B53" s="18">
        <f>WORKDAY(DATE(2013,6,7),-5)</f>
        <v>41425</v>
      </c>
      <c r="C53" s="18">
        <v>41425</v>
      </c>
      <c r="D53" t="str">
        <f t="shared" si="1"/>
        <v>T</v>
      </c>
    </row>
    <row r="54" spans="1:4" ht="15.75">
      <c r="A54" s="1" t="s">
        <v>409</v>
      </c>
      <c r="B54" s="18">
        <f>WORKDAY(DATE(2013,4,1),0)</f>
        <v>41365</v>
      </c>
      <c r="C54" s="18">
        <v>41365</v>
      </c>
      <c r="D54" t="str">
        <f t="shared" si="1"/>
        <v>T</v>
      </c>
    </row>
    <row r="55" spans="1:4" ht="15.75">
      <c r="A55" s="1"/>
      <c r="B55" s="18">
        <f>WORKDAY(DATE(2013,6,1),0)</f>
        <v>41426</v>
      </c>
      <c r="C55" s="18">
        <v>41426</v>
      </c>
      <c r="D55" t="str">
        <f t="shared" si="1"/>
        <v>T</v>
      </c>
    </row>
    <row r="56" spans="1:4" ht="15.75">
      <c r="A56" s="1" t="s">
        <v>410</v>
      </c>
      <c r="B56" s="18">
        <f>WORKDAY(DATE(2013,4,1),3, DATE(2013,4,2))</f>
        <v>41369</v>
      </c>
      <c r="C56" s="18">
        <v>41369</v>
      </c>
      <c r="D56" t="str">
        <f t="shared" si="1"/>
        <v>T</v>
      </c>
    </row>
    <row r="57" spans="1:4" ht="15.75">
      <c r="A57" s="1"/>
      <c r="B57" s="18">
        <f>WORKDAY(DATE(2013,4,7), -3,DATE(2013,4,2))</f>
        <v>41367</v>
      </c>
      <c r="C57" s="18">
        <v>41367</v>
      </c>
      <c r="D57" t="str">
        <f t="shared" si="1"/>
        <v>T</v>
      </c>
    </row>
    <row r="58" spans="1:4" ht="15.75">
      <c r="A58" s="1"/>
      <c r="B58" s="18">
        <f>WORKDAY(DATE(2013,4,3), -1,DATE(2013,4,2))</f>
        <v>41365</v>
      </c>
      <c r="C58" s="18">
        <v>41365</v>
      </c>
      <c r="D58" t="str">
        <f t="shared" si="1"/>
        <v>T</v>
      </c>
    </row>
    <row r="59" spans="1:4" ht="15.75">
      <c r="A59" s="1"/>
    </row>
    <row r="60" spans="1:4" ht="15.75">
      <c r="A60" s="1"/>
    </row>
    <row r="61" spans="1:4" ht="15.75">
      <c r="A61" s="1" t="s">
        <v>178</v>
      </c>
      <c r="B61">
        <f>YEAR(DATE(2008,1,1))</f>
        <v>2008</v>
      </c>
      <c r="C61">
        <v>2008</v>
      </c>
      <c r="D61" t="str">
        <f>IF(B61=C61,"T","WARN")</f>
        <v>T</v>
      </c>
    </row>
    <row r="62" spans="1:4" ht="15.75">
      <c r="A62" s="1"/>
    </row>
    <row r="63" spans="1:4" ht="15.75">
      <c r="A63" s="1" t="s">
        <v>184</v>
      </c>
      <c r="B63" s="22">
        <f>YEARFRAC(DATE(2012,1,1),DATE(2012,7,30))</f>
        <v>0.5805555555555556</v>
      </c>
      <c r="C63" s="22">
        <v>0.5805555555555556</v>
      </c>
      <c r="D63" t="str">
        <f>IF(B63=C63,"T","WARN")</f>
        <v>T</v>
      </c>
    </row>
    <row r="64" spans="1:4" ht="15.75">
      <c r="A64" s="1"/>
    </row>
    <row r="65" spans="1:4">
      <c r="A65" s="3" t="s">
        <v>413</v>
      </c>
      <c r="C65" s="21">
        <v>36</v>
      </c>
      <c r="D65" t="s">
        <v>414</v>
      </c>
    </row>
    <row r="66" spans="1:4" ht="15.75">
      <c r="A66" s="1"/>
    </row>
    <row r="67" spans="1:4" ht="15.75">
      <c r="A67" s="1"/>
    </row>
    <row r="68" spans="1:4">
      <c r="D68" s="18"/>
    </row>
    <row r="69" spans="1:4" ht="15.75">
      <c r="A69" s="1"/>
    </row>
    <row r="70" spans="1:4" ht="15.75">
      <c r="A70" s="1"/>
    </row>
    <row r="71" spans="1:4" ht="15.75">
      <c r="A71" s="1"/>
    </row>
    <row r="72" spans="1:4" ht="15.75">
      <c r="A72" s="1"/>
    </row>
    <row r="73" spans="1:4" ht="15.75">
      <c r="A73" s="1"/>
    </row>
    <row r="74" spans="1:4" ht="15.75">
      <c r="A74" s="1"/>
    </row>
    <row r="78" spans="1:4" ht="15.75">
      <c r="A78" s="1"/>
    </row>
    <row r="79" spans="1:4" ht="15.75">
      <c r="A79" s="1"/>
    </row>
    <row r="80" spans="1:4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  <c r="B89" s="5"/>
    </row>
    <row r="90" spans="1:2" ht="15.75">
      <c r="A90" s="1"/>
    </row>
    <row r="91" spans="1:2" ht="15.75">
      <c r="A91" s="1"/>
      <c r="B91" s="5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8"/>
    </row>
    <row r="96" spans="1:2" ht="15.75">
      <c r="A96" s="1"/>
    </row>
    <row r="97" spans="1:2" ht="15.75">
      <c r="A97" s="1"/>
      <c r="B97" s="5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>
      <c r="B123" s="5"/>
    </row>
    <row r="125" spans="1:2">
      <c r="B125" s="5"/>
    </row>
    <row r="127" spans="1:2" ht="15.75">
      <c r="A127" s="1"/>
      <c r="B127" s="8"/>
    </row>
    <row r="128" spans="1:2" ht="15.75">
      <c r="A128" s="1"/>
    </row>
    <row r="129" spans="1:2" ht="15.75">
      <c r="A129" s="1"/>
      <c r="B129" s="5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  <c r="B138" s="11"/>
    </row>
    <row r="139" spans="1:2" ht="15.75">
      <c r="A139" s="1"/>
    </row>
    <row r="140" spans="1:2" ht="15.75">
      <c r="A140" s="1"/>
      <c r="B140" s="9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  <c r="B144" s="5"/>
    </row>
    <row r="145" spans="1:2" ht="15.75">
      <c r="A145" s="1"/>
    </row>
    <row r="146" spans="1:2" ht="15.75">
      <c r="A146" s="1"/>
      <c r="B146" s="5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2" ht="15.75">
      <c r="A161" s="1"/>
      <c r="B161" s="12"/>
    </row>
    <row r="162" spans="1:2" ht="15.75">
      <c r="A162" s="1"/>
    </row>
    <row r="163" spans="1:2" ht="15.75">
      <c r="A163" s="1"/>
      <c r="B163" s="8"/>
    </row>
    <row r="164" spans="1:2" ht="15.75">
      <c r="A164" s="1"/>
    </row>
    <row r="165" spans="1:2" ht="15.75">
      <c r="A165" s="1"/>
      <c r="B165" s="5"/>
    </row>
    <row r="166" spans="1:2" ht="15.75">
      <c r="A166" s="1"/>
    </row>
    <row r="167" spans="1:2" ht="15.75">
      <c r="A167" s="1"/>
      <c r="B167" s="1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  <c r="B198" s="5"/>
    </row>
    <row r="199" spans="1:2" ht="15.75">
      <c r="A199" s="1"/>
    </row>
    <row r="200" spans="1:2" ht="15.75">
      <c r="A200" s="1"/>
    </row>
    <row r="201" spans="1:2" ht="15.75">
      <c r="A201" s="1"/>
      <c r="B201" s="5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  <c r="B228" s="11"/>
    </row>
    <row r="229" spans="1:2" ht="15.75">
      <c r="A229" s="1"/>
    </row>
    <row r="230" spans="1:2" ht="15.75">
      <c r="A230" s="1"/>
      <c r="B230" s="11"/>
    </row>
    <row r="231" spans="1:2" ht="15.75">
      <c r="A231" s="1"/>
      <c r="B231" s="11"/>
    </row>
    <row r="232" spans="1:2" ht="15.75">
      <c r="A232" s="1"/>
      <c r="B232" s="5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5" spans="1:1" ht="15.75">
      <c r="A255" s="1"/>
    </row>
    <row r="484" spans="1:1">
      <c r="A484" s="3" t="s">
        <v>0</v>
      </c>
    </row>
  </sheetData>
  <sortState ref="A3:A29">
    <sortCondition ref="A3"/>
  </sortState>
  <conditionalFormatting sqref="D3 D6 D8 D10 D13 D15 D17 D36 D38 D44 D61 D40 D63:D65 D46:D58 D19:D32">
    <cfRule type="cellIs" dxfId="193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9"/>
  <sheetViews>
    <sheetView topLeftCell="A93" workbookViewId="0">
      <selection activeCell="C111" sqref="C111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238</v>
      </c>
      <c r="B112">
        <f>TBILLPRICE(B113,C113,D113)</f>
        <v>98.45</v>
      </c>
      <c r="C112">
        <v>98.45</v>
      </c>
      <c r="D112" t="str">
        <f>IF(B112=C112,"T","WARN")</f>
        <v>T</v>
      </c>
    </row>
    <row r="113" spans="1:7" ht="15.75">
      <c r="A113" s="1"/>
      <c r="B113" s="18">
        <v>39538</v>
      </c>
      <c r="C113" s="18">
        <v>39600</v>
      </c>
      <c r="D113">
        <v>0.09</v>
      </c>
    </row>
    <row r="114" spans="1:7" ht="15.75">
      <c r="A114" s="1"/>
    </row>
    <row r="115" spans="1:7" ht="15.75">
      <c r="A115" s="1" t="s">
        <v>221</v>
      </c>
      <c r="B115" s="22">
        <f>TBILLYIELD(DATE(2008,3,31),DATE(2008,6,1), 98.45)</f>
        <v>9.141696292534264E-2</v>
      </c>
      <c r="C115" s="22">
        <v>9.141696292534264E-2</v>
      </c>
      <c r="D115" t="str">
        <f>IF(B115=C115,"T","WARN")</f>
        <v>T</v>
      </c>
    </row>
    <row r="116" spans="1:7" ht="15.75">
      <c r="A116" s="1"/>
    </row>
    <row r="117" spans="1:7" ht="15.75">
      <c r="A117" s="1" t="s">
        <v>239</v>
      </c>
      <c r="B117" s="22">
        <f>VDB(2400,400,10*365,0,1)</f>
        <v>1.3150684931506849</v>
      </c>
      <c r="C117" s="22">
        <v>1.3150684931506849</v>
      </c>
      <c r="D117" t="s">
        <v>403</v>
      </c>
    </row>
    <row r="118" spans="1:7" ht="15.75">
      <c r="A118" s="1"/>
    </row>
    <row r="119" spans="1:7" ht="15.75">
      <c r="A119" s="1" t="s">
        <v>222</v>
      </c>
      <c r="B119" s="22">
        <f>XNPV(0.09,B120:F120,B121:F121)</f>
        <v>2086.6476020315349</v>
      </c>
      <c r="C119" s="22">
        <v>2086.6476020315349</v>
      </c>
      <c r="D119" t="str">
        <f>IF(B119=C119,"T","WARN")</f>
        <v>T</v>
      </c>
    </row>
    <row r="120" spans="1:7" ht="15.75">
      <c r="A120" s="1"/>
      <c r="B120">
        <v>-10000</v>
      </c>
      <c r="C120">
        <v>2750</v>
      </c>
      <c r="D120">
        <v>4250</v>
      </c>
      <c r="E120">
        <v>3250</v>
      </c>
      <c r="F120">
        <v>2750</v>
      </c>
    </row>
    <row r="121" spans="1:7" ht="15.75">
      <c r="A121" s="1"/>
      <c r="B121" s="18">
        <v>39448</v>
      </c>
      <c r="C121" s="18">
        <v>39508</v>
      </c>
      <c r="D121" s="18">
        <v>39751</v>
      </c>
      <c r="E121" s="18">
        <v>39859</v>
      </c>
      <c r="F121" s="18">
        <v>39904</v>
      </c>
    </row>
    <row r="122" spans="1:7" ht="15.75">
      <c r="A122" s="1"/>
      <c r="B122" s="18"/>
      <c r="C122" s="18"/>
      <c r="D122" s="18"/>
      <c r="E122" s="18"/>
      <c r="F122" s="18"/>
    </row>
    <row r="123" spans="1:7" ht="15.75">
      <c r="A123" s="1" t="s">
        <v>223</v>
      </c>
      <c r="B123" s="22">
        <f>YIELD(DATE(2008,2,14), DATE(2016,11,15), 0.0575, 95.04287, 100, 2,0)</f>
        <v>6.4998178600204778E-2</v>
      </c>
      <c r="C123" s="22">
        <v>6.4998178600204778E-2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224</v>
      </c>
      <c r="B125" s="22">
        <f>YIELDDISC(DATE(2008,2,16), DATE(2008,3,1), 99.795, 100, 2)</f>
        <v>5.2822571986858337E-2</v>
      </c>
      <c r="C125" s="22">
        <v>5.2822571986858337E-2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225</v>
      </c>
      <c r="B127" s="22">
        <f>YIELDMAT(B128,C128,D128,E128,F128,G128)</f>
        <v>6.0954333691538673E-2</v>
      </c>
      <c r="C127" s="22">
        <v>6.0954333691538673E-2</v>
      </c>
      <c r="D127" t="str">
        <f>IF(B127=C127,"T","WARN")</f>
        <v>T</v>
      </c>
    </row>
    <row r="128" spans="1:7" ht="15.75">
      <c r="A128" s="1"/>
      <c r="B128" s="18">
        <v>39522</v>
      </c>
      <c r="C128" s="18">
        <v>39755</v>
      </c>
      <c r="D128" s="18">
        <v>39394</v>
      </c>
      <c r="E128" s="21">
        <v>6.25E-2</v>
      </c>
      <c r="F128" s="21">
        <v>100.0123</v>
      </c>
      <c r="G128" s="21">
        <v>0</v>
      </c>
    </row>
    <row r="129" spans="1:2" ht="15.75">
      <c r="A129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  <c r="B138" s="5"/>
    </row>
    <row r="139" spans="1:2" ht="15.75">
      <c r="A139" s="1"/>
    </row>
    <row r="140" spans="1:2" ht="15.75">
      <c r="A140" s="1"/>
      <c r="B140" s="5"/>
    </row>
    <row r="141" spans="1:2" ht="15.75">
      <c r="A141" s="1"/>
    </row>
    <row r="142" spans="1:2" ht="15.75">
      <c r="A142" s="1"/>
      <c r="B142" s="5"/>
    </row>
    <row r="143" spans="1:2" ht="15.75">
      <c r="A143" s="1"/>
    </row>
    <row r="144" spans="1:2" ht="15.75">
      <c r="A144" s="1"/>
      <c r="B144" s="8"/>
    </row>
    <row r="145" spans="1:2" ht="15.75">
      <c r="A145" s="1"/>
    </row>
    <row r="146" spans="1:2" ht="15.75">
      <c r="A146" s="1"/>
      <c r="B146" s="5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  <c r="B157" s="9"/>
    </row>
    <row r="158" spans="1:2" ht="15.75">
      <c r="A158" s="1"/>
    </row>
    <row r="159" spans="1:2" ht="15.75">
      <c r="A159" s="1"/>
    </row>
    <row r="160" spans="1:2" ht="15.75">
      <c r="A160" s="1"/>
    </row>
    <row r="161" spans="1:2" ht="15.75">
      <c r="A161" s="1"/>
      <c r="B161" s="5"/>
    </row>
    <row r="162" spans="1:2" ht="15.75">
      <c r="A162" s="1"/>
    </row>
    <row r="163" spans="1:2" ht="15.75">
      <c r="A163" s="1"/>
      <c r="B163" s="5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  <c r="B169" s="8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2" ht="15.75">
      <c r="A177" s="1"/>
    </row>
    <row r="178" spans="1:2">
      <c r="B178" s="12"/>
    </row>
    <row r="180" spans="1:2">
      <c r="B180" s="8"/>
    </row>
    <row r="182" spans="1:2" ht="15.75">
      <c r="A182" s="1"/>
      <c r="B182" s="5"/>
    </row>
    <row r="183" spans="1:2" ht="15.75">
      <c r="A183" s="1"/>
    </row>
    <row r="184" spans="1:2" ht="15.75">
      <c r="A184" s="1"/>
      <c r="B184" s="1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  <c r="B218" s="5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  <c r="B245" s="11"/>
    </row>
    <row r="246" spans="1:2" ht="15.75">
      <c r="A246" s="1"/>
    </row>
    <row r="247" spans="1:2" ht="15.75">
      <c r="A247" s="1"/>
      <c r="B247" s="11"/>
    </row>
    <row r="248" spans="1:2" ht="15.75">
      <c r="A248" s="1"/>
      <c r="B248" s="11"/>
    </row>
    <row r="249" spans="1:2" ht="15.75">
      <c r="A249" s="1"/>
      <c r="B249" s="5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6" spans="1:1" ht="15.75">
      <c r="A306" s="1"/>
    </row>
    <row r="307" spans="1:1" ht="15.75">
      <c r="A307" s="1"/>
    </row>
    <row r="308" spans="1:1" ht="15.75">
      <c r="A308" s="1"/>
    </row>
    <row r="310" spans="1:1" ht="15.75">
      <c r="A310" s="1"/>
    </row>
    <row r="539" spans="1:1">
      <c r="A539" s="3" t="s">
        <v>0</v>
      </c>
    </row>
  </sheetData>
  <sortState ref="A3:A40">
    <sortCondition ref="A40"/>
  </sortState>
  <conditionalFormatting sqref="D3 D6 D9 D12">
    <cfRule type="cellIs" dxfId="192" priority="13" operator="equal">
      <formula>"WARN"</formula>
    </cfRule>
  </conditionalFormatting>
  <conditionalFormatting sqref="D15 D18 D21 D24 D27 D30 D33">
    <cfRule type="cellIs" dxfId="191" priority="12" operator="equal">
      <formula>"WARN"</formula>
    </cfRule>
  </conditionalFormatting>
  <conditionalFormatting sqref="D36 D39 D42 D45 D47 D49 D51">
    <cfRule type="cellIs" dxfId="190" priority="11" operator="equal">
      <formula>"WARN"</formula>
    </cfRule>
  </conditionalFormatting>
  <conditionalFormatting sqref="D54 D57 D59 D62 D64 D67 D70 D73">
    <cfRule type="cellIs" dxfId="189" priority="10" operator="equal">
      <formula>"WARN"</formula>
    </cfRule>
  </conditionalFormatting>
  <conditionalFormatting sqref="D78 D81 D84 D87 D89 D91 D93 D95 D97 D102 D104 D106 D108 D110 D99:D100">
    <cfRule type="cellIs" dxfId="188" priority="9" operator="equal">
      <formula>"WARN"</formula>
    </cfRule>
  </conditionalFormatting>
  <conditionalFormatting sqref="D115 D117 D119 D123 D125 D127">
    <cfRule type="cellIs" dxfId="187" priority="8" operator="equal">
      <formula>"WARN"</formula>
    </cfRule>
  </conditionalFormatting>
  <conditionalFormatting sqref="D70">
    <cfRule type="cellIs" dxfId="186" priority="7" operator="equal">
      <formula>"WARN"</formula>
    </cfRule>
  </conditionalFormatting>
  <conditionalFormatting sqref="D73">
    <cfRule type="cellIs" dxfId="185" priority="6" operator="equal">
      <formula>"WARN"</formula>
    </cfRule>
  </conditionalFormatting>
  <conditionalFormatting sqref="D78">
    <cfRule type="cellIs" dxfId="184" priority="5" operator="equal">
      <formula>"WARN"</formula>
    </cfRule>
  </conditionalFormatting>
  <conditionalFormatting sqref="D78">
    <cfRule type="cellIs" dxfId="183" priority="4" operator="equal">
      <formula>"WARN"</formula>
    </cfRule>
  </conditionalFormatting>
  <conditionalFormatting sqref="D117">
    <cfRule type="cellIs" dxfId="182" priority="3" operator="equal">
      <formula>"WARN"</formula>
    </cfRule>
  </conditionalFormatting>
  <conditionalFormatting sqref="D117">
    <cfRule type="cellIs" dxfId="181" priority="2" operator="equal">
      <formula>"WARN"</formula>
    </cfRule>
  </conditionalFormatting>
  <conditionalFormatting sqref="D112">
    <cfRule type="cellIs" dxfId="18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workbookViewId="0">
      <selection activeCell="D170" sqref="D170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3.081920170211661E-4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79" priority="149" operator="equal">
      <formula>"WARN"</formula>
    </cfRule>
  </conditionalFormatting>
  <conditionalFormatting sqref="D35 D41 D43 D45 D47 D37 D50">
    <cfRule type="cellIs" dxfId="178" priority="148" operator="equal">
      <formula>"WARN"</formula>
    </cfRule>
  </conditionalFormatting>
  <conditionalFormatting sqref="D53 D55 D57 D59 D61 D63 D65 D67">
    <cfRule type="cellIs" dxfId="177" priority="147" operator="equal">
      <formula>"WARN"</formula>
    </cfRule>
  </conditionalFormatting>
  <conditionalFormatting sqref="D70 D73 D76 D78 D80 D82">
    <cfRule type="cellIs" dxfId="176" priority="146" operator="equal">
      <formula>"WARN"</formula>
    </cfRule>
  </conditionalFormatting>
  <conditionalFormatting sqref="D85 D89 D92 D94 D100 D106 D108">
    <cfRule type="cellIs" dxfId="175" priority="145" operator="equal">
      <formula>"WARN"</formula>
    </cfRule>
  </conditionalFormatting>
  <conditionalFormatting sqref="D110 D112 D114 D116 D118">
    <cfRule type="cellIs" dxfId="174" priority="144" operator="equal">
      <formula>"WARN"</formula>
    </cfRule>
  </conditionalFormatting>
  <conditionalFormatting sqref="D121 D123 D125 D127 D142 D129 D131 D133 D136 D138 D140 D144">
    <cfRule type="cellIs" dxfId="173" priority="143" operator="equal">
      <formula>"WARN"</formula>
    </cfRule>
  </conditionalFormatting>
  <conditionalFormatting sqref="D147 D149 D151">
    <cfRule type="cellIs" dxfId="172" priority="142" operator="equal">
      <formula>"WARN"</formula>
    </cfRule>
  </conditionalFormatting>
  <conditionalFormatting sqref="D154 D156 D162">
    <cfRule type="cellIs" dxfId="171" priority="141" operator="equal">
      <formula>"WARN"</formula>
    </cfRule>
  </conditionalFormatting>
  <conditionalFormatting sqref="D159">
    <cfRule type="cellIs" dxfId="170" priority="140" operator="equal">
      <formula>"WARN"</formula>
    </cfRule>
  </conditionalFormatting>
  <conditionalFormatting sqref="D164 D166 D170 D172 D168">
    <cfRule type="cellIs" dxfId="169" priority="139" operator="equal">
      <formula>"WARN"</formula>
    </cfRule>
  </conditionalFormatting>
  <conditionalFormatting sqref="D175 D177 D179 D183 D186">
    <cfRule type="cellIs" dxfId="168" priority="138" operator="equal">
      <formula>"WARN"</formula>
    </cfRule>
  </conditionalFormatting>
  <conditionalFormatting sqref="D189 D191 D193 D195 D197 D199">
    <cfRule type="cellIs" dxfId="167" priority="137" operator="equal">
      <formula>"WARN"</formula>
    </cfRule>
  </conditionalFormatting>
  <conditionalFormatting sqref="D103">
    <cfRule type="cellIs" dxfId="166" priority="136" operator="equal">
      <formula>"WARN"</formula>
    </cfRule>
  </conditionalFormatting>
  <conditionalFormatting sqref="D35">
    <cfRule type="cellIs" dxfId="165" priority="135" operator="equal">
      <formula>"WARN"</formula>
    </cfRule>
  </conditionalFormatting>
  <conditionalFormatting sqref="D37">
    <cfRule type="cellIs" dxfId="164" priority="134" operator="equal">
      <formula>"WARN"</formula>
    </cfRule>
  </conditionalFormatting>
  <conditionalFormatting sqref="D50">
    <cfRule type="cellIs" dxfId="163" priority="133" operator="equal">
      <formula>"WARN"</formula>
    </cfRule>
  </conditionalFormatting>
  <conditionalFormatting sqref="D53">
    <cfRule type="cellIs" dxfId="162" priority="132" operator="equal">
      <formula>"WARN"</formula>
    </cfRule>
  </conditionalFormatting>
  <conditionalFormatting sqref="D53">
    <cfRule type="cellIs" dxfId="161" priority="131" operator="equal">
      <formula>"WARN"</formula>
    </cfRule>
  </conditionalFormatting>
  <conditionalFormatting sqref="D63">
    <cfRule type="cellIs" dxfId="160" priority="130" operator="equal">
      <formula>"WARN"</formula>
    </cfRule>
  </conditionalFormatting>
  <conditionalFormatting sqref="D63">
    <cfRule type="cellIs" dxfId="159" priority="129" operator="equal">
      <formula>"WARN"</formula>
    </cfRule>
  </conditionalFormatting>
  <conditionalFormatting sqref="D65">
    <cfRule type="cellIs" dxfId="158" priority="128" operator="equal">
      <formula>"WARN"</formula>
    </cfRule>
  </conditionalFormatting>
  <conditionalFormatting sqref="D65">
    <cfRule type="cellIs" dxfId="157" priority="127" operator="equal">
      <formula>"WARN"</formula>
    </cfRule>
  </conditionalFormatting>
  <conditionalFormatting sqref="D67">
    <cfRule type="cellIs" dxfId="156" priority="126" operator="equal">
      <formula>"WARN"</formula>
    </cfRule>
  </conditionalFormatting>
  <conditionalFormatting sqref="D67">
    <cfRule type="cellIs" dxfId="155" priority="125" operator="equal">
      <formula>"WARN"</formula>
    </cfRule>
  </conditionalFormatting>
  <conditionalFormatting sqref="D70">
    <cfRule type="cellIs" dxfId="154" priority="124" operator="equal">
      <formula>"WARN"</formula>
    </cfRule>
  </conditionalFormatting>
  <conditionalFormatting sqref="D70">
    <cfRule type="cellIs" dxfId="153" priority="123" operator="equal">
      <formula>"WARN"</formula>
    </cfRule>
  </conditionalFormatting>
  <conditionalFormatting sqref="D70">
    <cfRule type="cellIs" dxfId="152" priority="122" operator="equal">
      <formula>"WARN"</formula>
    </cfRule>
  </conditionalFormatting>
  <conditionalFormatting sqref="D73">
    <cfRule type="cellIs" dxfId="151" priority="121" operator="equal">
      <formula>"WARN"</formula>
    </cfRule>
  </conditionalFormatting>
  <conditionalFormatting sqref="D73">
    <cfRule type="cellIs" dxfId="150" priority="120" operator="equal">
      <formula>"WARN"</formula>
    </cfRule>
  </conditionalFormatting>
  <conditionalFormatting sqref="D73">
    <cfRule type="cellIs" dxfId="149" priority="119" operator="equal">
      <formula>"WARN"</formula>
    </cfRule>
  </conditionalFormatting>
  <conditionalFormatting sqref="D103">
    <cfRule type="cellIs" dxfId="148" priority="118" operator="equal">
      <formula>"WARN"</formula>
    </cfRule>
  </conditionalFormatting>
  <conditionalFormatting sqref="D103">
    <cfRule type="cellIs" dxfId="147" priority="117" operator="equal">
      <formula>"WARN"</formula>
    </cfRule>
  </conditionalFormatting>
  <conditionalFormatting sqref="D103">
    <cfRule type="cellIs" dxfId="146" priority="116" operator="equal">
      <formula>"WARN"</formula>
    </cfRule>
  </conditionalFormatting>
  <conditionalFormatting sqref="D106">
    <cfRule type="cellIs" dxfId="145" priority="115" operator="equal">
      <formula>"WARN"</formula>
    </cfRule>
  </conditionalFormatting>
  <conditionalFormatting sqref="D106">
    <cfRule type="cellIs" dxfId="144" priority="114" operator="equal">
      <formula>"WARN"</formula>
    </cfRule>
  </conditionalFormatting>
  <conditionalFormatting sqref="D106">
    <cfRule type="cellIs" dxfId="143" priority="113" operator="equal">
      <formula>"WARN"</formula>
    </cfRule>
  </conditionalFormatting>
  <conditionalFormatting sqref="D106">
    <cfRule type="cellIs" dxfId="142" priority="112" operator="equal">
      <formula>"WARN"</formula>
    </cfRule>
  </conditionalFormatting>
  <conditionalFormatting sqref="D108">
    <cfRule type="cellIs" dxfId="141" priority="111" operator="equal">
      <formula>"WARN"</formula>
    </cfRule>
  </conditionalFormatting>
  <conditionalFormatting sqref="D108">
    <cfRule type="cellIs" dxfId="140" priority="110" operator="equal">
      <formula>"WARN"</formula>
    </cfRule>
  </conditionalFormatting>
  <conditionalFormatting sqref="D108">
    <cfRule type="cellIs" dxfId="139" priority="109" operator="equal">
      <formula>"WARN"</formula>
    </cfRule>
  </conditionalFormatting>
  <conditionalFormatting sqref="D108">
    <cfRule type="cellIs" dxfId="138" priority="108" operator="equal">
      <formula>"WARN"</formula>
    </cfRule>
  </conditionalFormatting>
  <conditionalFormatting sqref="D123">
    <cfRule type="cellIs" dxfId="137" priority="107" operator="equal">
      <formula>"WARN"</formula>
    </cfRule>
  </conditionalFormatting>
  <conditionalFormatting sqref="D123">
    <cfRule type="cellIs" dxfId="136" priority="106" operator="equal">
      <formula>"WARN"</formula>
    </cfRule>
  </conditionalFormatting>
  <conditionalFormatting sqref="D123">
    <cfRule type="cellIs" dxfId="135" priority="105" operator="equal">
      <formula>"WARN"</formula>
    </cfRule>
  </conditionalFormatting>
  <conditionalFormatting sqref="D123">
    <cfRule type="cellIs" dxfId="134" priority="104" operator="equal">
      <formula>"WARN"</formula>
    </cfRule>
  </conditionalFormatting>
  <conditionalFormatting sqref="D127">
    <cfRule type="cellIs" dxfId="133" priority="103" operator="equal">
      <formula>"WARN"</formula>
    </cfRule>
  </conditionalFormatting>
  <conditionalFormatting sqref="D127">
    <cfRule type="cellIs" dxfId="132" priority="102" operator="equal">
      <formula>"WARN"</formula>
    </cfRule>
  </conditionalFormatting>
  <conditionalFormatting sqref="D127">
    <cfRule type="cellIs" dxfId="131" priority="101" operator="equal">
      <formula>"WARN"</formula>
    </cfRule>
  </conditionalFormatting>
  <conditionalFormatting sqref="D127">
    <cfRule type="cellIs" dxfId="130" priority="100" operator="equal">
      <formula>"WARN"</formula>
    </cfRule>
  </conditionalFormatting>
  <conditionalFormatting sqref="D129">
    <cfRule type="cellIs" dxfId="129" priority="99" operator="equal">
      <formula>"WARN"</formula>
    </cfRule>
  </conditionalFormatting>
  <conditionalFormatting sqref="D129">
    <cfRule type="cellIs" dxfId="128" priority="98" operator="equal">
      <formula>"WARN"</formula>
    </cfRule>
  </conditionalFormatting>
  <conditionalFormatting sqref="D129">
    <cfRule type="cellIs" dxfId="127" priority="97" operator="equal">
      <formula>"WARN"</formula>
    </cfRule>
  </conditionalFormatting>
  <conditionalFormatting sqref="D129">
    <cfRule type="cellIs" dxfId="126" priority="96" operator="equal">
      <formula>"WARN"</formula>
    </cfRule>
  </conditionalFormatting>
  <conditionalFormatting sqref="D131">
    <cfRule type="cellIs" dxfId="125" priority="95" operator="equal">
      <formula>"WARN"</formula>
    </cfRule>
  </conditionalFormatting>
  <conditionalFormatting sqref="D131">
    <cfRule type="cellIs" dxfId="124" priority="94" operator="equal">
      <formula>"WARN"</formula>
    </cfRule>
  </conditionalFormatting>
  <conditionalFormatting sqref="D131">
    <cfRule type="cellIs" dxfId="123" priority="93" operator="equal">
      <formula>"WARN"</formula>
    </cfRule>
  </conditionalFormatting>
  <conditionalFormatting sqref="D131">
    <cfRule type="cellIs" dxfId="122" priority="92" operator="equal">
      <formula>"WARN"</formula>
    </cfRule>
  </conditionalFormatting>
  <conditionalFormatting sqref="D133">
    <cfRule type="cellIs" dxfId="121" priority="91" operator="equal">
      <formula>"WARN"</formula>
    </cfRule>
  </conditionalFormatting>
  <conditionalFormatting sqref="D133">
    <cfRule type="cellIs" dxfId="120" priority="90" operator="equal">
      <formula>"WARN"</formula>
    </cfRule>
  </conditionalFormatting>
  <conditionalFormatting sqref="D133">
    <cfRule type="cellIs" dxfId="119" priority="89" operator="equal">
      <formula>"WARN"</formula>
    </cfRule>
  </conditionalFormatting>
  <conditionalFormatting sqref="D133">
    <cfRule type="cellIs" dxfId="118" priority="88" operator="equal">
      <formula>"WARN"</formula>
    </cfRule>
  </conditionalFormatting>
  <conditionalFormatting sqref="D136">
    <cfRule type="cellIs" dxfId="117" priority="87" operator="equal">
      <formula>"WARN"</formula>
    </cfRule>
  </conditionalFormatting>
  <conditionalFormatting sqref="D136">
    <cfRule type="cellIs" dxfId="116" priority="86" operator="equal">
      <formula>"WARN"</formula>
    </cfRule>
  </conditionalFormatting>
  <conditionalFormatting sqref="D136">
    <cfRule type="cellIs" dxfId="115" priority="85" operator="equal">
      <formula>"WARN"</formula>
    </cfRule>
  </conditionalFormatting>
  <conditionalFormatting sqref="D136">
    <cfRule type="cellIs" dxfId="114" priority="84" operator="equal">
      <formula>"WARN"</formula>
    </cfRule>
  </conditionalFormatting>
  <conditionalFormatting sqref="D138">
    <cfRule type="cellIs" dxfId="113" priority="83" operator="equal">
      <formula>"WARN"</formula>
    </cfRule>
  </conditionalFormatting>
  <conditionalFormatting sqref="D138">
    <cfRule type="cellIs" dxfId="112" priority="82" operator="equal">
      <formula>"WARN"</formula>
    </cfRule>
  </conditionalFormatting>
  <conditionalFormatting sqref="D138">
    <cfRule type="cellIs" dxfId="111" priority="81" operator="equal">
      <formula>"WARN"</formula>
    </cfRule>
  </conditionalFormatting>
  <conditionalFormatting sqref="D138">
    <cfRule type="cellIs" dxfId="110" priority="80" operator="equal">
      <formula>"WARN"</formula>
    </cfRule>
  </conditionalFormatting>
  <conditionalFormatting sqref="D140">
    <cfRule type="cellIs" dxfId="109" priority="79" operator="equal">
      <formula>"WARN"</formula>
    </cfRule>
  </conditionalFormatting>
  <conditionalFormatting sqref="D140">
    <cfRule type="cellIs" dxfId="108" priority="78" operator="equal">
      <formula>"WARN"</formula>
    </cfRule>
  </conditionalFormatting>
  <conditionalFormatting sqref="D140">
    <cfRule type="cellIs" dxfId="107" priority="77" operator="equal">
      <formula>"WARN"</formula>
    </cfRule>
  </conditionalFormatting>
  <conditionalFormatting sqref="D140">
    <cfRule type="cellIs" dxfId="106" priority="76" operator="equal">
      <formula>"WARN"</formula>
    </cfRule>
  </conditionalFormatting>
  <conditionalFormatting sqref="D144">
    <cfRule type="cellIs" dxfId="105" priority="75" operator="equal">
      <formula>"WARN"</formula>
    </cfRule>
  </conditionalFormatting>
  <conditionalFormatting sqref="D144">
    <cfRule type="cellIs" dxfId="104" priority="74" operator="equal">
      <formula>"WARN"</formula>
    </cfRule>
  </conditionalFormatting>
  <conditionalFormatting sqref="D144">
    <cfRule type="cellIs" dxfId="103" priority="73" operator="equal">
      <formula>"WARN"</formula>
    </cfRule>
  </conditionalFormatting>
  <conditionalFormatting sqref="D144">
    <cfRule type="cellIs" dxfId="102" priority="72" operator="equal">
      <formula>"WARN"</formula>
    </cfRule>
  </conditionalFormatting>
  <conditionalFormatting sqref="D147">
    <cfRule type="cellIs" dxfId="101" priority="71" operator="equal">
      <formula>"WARN"</formula>
    </cfRule>
  </conditionalFormatting>
  <conditionalFormatting sqref="D147">
    <cfRule type="cellIs" dxfId="100" priority="70" operator="equal">
      <formula>"WARN"</formula>
    </cfRule>
  </conditionalFormatting>
  <conditionalFormatting sqref="D147">
    <cfRule type="cellIs" dxfId="99" priority="69" operator="equal">
      <formula>"WARN"</formula>
    </cfRule>
  </conditionalFormatting>
  <conditionalFormatting sqref="D147">
    <cfRule type="cellIs" dxfId="98" priority="68" operator="equal">
      <formula>"WARN"</formula>
    </cfRule>
  </conditionalFormatting>
  <conditionalFormatting sqref="D147">
    <cfRule type="cellIs" dxfId="97" priority="67" operator="equal">
      <formula>"WARN"</formula>
    </cfRule>
  </conditionalFormatting>
  <conditionalFormatting sqref="D151">
    <cfRule type="cellIs" dxfId="96" priority="66" operator="equal">
      <formula>"WARN"</formula>
    </cfRule>
  </conditionalFormatting>
  <conditionalFormatting sqref="D151">
    <cfRule type="cellIs" dxfId="95" priority="65" operator="equal">
      <formula>"WARN"</formula>
    </cfRule>
  </conditionalFormatting>
  <conditionalFormatting sqref="D151">
    <cfRule type="cellIs" dxfId="94" priority="64" operator="equal">
      <formula>"WARN"</formula>
    </cfRule>
  </conditionalFormatting>
  <conditionalFormatting sqref="D151">
    <cfRule type="cellIs" dxfId="93" priority="63" operator="equal">
      <formula>"WARN"</formula>
    </cfRule>
  </conditionalFormatting>
  <conditionalFormatting sqref="D151">
    <cfRule type="cellIs" dxfId="92" priority="62" operator="equal">
      <formula>"WARN"</formula>
    </cfRule>
  </conditionalFormatting>
  <conditionalFormatting sqref="D162">
    <cfRule type="cellIs" dxfId="91" priority="61" operator="equal">
      <formula>"WARN"</formula>
    </cfRule>
  </conditionalFormatting>
  <conditionalFormatting sqref="D162">
    <cfRule type="cellIs" dxfId="90" priority="60" operator="equal">
      <formula>"WARN"</formula>
    </cfRule>
  </conditionalFormatting>
  <conditionalFormatting sqref="D162">
    <cfRule type="cellIs" dxfId="89" priority="59" operator="equal">
      <formula>"WARN"</formula>
    </cfRule>
  </conditionalFormatting>
  <conditionalFormatting sqref="D162">
    <cfRule type="cellIs" dxfId="88" priority="58" operator="equal">
      <formula>"WARN"</formula>
    </cfRule>
  </conditionalFormatting>
  <conditionalFormatting sqref="D162">
    <cfRule type="cellIs" dxfId="87" priority="57" operator="equal">
      <formula>"WARN"</formula>
    </cfRule>
  </conditionalFormatting>
  <conditionalFormatting sqref="D170">
    <cfRule type="cellIs" dxfId="86" priority="56" operator="equal">
      <formula>"WARN"</formula>
    </cfRule>
  </conditionalFormatting>
  <conditionalFormatting sqref="D170">
    <cfRule type="cellIs" dxfId="85" priority="55" operator="equal">
      <formula>"WARN"</formula>
    </cfRule>
  </conditionalFormatting>
  <conditionalFormatting sqref="D170">
    <cfRule type="cellIs" dxfId="84" priority="54" operator="equal">
      <formula>"WARN"</formula>
    </cfRule>
  </conditionalFormatting>
  <conditionalFormatting sqref="D170">
    <cfRule type="cellIs" dxfId="83" priority="53" operator="equal">
      <formula>"WARN"</formula>
    </cfRule>
  </conditionalFormatting>
  <conditionalFormatting sqref="D170">
    <cfRule type="cellIs" dxfId="82" priority="52" operator="equal">
      <formula>"WARN"</formula>
    </cfRule>
  </conditionalFormatting>
  <conditionalFormatting sqref="D172">
    <cfRule type="cellIs" dxfId="81" priority="51" operator="equal">
      <formula>"WARN"</formula>
    </cfRule>
  </conditionalFormatting>
  <conditionalFormatting sqref="D172">
    <cfRule type="cellIs" dxfId="80" priority="50" operator="equal">
      <formula>"WARN"</formula>
    </cfRule>
  </conditionalFormatting>
  <conditionalFormatting sqref="D172">
    <cfRule type="cellIs" dxfId="79" priority="49" operator="equal">
      <formula>"WARN"</formula>
    </cfRule>
  </conditionalFormatting>
  <conditionalFormatting sqref="D172">
    <cfRule type="cellIs" dxfId="78" priority="48" operator="equal">
      <formula>"WARN"</formula>
    </cfRule>
  </conditionalFormatting>
  <conditionalFormatting sqref="D172">
    <cfRule type="cellIs" dxfId="77" priority="47" operator="equal">
      <formula>"WARN"</formula>
    </cfRule>
  </conditionalFormatting>
  <conditionalFormatting sqref="D179">
    <cfRule type="cellIs" dxfId="76" priority="46" operator="equal">
      <formula>"WARN"</formula>
    </cfRule>
  </conditionalFormatting>
  <conditionalFormatting sqref="D179">
    <cfRule type="cellIs" dxfId="75" priority="45" operator="equal">
      <formula>"WARN"</formula>
    </cfRule>
  </conditionalFormatting>
  <conditionalFormatting sqref="D179">
    <cfRule type="cellIs" dxfId="74" priority="44" operator="equal">
      <formula>"WARN"</formula>
    </cfRule>
  </conditionalFormatting>
  <conditionalFormatting sqref="D179">
    <cfRule type="cellIs" dxfId="73" priority="43" operator="equal">
      <formula>"WARN"</formula>
    </cfRule>
  </conditionalFormatting>
  <conditionalFormatting sqref="D179">
    <cfRule type="cellIs" dxfId="72" priority="42" operator="equal">
      <formula>"WARN"</formula>
    </cfRule>
  </conditionalFormatting>
  <conditionalFormatting sqref="D183">
    <cfRule type="cellIs" dxfId="71" priority="41" operator="equal">
      <formula>"WARN"</formula>
    </cfRule>
  </conditionalFormatting>
  <conditionalFormatting sqref="D183">
    <cfRule type="cellIs" dxfId="70" priority="40" operator="equal">
      <formula>"WARN"</formula>
    </cfRule>
  </conditionalFormatting>
  <conditionalFormatting sqref="D183">
    <cfRule type="cellIs" dxfId="69" priority="39" operator="equal">
      <formula>"WARN"</formula>
    </cfRule>
  </conditionalFormatting>
  <conditionalFormatting sqref="D183">
    <cfRule type="cellIs" dxfId="68" priority="38" operator="equal">
      <formula>"WARN"</formula>
    </cfRule>
  </conditionalFormatting>
  <conditionalFormatting sqref="D183">
    <cfRule type="cellIs" dxfId="67" priority="37" operator="equal">
      <formula>"WARN"</formula>
    </cfRule>
  </conditionalFormatting>
  <conditionalFormatting sqref="D186">
    <cfRule type="cellIs" dxfId="66" priority="36" operator="equal">
      <formula>"WARN"</formula>
    </cfRule>
  </conditionalFormatting>
  <conditionalFormatting sqref="D186">
    <cfRule type="cellIs" dxfId="65" priority="35" operator="equal">
      <formula>"WARN"</formula>
    </cfRule>
  </conditionalFormatting>
  <conditionalFormatting sqref="D186">
    <cfRule type="cellIs" dxfId="64" priority="34" operator="equal">
      <formula>"WARN"</formula>
    </cfRule>
  </conditionalFormatting>
  <conditionalFormatting sqref="D186">
    <cfRule type="cellIs" dxfId="63" priority="33" operator="equal">
      <formula>"WARN"</formula>
    </cfRule>
  </conditionalFormatting>
  <conditionalFormatting sqref="D186">
    <cfRule type="cellIs" dxfId="62" priority="32" operator="equal">
      <formula>"WARN"</formula>
    </cfRule>
  </conditionalFormatting>
  <conditionalFormatting sqref="D191">
    <cfRule type="cellIs" dxfId="61" priority="31" operator="equal">
      <formula>"WARN"</formula>
    </cfRule>
  </conditionalFormatting>
  <conditionalFormatting sqref="D191">
    <cfRule type="cellIs" dxfId="60" priority="30" operator="equal">
      <formula>"WARN"</formula>
    </cfRule>
  </conditionalFormatting>
  <conditionalFormatting sqref="D191">
    <cfRule type="cellIs" dxfId="59" priority="29" operator="equal">
      <formula>"WARN"</formula>
    </cfRule>
  </conditionalFormatting>
  <conditionalFormatting sqref="D191">
    <cfRule type="cellIs" dxfId="58" priority="28" operator="equal">
      <formula>"WARN"</formula>
    </cfRule>
  </conditionalFormatting>
  <conditionalFormatting sqref="D191">
    <cfRule type="cellIs" dxfId="57" priority="27" operator="equal">
      <formula>"WARN"</formula>
    </cfRule>
  </conditionalFormatting>
  <conditionalFormatting sqref="D195">
    <cfRule type="cellIs" dxfId="56" priority="26" operator="equal">
      <formula>"WARN"</formula>
    </cfRule>
  </conditionalFormatting>
  <conditionalFormatting sqref="D195">
    <cfRule type="cellIs" dxfId="55" priority="25" operator="equal">
      <formula>"WARN"</formula>
    </cfRule>
  </conditionalFormatting>
  <conditionalFormatting sqref="D195">
    <cfRule type="cellIs" dxfId="54" priority="24" operator="equal">
      <formula>"WARN"</formula>
    </cfRule>
  </conditionalFormatting>
  <conditionalFormatting sqref="D195">
    <cfRule type="cellIs" dxfId="53" priority="23" operator="equal">
      <formula>"WARN"</formula>
    </cfRule>
  </conditionalFormatting>
  <conditionalFormatting sqref="D195">
    <cfRule type="cellIs" dxfId="52" priority="22" operator="equal">
      <formula>"WARN"</formula>
    </cfRule>
  </conditionalFormatting>
  <conditionalFormatting sqref="D199">
    <cfRule type="cellIs" dxfId="51" priority="21" operator="equal">
      <formula>"WARN"</formula>
    </cfRule>
  </conditionalFormatting>
  <conditionalFormatting sqref="D199">
    <cfRule type="cellIs" dxfId="50" priority="20" operator="equal">
      <formula>"WARN"</formula>
    </cfRule>
  </conditionalFormatting>
  <conditionalFormatting sqref="D199">
    <cfRule type="cellIs" dxfId="49" priority="19" operator="equal">
      <formula>"WARN"</formula>
    </cfRule>
  </conditionalFormatting>
  <conditionalFormatting sqref="D199">
    <cfRule type="cellIs" dxfId="48" priority="18" operator="equal">
      <formula>"WARN"</formula>
    </cfRule>
  </conditionalFormatting>
  <conditionalFormatting sqref="D199">
    <cfRule type="cellIs" dxfId="47" priority="17" operator="equal">
      <formula>"WARN"</formula>
    </cfRule>
  </conditionalFormatting>
  <conditionalFormatting sqref="D85">
    <cfRule type="cellIs" dxfId="46" priority="16" operator="equal">
      <formula>"WARN"</formula>
    </cfRule>
  </conditionalFormatting>
  <conditionalFormatting sqref="D85">
    <cfRule type="cellIs" dxfId="45" priority="15" operator="equal">
      <formula>"WARN"</formula>
    </cfRule>
  </conditionalFormatting>
  <conditionalFormatting sqref="D85">
    <cfRule type="cellIs" dxfId="44" priority="14" operator="equal">
      <formula>"WARN"</formula>
    </cfRule>
  </conditionalFormatting>
  <conditionalFormatting sqref="D85">
    <cfRule type="cellIs" dxfId="43" priority="13" operator="equal">
      <formula>"WARN"</formula>
    </cfRule>
  </conditionalFormatting>
  <conditionalFormatting sqref="D94">
    <cfRule type="cellIs" dxfId="42" priority="12" operator="equal">
      <formula>"WARN"</formula>
    </cfRule>
  </conditionalFormatting>
  <conditionalFormatting sqref="D94">
    <cfRule type="cellIs" dxfId="41" priority="11" operator="equal">
      <formula>"WARN"</formula>
    </cfRule>
  </conditionalFormatting>
  <conditionalFormatting sqref="D94">
    <cfRule type="cellIs" dxfId="40" priority="10" operator="equal">
      <formula>"WARN"</formula>
    </cfRule>
  </conditionalFormatting>
  <conditionalFormatting sqref="D94">
    <cfRule type="cellIs" dxfId="39" priority="9" operator="equal">
      <formula>"WARN"</formula>
    </cfRule>
  </conditionalFormatting>
  <conditionalFormatting sqref="D166">
    <cfRule type="cellIs" dxfId="38" priority="8" operator="equal">
      <formula>"WARN"</formula>
    </cfRule>
  </conditionalFormatting>
  <conditionalFormatting sqref="D166">
    <cfRule type="cellIs" dxfId="37" priority="7" operator="equal">
      <formula>"WARN"</formula>
    </cfRule>
  </conditionalFormatting>
  <conditionalFormatting sqref="D166">
    <cfRule type="cellIs" dxfId="36" priority="6" operator="equal">
      <formula>"WARN"</formula>
    </cfRule>
  </conditionalFormatting>
  <conditionalFormatting sqref="D166">
    <cfRule type="cellIs" dxfId="35" priority="5" operator="equal">
      <formula>"WARN"</formula>
    </cfRule>
  </conditionalFormatting>
  <conditionalFormatting sqref="D168">
    <cfRule type="cellIs" dxfId="34" priority="4" operator="equal">
      <formula>"WARN"</formula>
    </cfRule>
  </conditionalFormatting>
  <conditionalFormatting sqref="D168">
    <cfRule type="cellIs" dxfId="33" priority="3" operator="equal">
      <formula>"WARN"</formula>
    </cfRule>
  </conditionalFormatting>
  <conditionalFormatting sqref="D168">
    <cfRule type="cellIs" dxfId="32" priority="2" operator="equal">
      <formula>"WARN"</formula>
    </cfRule>
  </conditionalFormatting>
  <conditionalFormatting sqref="D168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formula-custom</vt:lpstr>
      <vt:lpstr>formula-notsupported</vt:lpstr>
      <vt:lpstr>formula-lookup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2013-08-14T03:38:47Z</dcterms:modified>
</cp:coreProperties>
</file>