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s\Desktop\"/>
    </mc:Choice>
  </mc:AlternateContent>
  <xr:revisionPtr revIDLastSave="0" documentId="8_{0F0F84B1-DCCF-480A-9BA6-6F35A828C548}" xr6:coauthVersionLast="34" xr6:coauthVersionMax="34" xr10:uidLastSave="{00000000-0000-0000-0000-000000000000}"/>
  <bookViews>
    <workbookView xWindow="0" yWindow="0" windowWidth="23040" windowHeight="9072" xr2:uid="{DADB8476-0E95-4EE0-A9A3-E3A49359A4AF}"/>
  </bookViews>
  <sheets>
    <sheet name="Φύλλο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7" i="1" l="1"/>
  <c r="AG97" i="1" s="1"/>
  <c r="AH97" i="1" s="1"/>
  <c r="Y97" i="1"/>
  <c r="Z97" i="1" s="1"/>
  <c r="AA97" i="1" s="1"/>
  <c r="R97" i="1"/>
  <c r="S97" i="1" s="1"/>
  <c r="T97" i="1" s="1"/>
  <c r="L97" i="1"/>
  <c r="M97" i="1" s="1"/>
  <c r="K97" i="1"/>
  <c r="AF96" i="1"/>
  <c r="AG96" i="1" s="1"/>
  <c r="AH96" i="1" s="1"/>
  <c r="Y96" i="1"/>
  <c r="Z96" i="1" s="1"/>
  <c r="AA96" i="1" s="1"/>
  <c r="T96" i="1"/>
  <c r="R96" i="1"/>
  <c r="S96" i="1" s="1"/>
  <c r="L96" i="1"/>
  <c r="M96" i="1" s="1"/>
  <c r="K96" i="1"/>
  <c r="AF95" i="1"/>
  <c r="AG95" i="1" s="1"/>
  <c r="AH95" i="1" s="1"/>
  <c r="Y95" i="1"/>
  <c r="Z95" i="1" s="1"/>
  <c r="AA95" i="1" s="1"/>
  <c r="R95" i="1"/>
  <c r="S95" i="1" s="1"/>
  <c r="T95" i="1" s="1"/>
  <c r="L95" i="1"/>
  <c r="M95" i="1" s="1"/>
  <c r="K95" i="1"/>
  <c r="AF94" i="1"/>
  <c r="AG94" i="1" s="1"/>
  <c r="AH94" i="1" s="1"/>
  <c r="Y94" i="1"/>
  <c r="Z94" i="1" s="1"/>
  <c r="AA94" i="1" s="1"/>
  <c r="T94" i="1"/>
  <c r="R94" i="1"/>
  <c r="S94" i="1" s="1"/>
  <c r="L94" i="1"/>
  <c r="M94" i="1" s="1"/>
  <c r="K94" i="1"/>
  <c r="AF93" i="1"/>
  <c r="AG93" i="1" s="1"/>
  <c r="AH93" i="1" s="1"/>
  <c r="Y93" i="1"/>
  <c r="Z93" i="1" s="1"/>
  <c r="AA93" i="1" s="1"/>
  <c r="T93" i="1"/>
  <c r="S93" i="1"/>
  <c r="R93" i="1"/>
  <c r="L93" i="1"/>
  <c r="M93" i="1" s="1"/>
  <c r="K93" i="1"/>
  <c r="AF92" i="1"/>
  <c r="AG92" i="1" s="1"/>
  <c r="AH92" i="1" s="1"/>
  <c r="Y92" i="1"/>
  <c r="Z92" i="1" s="1"/>
  <c r="AA92" i="1" s="1"/>
  <c r="T92" i="1"/>
  <c r="S92" i="1"/>
  <c r="R92" i="1"/>
  <c r="L92" i="1"/>
  <c r="M92" i="1" s="1"/>
  <c r="K92" i="1"/>
  <c r="AF91" i="1"/>
  <c r="AG91" i="1" s="1"/>
  <c r="AH91" i="1" s="1"/>
  <c r="Y91" i="1"/>
  <c r="Z91" i="1" s="1"/>
  <c r="AA91" i="1" s="1"/>
  <c r="T91" i="1"/>
  <c r="S91" i="1"/>
  <c r="R91" i="1"/>
  <c r="L91" i="1"/>
  <c r="M91" i="1" s="1"/>
  <c r="K91" i="1"/>
  <c r="AF90" i="1"/>
  <c r="AG90" i="1" s="1"/>
  <c r="AH90" i="1" s="1"/>
  <c r="Y90" i="1"/>
  <c r="Z90" i="1" s="1"/>
  <c r="AA90" i="1" s="1"/>
  <c r="T90" i="1"/>
  <c r="S90" i="1"/>
  <c r="R90" i="1"/>
  <c r="L90" i="1"/>
  <c r="M90" i="1" s="1"/>
  <c r="K90" i="1"/>
  <c r="AF89" i="1"/>
  <c r="AG89" i="1" s="1"/>
  <c r="AH89" i="1" s="1"/>
  <c r="Y89" i="1"/>
  <c r="Z89" i="1" s="1"/>
  <c r="AA89" i="1" s="1"/>
  <c r="T89" i="1"/>
  <c r="S89" i="1"/>
  <c r="R89" i="1"/>
  <c r="L89" i="1"/>
  <c r="M89" i="1" s="1"/>
  <c r="K89" i="1"/>
  <c r="AF88" i="1"/>
  <c r="AG88" i="1" s="1"/>
  <c r="AH88" i="1" s="1"/>
  <c r="Y88" i="1"/>
  <c r="Z88" i="1" s="1"/>
  <c r="AA88" i="1" s="1"/>
  <c r="T88" i="1"/>
  <c r="S88" i="1"/>
  <c r="R88" i="1"/>
  <c r="L88" i="1"/>
  <c r="M88" i="1" s="1"/>
  <c r="K88" i="1"/>
  <c r="AF87" i="1"/>
  <c r="AG87" i="1" s="1"/>
  <c r="AH87" i="1" s="1"/>
  <c r="Y87" i="1"/>
  <c r="Z87" i="1" s="1"/>
  <c r="AA87" i="1" s="1"/>
  <c r="T87" i="1"/>
  <c r="S87" i="1"/>
  <c r="R87" i="1"/>
  <c r="L87" i="1"/>
  <c r="M87" i="1" s="1"/>
  <c r="K87" i="1"/>
  <c r="AF86" i="1"/>
  <c r="AG86" i="1" s="1"/>
  <c r="AH86" i="1" s="1"/>
  <c r="Y86" i="1"/>
  <c r="Z86" i="1" s="1"/>
  <c r="AA86" i="1" s="1"/>
  <c r="T86" i="1"/>
  <c r="S86" i="1"/>
  <c r="R86" i="1"/>
  <c r="L86" i="1"/>
  <c r="M86" i="1" s="1"/>
  <c r="K86" i="1"/>
  <c r="AF85" i="1"/>
  <c r="AG85" i="1" s="1"/>
  <c r="AH85" i="1" s="1"/>
  <c r="Y85" i="1"/>
  <c r="Z85" i="1" s="1"/>
  <c r="AA85" i="1" s="1"/>
  <c r="T85" i="1"/>
  <c r="S85" i="1"/>
  <c r="R85" i="1"/>
  <c r="L85" i="1"/>
  <c r="M85" i="1" s="1"/>
  <c r="K85" i="1"/>
  <c r="AF84" i="1"/>
  <c r="AG84" i="1" s="1"/>
  <c r="Y84" i="1"/>
  <c r="Z84" i="1" s="1"/>
  <c r="T84" i="1"/>
  <c r="S84" i="1"/>
  <c r="R84" i="1"/>
  <c r="L84" i="1"/>
  <c r="K84" i="1"/>
  <c r="AG78" i="1"/>
  <c r="AH78" i="1" s="1"/>
  <c r="AF78" i="1"/>
  <c r="Y78" i="1"/>
  <c r="Z78" i="1" s="1"/>
  <c r="AA78" i="1" s="1"/>
  <c r="R78" i="1"/>
  <c r="S78" i="1" s="1"/>
  <c r="T78" i="1" s="1"/>
  <c r="M78" i="1"/>
  <c r="L78" i="1"/>
  <c r="K78" i="1"/>
  <c r="AG77" i="1"/>
  <c r="AH77" i="1" s="1"/>
  <c r="AF77" i="1"/>
  <c r="Y77" i="1"/>
  <c r="Z77" i="1" s="1"/>
  <c r="AA77" i="1" s="1"/>
  <c r="R77" i="1"/>
  <c r="S77" i="1" s="1"/>
  <c r="T77" i="1" s="1"/>
  <c r="M77" i="1"/>
  <c r="L77" i="1"/>
  <c r="K77" i="1"/>
  <c r="AG76" i="1"/>
  <c r="AH76" i="1" s="1"/>
  <c r="AF76" i="1"/>
  <c r="Y76" i="1"/>
  <c r="Z76" i="1" s="1"/>
  <c r="AA76" i="1" s="1"/>
  <c r="R76" i="1"/>
  <c r="S76" i="1" s="1"/>
  <c r="T76" i="1" s="1"/>
  <c r="M76" i="1"/>
  <c r="L76" i="1"/>
  <c r="K76" i="1"/>
  <c r="AG75" i="1"/>
  <c r="AH75" i="1" s="1"/>
  <c r="AF75" i="1"/>
  <c r="Y75" i="1"/>
  <c r="Z75" i="1" s="1"/>
  <c r="AA75" i="1" s="1"/>
  <c r="R75" i="1"/>
  <c r="S75" i="1" s="1"/>
  <c r="T75" i="1" s="1"/>
  <c r="M75" i="1"/>
  <c r="L75" i="1"/>
  <c r="K75" i="1"/>
  <c r="AG74" i="1"/>
  <c r="AH74" i="1" s="1"/>
  <c r="AF74" i="1"/>
  <c r="Y74" i="1"/>
  <c r="Z74" i="1" s="1"/>
  <c r="AA74" i="1" s="1"/>
  <c r="R74" i="1"/>
  <c r="S74" i="1" s="1"/>
  <c r="T74" i="1" s="1"/>
  <c r="M74" i="1"/>
  <c r="L74" i="1"/>
  <c r="K74" i="1"/>
  <c r="AG73" i="1"/>
  <c r="AH73" i="1" s="1"/>
  <c r="AF73" i="1"/>
  <c r="Y73" i="1"/>
  <c r="Z73" i="1" s="1"/>
  <c r="AA73" i="1" s="1"/>
  <c r="R73" i="1"/>
  <c r="S73" i="1" s="1"/>
  <c r="T73" i="1" s="1"/>
  <c r="M73" i="1"/>
  <c r="L73" i="1"/>
  <c r="K73" i="1"/>
  <c r="AG72" i="1"/>
  <c r="AH72" i="1" s="1"/>
  <c r="AF72" i="1"/>
  <c r="Y72" i="1"/>
  <c r="Z72" i="1" s="1"/>
  <c r="AA72" i="1" s="1"/>
  <c r="R72" i="1"/>
  <c r="S72" i="1" s="1"/>
  <c r="T72" i="1" s="1"/>
  <c r="M72" i="1"/>
  <c r="L72" i="1"/>
  <c r="K72" i="1"/>
  <c r="AG71" i="1"/>
  <c r="AH71" i="1" s="1"/>
  <c r="AF71" i="1"/>
  <c r="Y71" i="1"/>
  <c r="Z71" i="1" s="1"/>
  <c r="AA71" i="1" s="1"/>
  <c r="R71" i="1"/>
  <c r="S71" i="1" s="1"/>
  <c r="T71" i="1" s="1"/>
  <c r="M71" i="1"/>
  <c r="L71" i="1"/>
  <c r="K71" i="1"/>
  <c r="AG70" i="1"/>
  <c r="AH70" i="1" s="1"/>
  <c r="AF70" i="1"/>
  <c r="Y70" i="1"/>
  <c r="Z70" i="1" s="1"/>
  <c r="AA70" i="1" s="1"/>
  <c r="R70" i="1"/>
  <c r="S70" i="1" s="1"/>
  <c r="T70" i="1" s="1"/>
  <c r="M70" i="1"/>
  <c r="L70" i="1"/>
  <c r="K70" i="1"/>
  <c r="AG69" i="1"/>
  <c r="AH69" i="1" s="1"/>
  <c r="AF69" i="1"/>
  <c r="Y69" i="1"/>
  <c r="Z69" i="1" s="1"/>
  <c r="AA69" i="1" s="1"/>
  <c r="R69" i="1"/>
  <c r="S69" i="1" s="1"/>
  <c r="T69" i="1" s="1"/>
  <c r="M69" i="1"/>
  <c r="L69" i="1"/>
  <c r="K69" i="1"/>
  <c r="AG68" i="1"/>
  <c r="AH68" i="1" s="1"/>
  <c r="AF68" i="1"/>
  <c r="Y68" i="1"/>
  <c r="Z68" i="1" s="1"/>
  <c r="AA68" i="1" s="1"/>
  <c r="R68" i="1"/>
  <c r="S68" i="1" s="1"/>
  <c r="T68" i="1" s="1"/>
  <c r="M68" i="1"/>
  <c r="L68" i="1"/>
  <c r="K68" i="1"/>
  <c r="AG67" i="1"/>
  <c r="AH67" i="1" s="1"/>
  <c r="AF67" i="1"/>
  <c r="Y67" i="1"/>
  <c r="Z67" i="1" s="1"/>
  <c r="AA67" i="1" s="1"/>
  <c r="R67" i="1"/>
  <c r="S67" i="1" s="1"/>
  <c r="T67" i="1" s="1"/>
  <c r="M67" i="1"/>
  <c r="L67" i="1"/>
  <c r="K67" i="1"/>
  <c r="AG66" i="1"/>
  <c r="AH66" i="1" s="1"/>
  <c r="AF66" i="1"/>
  <c r="Y66" i="1"/>
  <c r="Z66" i="1" s="1"/>
  <c r="AA66" i="1" s="1"/>
  <c r="R66" i="1"/>
  <c r="S66" i="1" s="1"/>
  <c r="T66" i="1" s="1"/>
  <c r="M66" i="1"/>
  <c r="L66" i="1"/>
  <c r="K66" i="1"/>
  <c r="AG65" i="1"/>
  <c r="AH65" i="1" s="1"/>
  <c r="AH79" i="1" s="1"/>
  <c r="AD81" i="1" s="1"/>
  <c r="AF65" i="1"/>
  <c r="Y65" i="1"/>
  <c r="Z65" i="1" s="1"/>
  <c r="R65" i="1"/>
  <c r="S65" i="1" s="1"/>
  <c r="T65" i="1" s="1"/>
  <c r="M65" i="1"/>
  <c r="M79" i="1" s="1"/>
  <c r="I81" i="1" s="1"/>
  <c r="L65" i="1"/>
  <c r="L79" i="1" s="1"/>
  <c r="K65" i="1"/>
  <c r="AG60" i="1"/>
  <c r="AH60" i="1" s="1"/>
  <c r="AF60" i="1"/>
  <c r="Y60" i="1"/>
  <c r="Z60" i="1" s="1"/>
  <c r="AA60" i="1" s="1"/>
  <c r="R60" i="1"/>
  <c r="S60" i="1" s="1"/>
  <c r="T60" i="1" s="1"/>
  <c r="M60" i="1"/>
  <c r="L60" i="1"/>
  <c r="K60" i="1"/>
  <c r="AG59" i="1"/>
  <c r="AH59" i="1" s="1"/>
  <c r="AF59" i="1"/>
  <c r="Z59" i="1"/>
  <c r="AA59" i="1" s="1"/>
  <c r="Y59" i="1"/>
  <c r="R59" i="1"/>
  <c r="S59" i="1" s="1"/>
  <c r="T59" i="1" s="1"/>
  <c r="K59" i="1"/>
  <c r="L59" i="1" s="1"/>
  <c r="M59" i="1" s="1"/>
  <c r="AG58" i="1"/>
  <c r="AH58" i="1" s="1"/>
  <c r="AF58" i="1"/>
  <c r="Z58" i="1"/>
  <c r="AA58" i="1" s="1"/>
  <c r="Y58" i="1"/>
  <c r="R58" i="1"/>
  <c r="S58" i="1" s="1"/>
  <c r="T58" i="1" s="1"/>
  <c r="K58" i="1"/>
  <c r="L58" i="1" s="1"/>
  <c r="M58" i="1" s="1"/>
  <c r="AG57" i="1"/>
  <c r="AH57" i="1" s="1"/>
  <c r="AF57" i="1"/>
  <c r="Z57" i="1"/>
  <c r="AA57" i="1" s="1"/>
  <c r="Y57" i="1"/>
  <c r="R57" i="1"/>
  <c r="S57" i="1" s="1"/>
  <c r="T57" i="1" s="1"/>
  <c r="K57" i="1"/>
  <c r="L57" i="1" s="1"/>
  <c r="M57" i="1" s="1"/>
  <c r="AG56" i="1"/>
  <c r="AH56" i="1" s="1"/>
  <c r="AF56" i="1"/>
  <c r="Z56" i="1"/>
  <c r="AA56" i="1" s="1"/>
  <c r="Y56" i="1"/>
  <c r="R56" i="1"/>
  <c r="S56" i="1" s="1"/>
  <c r="T56" i="1" s="1"/>
  <c r="K56" i="1"/>
  <c r="L56" i="1" s="1"/>
  <c r="M56" i="1" s="1"/>
  <c r="AG55" i="1"/>
  <c r="AH55" i="1" s="1"/>
  <c r="AF55" i="1"/>
  <c r="Z55" i="1"/>
  <c r="AA55" i="1" s="1"/>
  <c r="Y55" i="1"/>
  <c r="R55" i="1"/>
  <c r="S55" i="1" s="1"/>
  <c r="T55" i="1" s="1"/>
  <c r="K55" i="1"/>
  <c r="L55" i="1" s="1"/>
  <c r="M55" i="1" s="1"/>
  <c r="AG54" i="1"/>
  <c r="AH54" i="1" s="1"/>
  <c r="AF54" i="1"/>
  <c r="Z54" i="1"/>
  <c r="AA54" i="1" s="1"/>
  <c r="Y54" i="1"/>
  <c r="R54" i="1"/>
  <c r="S54" i="1" s="1"/>
  <c r="T54" i="1" s="1"/>
  <c r="K54" i="1"/>
  <c r="L54" i="1" s="1"/>
  <c r="M54" i="1" s="1"/>
  <c r="AG53" i="1"/>
  <c r="AH53" i="1" s="1"/>
  <c r="AF53" i="1"/>
  <c r="Z53" i="1"/>
  <c r="AA53" i="1" s="1"/>
  <c r="Y53" i="1"/>
  <c r="R53" i="1"/>
  <c r="S53" i="1" s="1"/>
  <c r="T53" i="1" s="1"/>
  <c r="K53" i="1"/>
  <c r="L53" i="1" s="1"/>
  <c r="M53" i="1" s="1"/>
  <c r="AG52" i="1"/>
  <c r="AH52" i="1" s="1"/>
  <c r="AF52" i="1"/>
  <c r="Z52" i="1"/>
  <c r="AA52" i="1" s="1"/>
  <c r="Y52" i="1"/>
  <c r="R52" i="1"/>
  <c r="S52" i="1" s="1"/>
  <c r="T52" i="1" s="1"/>
  <c r="K52" i="1"/>
  <c r="L52" i="1" s="1"/>
  <c r="M52" i="1" s="1"/>
  <c r="AG51" i="1"/>
  <c r="AH51" i="1" s="1"/>
  <c r="AF51" i="1"/>
  <c r="Z51" i="1"/>
  <c r="AA51" i="1" s="1"/>
  <c r="Y51" i="1"/>
  <c r="R51" i="1"/>
  <c r="S51" i="1" s="1"/>
  <c r="T51" i="1" s="1"/>
  <c r="K51" i="1"/>
  <c r="L51" i="1" s="1"/>
  <c r="M51" i="1" s="1"/>
  <c r="AF50" i="1"/>
  <c r="AG50" i="1" s="1"/>
  <c r="AH50" i="1" s="1"/>
  <c r="Z50" i="1"/>
  <c r="AA50" i="1" s="1"/>
  <c r="Y50" i="1"/>
  <c r="R50" i="1"/>
  <c r="S50" i="1" s="1"/>
  <c r="T50" i="1" s="1"/>
  <c r="K50" i="1"/>
  <c r="L50" i="1" s="1"/>
  <c r="M50" i="1" s="1"/>
  <c r="AF49" i="1"/>
  <c r="AG49" i="1" s="1"/>
  <c r="AH49" i="1" s="1"/>
  <c r="Z49" i="1"/>
  <c r="AA49" i="1" s="1"/>
  <c r="Y49" i="1"/>
  <c r="R49" i="1"/>
  <c r="S49" i="1" s="1"/>
  <c r="T49" i="1" s="1"/>
  <c r="K49" i="1"/>
  <c r="L49" i="1" s="1"/>
  <c r="M49" i="1" s="1"/>
  <c r="AF48" i="1"/>
  <c r="AG48" i="1" s="1"/>
  <c r="AH48" i="1" s="1"/>
  <c r="Z48" i="1"/>
  <c r="AA48" i="1" s="1"/>
  <c r="Y48" i="1"/>
  <c r="R48" i="1"/>
  <c r="S48" i="1" s="1"/>
  <c r="T48" i="1" s="1"/>
  <c r="K48" i="1"/>
  <c r="L48" i="1" s="1"/>
  <c r="M48" i="1" s="1"/>
  <c r="AF47" i="1"/>
  <c r="AG47" i="1" s="1"/>
  <c r="Z47" i="1"/>
  <c r="Z61" i="1" s="1"/>
  <c r="Y47" i="1"/>
  <c r="R47" i="1"/>
  <c r="S47" i="1" s="1"/>
  <c r="K47" i="1"/>
  <c r="L47" i="1" s="1"/>
  <c r="X43" i="1"/>
  <c r="AE41" i="1"/>
  <c r="X41" i="1"/>
  <c r="Q41" i="1"/>
  <c r="J41" i="1"/>
  <c r="AG40" i="1"/>
  <c r="AH40" i="1" s="1"/>
  <c r="AF40" i="1"/>
  <c r="Y40" i="1"/>
  <c r="Z40" i="1" s="1"/>
  <c r="AA40" i="1" s="1"/>
  <c r="R40" i="1"/>
  <c r="S40" i="1" s="1"/>
  <c r="T40" i="1" s="1"/>
  <c r="K40" i="1"/>
  <c r="L40" i="1" s="1"/>
  <c r="M40" i="1" s="1"/>
  <c r="AG39" i="1"/>
  <c r="AH39" i="1" s="1"/>
  <c r="AF39" i="1"/>
  <c r="Y39" i="1"/>
  <c r="Z39" i="1" s="1"/>
  <c r="AA39" i="1" s="1"/>
  <c r="R39" i="1"/>
  <c r="S39" i="1" s="1"/>
  <c r="T39" i="1" s="1"/>
  <c r="K39" i="1"/>
  <c r="L39" i="1" s="1"/>
  <c r="M39" i="1" s="1"/>
  <c r="AG38" i="1"/>
  <c r="AH38" i="1" s="1"/>
  <c r="AF38" i="1"/>
  <c r="Y38" i="1"/>
  <c r="Z38" i="1" s="1"/>
  <c r="AA38" i="1" s="1"/>
  <c r="R38" i="1"/>
  <c r="S38" i="1" s="1"/>
  <c r="T38" i="1" s="1"/>
  <c r="K38" i="1"/>
  <c r="L38" i="1" s="1"/>
  <c r="M38" i="1" s="1"/>
  <c r="AG37" i="1"/>
  <c r="AH37" i="1" s="1"/>
  <c r="AF37" i="1"/>
  <c r="Y37" i="1"/>
  <c r="Z37" i="1" s="1"/>
  <c r="AA37" i="1" s="1"/>
  <c r="R37" i="1"/>
  <c r="S37" i="1" s="1"/>
  <c r="T37" i="1" s="1"/>
  <c r="K37" i="1"/>
  <c r="L37" i="1" s="1"/>
  <c r="M37" i="1" s="1"/>
  <c r="AG36" i="1"/>
  <c r="AH36" i="1" s="1"/>
  <c r="AF36" i="1"/>
  <c r="Y36" i="1"/>
  <c r="Z36" i="1" s="1"/>
  <c r="AA36" i="1" s="1"/>
  <c r="R36" i="1"/>
  <c r="S36" i="1" s="1"/>
  <c r="T36" i="1" s="1"/>
  <c r="K36" i="1"/>
  <c r="L36" i="1" s="1"/>
  <c r="M36" i="1" s="1"/>
  <c r="AG35" i="1"/>
  <c r="AH35" i="1" s="1"/>
  <c r="AF35" i="1"/>
  <c r="Y35" i="1"/>
  <c r="Z35" i="1" s="1"/>
  <c r="AA35" i="1" s="1"/>
  <c r="R35" i="1"/>
  <c r="S35" i="1" s="1"/>
  <c r="T35" i="1" s="1"/>
  <c r="K35" i="1"/>
  <c r="L35" i="1" s="1"/>
  <c r="M35" i="1" s="1"/>
  <c r="AG34" i="1"/>
  <c r="AH34" i="1" s="1"/>
  <c r="AF34" i="1"/>
  <c r="Y34" i="1"/>
  <c r="Z34" i="1" s="1"/>
  <c r="AA34" i="1" s="1"/>
  <c r="R34" i="1"/>
  <c r="S34" i="1" s="1"/>
  <c r="T34" i="1" s="1"/>
  <c r="K34" i="1"/>
  <c r="L34" i="1" s="1"/>
  <c r="M34" i="1" s="1"/>
  <c r="AG33" i="1"/>
  <c r="AH33" i="1" s="1"/>
  <c r="AF33" i="1"/>
  <c r="Y33" i="1"/>
  <c r="Z33" i="1" s="1"/>
  <c r="AA33" i="1" s="1"/>
  <c r="R33" i="1"/>
  <c r="S33" i="1" s="1"/>
  <c r="T33" i="1" s="1"/>
  <c r="K33" i="1"/>
  <c r="L33" i="1" s="1"/>
  <c r="M33" i="1" s="1"/>
  <c r="AG32" i="1"/>
  <c r="AH32" i="1" s="1"/>
  <c r="AF32" i="1"/>
  <c r="Y32" i="1"/>
  <c r="Z32" i="1" s="1"/>
  <c r="AA32" i="1" s="1"/>
  <c r="R32" i="1"/>
  <c r="S32" i="1" s="1"/>
  <c r="T32" i="1" s="1"/>
  <c r="K32" i="1"/>
  <c r="L32" i="1" s="1"/>
  <c r="M32" i="1" s="1"/>
  <c r="AG31" i="1"/>
  <c r="AH31" i="1" s="1"/>
  <c r="AF31" i="1"/>
  <c r="Y31" i="1"/>
  <c r="Z31" i="1" s="1"/>
  <c r="AA31" i="1" s="1"/>
  <c r="R31" i="1"/>
  <c r="S31" i="1" s="1"/>
  <c r="T31" i="1" s="1"/>
  <c r="K31" i="1"/>
  <c r="L31" i="1" s="1"/>
  <c r="M31" i="1" s="1"/>
  <c r="AG30" i="1"/>
  <c r="AH30" i="1" s="1"/>
  <c r="AF30" i="1"/>
  <c r="Y30" i="1"/>
  <c r="Z30" i="1" s="1"/>
  <c r="AA30" i="1" s="1"/>
  <c r="R30" i="1"/>
  <c r="S30" i="1" s="1"/>
  <c r="T30" i="1" s="1"/>
  <c r="K30" i="1"/>
  <c r="L30" i="1" s="1"/>
  <c r="M30" i="1" s="1"/>
  <c r="AG29" i="1"/>
  <c r="AH29" i="1" s="1"/>
  <c r="AF29" i="1"/>
  <c r="Y29" i="1"/>
  <c r="Z29" i="1" s="1"/>
  <c r="AA29" i="1" s="1"/>
  <c r="R29" i="1"/>
  <c r="S29" i="1" s="1"/>
  <c r="T29" i="1" s="1"/>
  <c r="K29" i="1"/>
  <c r="L29" i="1" s="1"/>
  <c r="M29" i="1" s="1"/>
  <c r="AG28" i="1"/>
  <c r="AH28" i="1" s="1"/>
  <c r="AF28" i="1"/>
  <c r="Y28" i="1"/>
  <c r="Z28" i="1" s="1"/>
  <c r="AA28" i="1" s="1"/>
  <c r="R28" i="1"/>
  <c r="S28" i="1" s="1"/>
  <c r="T28" i="1" s="1"/>
  <c r="K28" i="1"/>
  <c r="L28" i="1" s="1"/>
  <c r="M28" i="1" s="1"/>
  <c r="AG27" i="1"/>
  <c r="AH27" i="1" s="1"/>
  <c r="AH41" i="1" s="1"/>
  <c r="AD44" i="1" s="1"/>
  <c r="AF27" i="1"/>
  <c r="AF41" i="1" s="1"/>
  <c r="Y27" i="1"/>
  <c r="Y41" i="1" s="1"/>
  <c r="R27" i="1"/>
  <c r="R41" i="1" s="1"/>
  <c r="K27" i="1"/>
  <c r="K41" i="1" s="1"/>
  <c r="L61" i="1" l="1"/>
  <c r="M47" i="1"/>
  <c r="M61" i="1" s="1"/>
  <c r="I62" i="1" s="1"/>
  <c r="AH47" i="1"/>
  <c r="AH61" i="1" s="1"/>
  <c r="AD62" i="1" s="1"/>
  <c r="AG61" i="1"/>
  <c r="S61" i="1"/>
  <c r="T47" i="1"/>
  <c r="T61" i="1" s="1"/>
  <c r="P62" i="1" s="1"/>
  <c r="AG41" i="1"/>
  <c r="S79" i="1"/>
  <c r="L98" i="1"/>
  <c r="M84" i="1"/>
  <c r="M98" i="1" s="1"/>
  <c r="I103" i="1" s="1"/>
  <c r="Z98" i="1"/>
  <c r="AA84" i="1"/>
  <c r="AA98" i="1" s="1"/>
  <c r="W103" i="1" s="1"/>
  <c r="AA47" i="1"/>
  <c r="AA61" i="1" s="1"/>
  <c r="W62" i="1" s="1"/>
  <c r="T79" i="1"/>
  <c r="P81" i="1" s="1"/>
  <c r="C80" i="1" s="1"/>
  <c r="AG79" i="1"/>
  <c r="AH84" i="1"/>
  <c r="AH98" i="1" s="1"/>
  <c r="AD103" i="1" s="1"/>
  <c r="AG98" i="1"/>
  <c r="Z27" i="1"/>
  <c r="Z79" i="1"/>
  <c r="AA65" i="1"/>
  <c r="AA79" i="1" s="1"/>
  <c r="W81" i="1" s="1"/>
  <c r="S98" i="1"/>
  <c r="S27" i="1"/>
  <c r="L27" i="1"/>
  <c r="T98" i="1"/>
  <c r="P103" i="1" s="1"/>
  <c r="L41" i="1" l="1"/>
  <c r="M27" i="1"/>
  <c r="M41" i="1" s="1"/>
  <c r="I44" i="1" s="1"/>
  <c r="C43" i="1" s="1"/>
  <c r="T27" i="1"/>
  <c r="T41" i="1" s="1"/>
  <c r="P44" i="1" s="1"/>
  <c r="S41" i="1"/>
  <c r="AA27" i="1"/>
  <c r="AA41" i="1" s="1"/>
  <c r="W44" i="1" s="1"/>
  <c r="Z41" i="1"/>
  <c r="C102" i="1"/>
  <c r="C60" i="1"/>
  <c r="L43" i="1" l="1"/>
</calcChain>
</file>

<file path=xl/sharedStrings.xml><?xml version="1.0" encoding="utf-8"?>
<sst xmlns="http://schemas.openxmlformats.org/spreadsheetml/2006/main" count="138" uniqueCount="50">
  <si>
    <t>tc99m 5 year</t>
  </si>
  <si>
    <t>S-values</t>
  </si>
  <si>
    <t>time</t>
  </si>
  <si>
    <t>Kidneys</t>
  </si>
  <si>
    <t>Liver</t>
  </si>
  <si>
    <t>Brain</t>
  </si>
  <si>
    <t>Spleen</t>
  </si>
  <si>
    <t>Gy/(MBq*sec)</t>
  </si>
  <si>
    <t>MBq</t>
  </si>
  <si>
    <t>TACs-sources</t>
  </si>
  <si>
    <t>bladder</t>
  </si>
  <si>
    <t>kidneys</t>
  </si>
  <si>
    <t>skeletal</t>
  </si>
  <si>
    <t>rem</t>
  </si>
  <si>
    <t>S-values-targets</t>
  </si>
  <si>
    <t>kidney's dose</t>
  </si>
  <si>
    <t>bl--&gt;kid</t>
  </si>
  <si>
    <t>s-value</t>
  </si>
  <si>
    <t>act fr</t>
  </si>
  <si>
    <t>activity</t>
  </si>
  <si>
    <t>cum.activity</t>
  </si>
  <si>
    <t>dose</t>
  </si>
  <si>
    <t>kidn--&gt;kid</t>
  </si>
  <si>
    <t>cum act</t>
  </si>
  <si>
    <t>skel--&gt;kid</t>
  </si>
  <si>
    <t>rem--&gt;kid</t>
  </si>
  <si>
    <t>total dose to kidneys?</t>
  </si>
  <si>
    <t>Gy</t>
  </si>
  <si>
    <t>total dose (bl)</t>
  </si>
  <si>
    <t>total dose (kid)</t>
  </si>
  <si>
    <t>total dose (sk)</t>
  </si>
  <si>
    <t>total dose (rem)</t>
  </si>
  <si>
    <t>liver's dose</t>
  </si>
  <si>
    <t>bl--&gt;liv</t>
  </si>
  <si>
    <t>kidn--&gt;liv</t>
  </si>
  <si>
    <t>skel--&gt;liv</t>
  </si>
  <si>
    <t>rem--&gt;liv</t>
  </si>
  <si>
    <t>total dose to liver?</t>
  </si>
  <si>
    <t>Brain's dose</t>
  </si>
  <si>
    <t>bl--&gt;Brain</t>
  </si>
  <si>
    <t>kidn--&gt;br</t>
  </si>
  <si>
    <t>skel--&gt;br</t>
  </si>
  <si>
    <t>rem--&gt;br</t>
  </si>
  <si>
    <t>total dose to brain?</t>
  </si>
  <si>
    <t>Spleen's dose</t>
  </si>
  <si>
    <t>bl--&gt;Spleen</t>
  </si>
  <si>
    <t>kidn--&gt;spl</t>
  </si>
  <si>
    <t>skel--&gt;spl</t>
  </si>
  <si>
    <t>rem--&gt;spl</t>
  </si>
  <si>
    <t>total dose to spleen?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</si>
</sst>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2" x14ac:knownFonts="1"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/>
    <xf numFmtId="0" fontId="0" fillId="2" borderId="0" xfId="0" applyFill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/>
    <xf numFmtId="11" fontId="0" fillId="0" borderId="0" xfId="0" applyNumberForma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 vertical="top"/>
    </xf>
    <xf numFmtId="11" fontId="0" fillId="0" borderId="0" xfId="0" applyNumberFormat="1" applyAlignment="1">
      <alignment horizontal="center" vertical="top"/>
    </xf>
    <xf numFmtId="164" fontId="0" fillId="0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source-bladder-tc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'[1]13 yo male Bladder ROI BioStats'!$H$4:$H$7</c:f>
              <c:numCache>
                <c:formatCode>General</c:formatCode>
                <c:ptCount val="4"/>
                <c:pt idx="0">
                  <c:v>0</c:v>
                </c:pt>
                <c:pt idx="1">
                  <c:v>1.4219444000000001</c:v>
                </c:pt>
                <c:pt idx="2">
                  <c:v>4.1130556</c:v>
                </c:pt>
                <c:pt idx="3">
                  <c:v>20.286110999999998</c:v>
                </c:pt>
              </c:numCache>
            </c:numRef>
          </c:xVal>
          <c:yVal>
            <c:numRef>
              <c:f>'[1]13 yo male Bladder ROI BioStats'!$I$4:$I$7</c:f>
              <c:numCache>
                <c:formatCode>General</c:formatCode>
                <c:ptCount val="4"/>
                <c:pt idx="0">
                  <c:v>0</c:v>
                </c:pt>
                <c:pt idx="1">
                  <c:v>4.7350860999999999E-3</c:v>
                </c:pt>
                <c:pt idx="2">
                  <c:v>1.0167611999999999E-2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0-4962-85D2-6428E98F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6736"/>
        <c:axId val="161557312"/>
      </c:scatterChart>
      <c:valAx>
        <c:axId val="1615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7312"/>
        <c:crosses val="autoZero"/>
        <c:crossBetween val="midCat"/>
      </c:valAx>
      <c:valAx>
        <c:axId val="1615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0545410153541"/>
          <c:y val="0.21362135873457"/>
          <c:w val="0.79374895262827883"/>
          <c:h val="0.65276727782799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[4]dose_tc99m!$N$35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[4]dose_tc99m!$O$30:$O$35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4.0999999999999996</c:v>
                </c:pt>
                <c:pt idx="5">
                  <c:v>5</c:v>
                </c:pt>
              </c:numCache>
            </c:numRef>
          </c:xVal>
          <c:yVal>
            <c:numRef>
              <c:f>[4]dose_tc99m!$O$35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F-4A50-8029-D1029453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4368"/>
        <c:axId val="174234944"/>
      </c:scatterChart>
      <c:valAx>
        <c:axId val="1742343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4944"/>
        <c:crosses val="autoZero"/>
        <c:crossBetween val="midCat"/>
        <c:majorUnit val="1"/>
      </c:valAx>
      <c:valAx>
        <c:axId val="17423494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4368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5499706372319"/>
          <c:y val="0.16754503439171317"/>
          <c:w val="0.8454993468282217"/>
          <c:h val="0.69884360217084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[4]dose_tc99m!$N$35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[4]dose_tc99m!$O$30:$O$35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4.0999999999999996</c:v>
                </c:pt>
                <c:pt idx="5">
                  <c:v>5</c:v>
                </c:pt>
              </c:numCache>
            </c:numRef>
          </c:xVal>
          <c:yVal>
            <c:numRef>
              <c:f>[4]dose_tc99m!$O$35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42F8-8023-BD1B8033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1984"/>
        <c:axId val="175482560"/>
      </c:scatterChart>
      <c:valAx>
        <c:axId val="1754819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2560"/>
        <c:crosses val="autoZero"/>
        <c:crossBetween val="midCat"/>
        <c:majorUnit val="1"/>
      </c:valAx>
      <c:valAx>
        <c:axId val="1754825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198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5499706372319"/>
          <c:y val="0.16754503439171317"/>
          <c:w val="0.8454993468282217"/>
          <c:h val="0.69884360217084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[4]dose_tc99m!$N$35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[4]dose_tc99m!$O$30:$O$35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4.0999999999999996</c:v>
                </c:pt>
                <c:pt idx="5">
                  <c:v>5</c:v>
                </c:pt>
              </c:numCache>
            </c:numRef>
          </c:xVal>
          <c:yVal>
            <c:numRef>
              <c:f>[4]dose_tc99m!$O$35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2-46B6-BE32-19A05299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5440"/>
        <c:axId val="175486016"/>
      </c:scatterChart>
      <c:valAx>
        <c:axId val="17548544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6016"/>
        <c:crosses val="autoZero"/>
        <c:crossBetween val="midCat"/>
        <c:majorUnit val="1"/>
      </c:valAx>
      <c:valAx>
        <c:axId val="175486016"/>
        <c:scaling>
          <c:orientation val="minMax"/>
          <c:max val="1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544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5499706372319"/>
          <c:y val="0.16754503439171317"/>
          <c:w val="0.8454993468282217"/>
          <c:h val="0.69884360217084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[4]dose_tc99m!$N$35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[4]dose_tc99m!$O$30:$O$35</c:f>
              <c:numCache>
                <c:formatCode>General</c:formatCode>
                <c:ptCount val="6"/>
                <c:pt idx="0">
                  <c:v>1.4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4.0999999999999996</c:v>
                </c:pt>
                <c:pt idx="5">
                  <c:v>5</c:v>
                </c:pt>
              </c:numCache>
            </c:numRef>
          </c:xVal>
          <c:yVal>
            <c:numRef>
              <c:f>[4]dose_tc99m!$O$35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9E-9300-25CEB83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4288"/>
        <c:axId val="175488320"/>
      </c:scatterChart>
      <c:valAx>
        <c:axId val="175484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8320"/>
        <c:crosses val="autoZero"/>
        <c:crossBetween val="midCat"/>
        <c:majorUnit val="1"/>
      </c:valAx>
      <c:valAx>
        <c:axId val="175488320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42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source-kidneys-tc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'[2]13 yo male Kidney ROI BioStats'!$F$4:$F$7</c:f>
              <c:numCache>
                <c:formatCode>General</c:formatCode>
                <c:ptCount val="4"/>
                <c:pt idx="0">
                  <c:v>0</c:v>
                </c:pt>
                <c:pt idx="1">
                  <c:v>1.4219444000000001</c:v>
                </c:pt>
                <c:pt idx="2">
                  <c:v>4.1130556</c:v>
                </c:pt>
                <c:pt idx="3">
                  <c:v>20.286110999999998</c:v>
                </c:pt>
              </c:numCache>
            </c:numRef>
          </c:xVal>
          <c:yVal>
            <c:numRef>
              <c:f>'[2]13 yo male Kidney ROI BioStats'!$G$4:$G$7</c:f>
              <c:numCache>
                <c:formatCode>General</c:formatCode>
                <c:ptCount val="4"/>
                <c:pt idx="0">
                  <c:v>0.17972693000000001</c:v>
                </c:pt>
                <c:pt idx="1">
                  <c:v>9.7158641000000004E-2</c:v>
                </c:pt>
                <c:pt idx="2">
                  <c:v>2.9948076000000001E-2</c:v>
                </c:pt>
                <c:pt idx="3">
                  <c:v>3.6248418E-3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E-46C5-A749-39445AA3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9040"/>
        <c:axId val="161559616"/>
      </c:scatterChart>
      <c:valAx>
        <c:axId val="1615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9616"/>
        <c:crosses val="autoZero"/>
        <c:crossBetween val="midCat"/>
      </c:valAx>
      <c:valAx>
        <c:axId val="1615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source-skeletal-tc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'[3]13 yo male Skeletal BioStats'!$F$1:$F$4</c:f>
              <c:numCache>
                <c:formatCode>General</c:formatCode>
                <c:ptCount val="4"/>
                <c:pt idx="0">
                  <c:v>0</c:v>
                </c:pt>
                <c:pt idx="1">
                  <c:v>1.4219444000000001</c:v>
                </c:pt>
                <c:pt idx="2">
                  <c:v>4.1130556</c:v>
                </c:pt>
                <c:pt idx="3">
                  <c:v>20.286110999999998</c:v>
                </c:pt>
              </c:numCache>
            </c:numRef>
          </c:xVal>
          <c:yVal>
            <c:numRef>
              <c:f>'[3]13 yo male Skeletal BioStats'!$G$1:$G$4</c:f>
              <c:numCache>
                <c:formatCode>General</c:formatCode>
                <c:ptCount val="4"/>
                <c:pt idx="0">
                  <c:v>0.34313789</c:v>
                </c:pt>
                <c:pt idx="1">
                  <c:v>0.55882054290000005</c:v>
                </c:pt>
                <c:pt idx="2">
                  <c:v>0.65030148199999993</c:v>
                </c:pt>
                <c:pt idx="3">
                  <c:v>0.63321269820000003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1-4A98-9A9C-111353ED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1344"/>
        <c:axId val="161561920"/>
      </c:scatterChart>
      <c:valAx>
        <c:axId val="1615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1920"/>
        <c:crosses val="autoZero"/>
        <c:crossBetween val="midCat"/>
      </c:valAx>
      <c:valAx>
        <c:axId val="1615619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tc-s-values</a:t>
            </a:r>
            <a:r>
              <a:rPr lang="en-US" baseline="0"/>
              <a:t> </a:t>
            </a:r>
            <a:r>
              <a:rPr lang="en-US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[4]dose_tc99m!$B$4:$B$7</c:f>
              <c:numCache>
                <c:formatCode>0.0E+00</c:formatCode>
                <c:ptCount val="4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20.3</c:v>
                </c:pt>
              </c:numCache>
            </c:numRef>
          </c:xVal>
          <c:yVal>
            <c:numRef>
              <c:f>[4]dose_tc99m!$C$4:$C$7</c:f>
              <c:numCache>
                <c:formatCode>0.0E+00</c:formatCode>
                <c:ptCount val="4"/>
                <c:pt idx="0">
                  <c:v>5.5466143829522397E-9</c:v>
                </c:pt>
                <c:pt idx="1">
                  <c:v>3.8855694765846271E-9</c:v>
                </c:pt>
                <c:pt idx="2">
                  <c:v>1.7795691053701961E-9</c:v>
                </c:pt>
                <c:pt idx="3">
                  <c:v>8.5066351370123564E-10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D-4F53-A4D3-5E904367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5616"/>
        <c:axId val="174016192"/>
      </c:scatterChart>
      <c:valAx>
        <c:axId val="1740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6192"/>
        <c:crosses val="autoZero"/>
        <c:crossBetween val="midCat"/>
      </c:valAx>
      <c:valAx>
        <c:axId val="174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liver-s</a:t>
            </a:r>
            <a:r>
              <a:rPr lang="en-US" baseline="0"/>
              <a:t> values- 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[4]dose_tc99m!$B$4:$B$7</c:f>
              <c:numCache>
                <c:formatCode>0.0E+00</c:formatCode>
                <c:ptCount val="4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20.3</c:v>
                </c:pt>
              </c:numCache>
            </c:numRef>
          </c:xVal>
          <c:yVal>
            <c:numRef>
              <c:f>[4]dose_tc99m!$D$4:$D$7</c:f>
              <c:numCache>
                <c:formatCode>0.0E+00</c:formatCode>
                <c:ptCount val="4"/>
                <c:pt idx="0">
                  <c:v>1.1853343899753037E-9</c:v>
                </c:pt>
                <c:pt idx="1">
                  <c:v>9.0491105596659867E-10</c:v>
                </c:pt>
                <c:pt idx="2">
                  <c:v>6.7034699221910452E-10</c:v>
                </c:pt>
                <c:pt idx="3">
                  <c:v>6.0140131732318315E-10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2-402B-AC1E-1FAAD492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7920"/>
        <c:axId val="174018496"/>
      </c:scatterChart>
      <c:valAx>
        <c:axId val="1740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8496"/>
        <c:crosses val="autoZero"/>
        <c:crossBetween val="midCat"/>
      </c:valAx>
      <c:valAx>
        <c:axId val="174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Brain-s</a:t>
            </a:r>
            <a:r>
              <a:rPr lang="en-US" baseline="0"/>
              <a:t> values-tc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[4]dose_tc99m!$B$4:$B$7</c:f>
              <c:numCache>
                <c:formatCode>0.0E+00</c:formatCode>
                <c:ptCount val="4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20.3</c:v>
                </c:pt>
              </c:numCache>
            </c:numRef>
          </c:xVal>
          <c:yVal>
            <c:numRef>
              <c:f>[4]dose_tc99m!$E$4:$E$7</c:f>
              <c:numCache>
                <c:formatCode>0.0E+00</c:formatCode>
                <c:ptCount val="4"/>
                <c:pt idx="0">
                  <c:v>8.2556244578059538E-10</c:v>
                </c:pt>
                <c:pt idx="1">
                  <c:v>1.0943703525342146E-9</c:v>
                </c:pt>
                <c:pt idx="2">
                  <c:v>1.2736592521418838E-9</c:v>
                </c:pt>
                <c:pt idx="3">
                  <c:v>1.3368168573202171E-9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E-4A2F-9842-86187F00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0224"/>
        <c:axId val="174020800"/>
      </c:scatterChart>
      <c:valAx>
        <c:axId val="1740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0800"/>
        <c:crosses val="autoZero"/>
        <c:crossBetween val="midCat"/>
      </c:valAx>
      <c:valAx>
        <c:axId val="174020800"/>
        <c:scaling>
          <c:orientation val="minMax"/>
          <c:min val="7.0000000000000037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spleen-s</a:t>
            </a:r>
            <a:r>
              <a:rPr lang="en-US" baseline="0"/>
              <a:t> values-tc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[4]dose_tc99m!$B$4:$B$7</c:f>
              <c:numCache>
                <c:formatCode>0.0E+00</c:formatCode>
                <c:ptCount val="4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20.3</c:v>
                </c:pt>
              </c:numCache>
            </c:numRef>
          </c:xVal>
          <c:yVal>
            <c:numRef>
              <c:f>[4]dose_tc99m!$F$4:$F$7</c:f>
              <c:numCache>
                <c:formatCode>0.0E+00</c:formatCode>
                <c:ptCount val="4"/>
                <c:pt idx="0">
                  <c:v>1.5518483020845002E-9</c:v>
                </c:pt>
                <c:pt idx="1">
                  <c:v>1.2044530116097103E-9</c:v>
                </c:pt>
                <c:pt idx="2">
                  <c:v>8.2046166135479563E-10</c:v>
                </c:pt>
                <c:pt idx="3">
                  <c:v>6.7346756493211986E-10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6-480B-A05A-27367E43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7456"/>
        <c:axId val="174228032"/>
      </c:scatterChart>
      <c:valAx>
        <c:axId val="1742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8032"/>
        <c:crosses val="autoZero"/>
        <c:crossBetween val="midCat"/>
      </c:valAx>
      <c:valAx>
        <c:axId val="174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</a:t>
            </a:r>
            <a:r>
              <a:rPr lang="en-US" baseline="0"/>
              <a:t> source 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[5]Clinical_Biodistribution!$O$14:$O$17</c:f>
              <c:numCache>
                <c:formatCode>General</c:formatCode>
                <c:ptCount val="4"/>
                <c:pt idx="0">
                  <c:v>0</c:v>
                </c:pt>
                <c:pt idx="1">
                  <c:v>1.4219444000000001</c:v>
                </c:pt>
                <c:pt idx="2">
                  <c:v>4.1130556</c:v>
                </c:pt>
                <c:pt idx="3">
                  <c:v>20.286110999999998</c:v>
                </c:pt>
              </c:numCache>
            </c:numRef>
          </c:xVal>
          <c:yVal>
            <c:numRef>
              <c:f>[5]Clinical_Biodistribution!$P$14:$P$17</c:f>
              <c:numCache>
                <c:formatCode>General</c:formatCode>
                <c:ptCount val="4"/>
                <c:pt idx="0">
                  <c:v>0.47713517999999999</c:v>
                </c:pt>
                <c:pt idx="1">
                  <c:v>0.15645190389999999</c:v>
                </c:pt>
                <c:pt idx="2">
                  <c:v>5.2011597999999999E-2</c:v>
                </c:pt>
                <c:pt idx="3">
                  <c:v>5.3046109999999903E-2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1-4481-AF86-68AA4CBA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9760"/>
        <c:axId val="174230336"/>
      </c:scatterChart>
      <c:valAx>
        <c:axId val="1742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0336"/>
        <c:crosses val="autoZero"/>
        <c:crossBetween val="midCat"/>
      </c:valAx>
      <c:valAx>
        <c:axId val="1742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3825839064867"/>
          <c:y val="0.21362135873457"/>
          <c:w val="0.8045160606606544"/>
          <c:h val="0.6527672778279910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4232640"/>
        <c:axId val="174233216"/>
      </c:scatterChart>
      <c:valAx>
        <c:axId val="17423264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3216"/>
        <c:crosses val="autoZero"/>
        <c:crossBetween val="midCat"/>
        <c:majorUnit val="1"/>
      </c:valAx>
      <c:valAx>
        <c:axId val="17423321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2640"/>
        <c:crosses val="autoZero"/>
        <c:crossBetween val="midCat"/>
        <c:majorUnit val="0.5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11</xdr:row>
      <xdr:rowOff>0</xdr:rowOff>
    </xdr:from>
    <xdr:to>
      <xdr:col>3</xdr:col>
      <xdr:colOff>504825</xdr:colOff>
      <xdr:row>20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394A0B80-2A5D-421A-871D-65FE5AD07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10</xdr:row>
      <xdr:rowOff>180975</xdr:rowOff>
    </xdr:from>
    <xdr:to>
      <xdr:col>8</xdr:col>
      <xdr:colOff>209550</xdr:colOff>
      <xdr:row>21</xdr:row>
      <xdr:rowOff>9524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456429B-7D87-423A-BA37-12A23AB60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421481</xdr:colOff>
      <xdr:row>10</xdr:row>
      <xdr:rowOff>107157</xdr:rowOff>
    </xdr:from>
    <xdr:to>
      <xdr:col>15</xdr:col>
      <xdr:colOff>392907</xdr:colOff>
      <xdr:row>20</xdr:row>
      <xdr:rowOff>97631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89107C3C-B1F2-4929-AB82-B5D49EA65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142876</xdr:colOff>
      <xdr:row>25</xdr:row>
      <xdr:rowOff>190499</xdr:rowOff>
    </xdr:from>
    <xdr:to>
      <xdr:col>6</xdr:col>
      <xdr:colOff>571500</xdr:colOff>
      <xdr:row>37</xdr:row>
      <xdr:rowOff>95250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D5DA399E-94B3-4238-80E7-4BD8BCF5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</xdr:colOff>
      <xdr:row>45</xdr:row>
      <xdr:rowOff>19050</xdr:rowOff>
    </xdr:from>
    <xdr:to>
      <xdr:col>5</xdr:col>
      <xdr:colOff>571500</xdr:colOff>
      <xdr:row>58</xdr:row>
      <xdr:rowOff>114300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29A6B5D1-0411-459A-874A-F941980A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63</xdr:row>
      <xdr:rowOff>123825</xdr:rowOff>
    </xdr:from>
    <xdr:to>
      <xdr:col>5</xdr:col>
      <xdr:colOff>211666</xdr:colOff>
      <xdr:row>75</xdr:row>
      <xdr:rowOff>148167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53AF68AB-D985-4606-9F90-296E4414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83</xdr:row>
      <xdr:rowOff>0</xdr:rowOff>
    </xdr:from>
    <xdr:to>
      <xdr:col>5</xdr:col>
      <xdr:colOff>518584</xdr:colOff>
      <xdr:row>98</xdr:row>
      <xdr:rowOff>95250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0283F87A-D264-4D8C-8B1D-68ED774B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38099</xdr:colOff>
      <xdr:row>10</xdr:row>
      <xdr:rowOff>142875</xdr:rowOff>
    </xdr:from>
    <xdr:to>
      <xdr:col>25</xdr:col>
      <xdr:colOff>209550</xdr:colOff>
      <xdr:row>21</xdr:row>
      <xdr:rowOff>66675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3997ED3D-CE11-4BC0-9986-F46DAC9BD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590550</xdr:colOff>
      <xdr:row>37</xdr:row>
      <xdr:rowOff>109537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6E96AEA8-9CA9-46AD-83AB-632CAD28E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323855</xdr:colOff>
      <xdr:row>11</xdr:row>
      <xdr:rowOff>11906</xdr:rowOff>
    </xdr:from>
    <xdr:to>
      <xdr:col>25</xdr:col>
      <xdr:colOff>214311</xdr:colOff>
      <xdr:row>21</xdr:row>
      <xdr:rowOff>21434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A9897433-1613-406D-A536-A8ECCF33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247652</xdr:colOff>
      <xdr:row>45</xdr:row>
      <xdr:rowOff>57150</xdr:rowOff>
    </xdr:from>
    <xdr:to>
      <xdr:col>5</xdr:col>
      <xdr:colOff>561975</xdr:colOff>
      <xdr:row>58</xdr:row>
      <xdr:rowOff>166688</xdr:rowOff>
    </xdr:to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B0B491AD-55A1-47F2-AE2A-415876C2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169335</xdr:colOff>
      <xdr:row>64</xdr:row>
      <xdr:rowOff>52917</xdr:rowOff>
    </xdr:from>
    <xdr:to>
      <xdr:col>5</xdr:col>
      <xdr:colOff>201083</xdr:colOff>
      <xdr:row>75</xdr:row>
      <xdr:rowOff>141287</xdr:rowOff>
    </xdr:to>
    <xdr:graphicFrame macro="">
      <xdr:nvGraphicFramePr>
        <xdr:cNvPr id="13" name="Chart 19">
          <a:extLst>
            <a:ext uri="{FF2B5EF4-FFF2-40B4-BE49-F238E27FC236}">
              <a16:creationId xmlns:a16="http://schemas.microsoft.com/office/drawing/2014/main" id="{C7A305E9-7F8D-40C2-994E-54ADD25DF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169333</xdr:colOff>
      <xdr:row>82</xdr:row>
      <xdr:rowOff>127000</xdr:rowOff>
    </xdr:from>
    <xdr:to>
      <xdr:col>5</xdr:col>
      <xdr:colOff>518584</xdr:colOff>
      <xdr:row>99</xdr:row>
      <xdr:rowOff>24869</xdr:rowOff>
    </xdr:to>
    <xdr:graphicFrame macro="">
      <xdr:nvGraphicFramePr>
        <xdr:cNvPr id="14" name="Chart 20">
          <a:extLst>
            <a:ext uri="{FF2B5EF4-FFF2-40B4-BE49-F238E27FC236}">
              <a16:creationId xmlns:a16="http://schemas.microsoft.com/office/drawing/2014/main" id="{B528EBCA-34BA-444F-8CCB-A88BE873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olders\iatriki_fisiki\master\GATE_diplomatiki_master\step_2_task_biokatanomes\Pediatric_simulations\viokatanomes_planar_MD_Anderson\TC99m-13%20yo%20male\13%20yo%20male%20Bladder%20ROI%20BioStats.sl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olders\iatriki_fisiki\master\GATE_diplomatiki_master\step_2_task_biokatanomes\Pediatric_simulations\viokatanomes_planar_MD_Anderson\TC99m-13%20yo%20male\13%20yo%20male%20Kidney%20ROI%20BioStats.sl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olders\iatriki_fisiki\master\GATE_diplomatiki_master\step_2_task_biokatanomes\Pediatric_simulations\viokatanomes_planar_MD_Anderson\TC99m-13%20yo%20male\13%20yo%20male%20Skeletal%20BioStats.slk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/Papers/Journal/Published/2018_MedPhys_PediatricSADRs/Pediatric_S-values/s-values_excell/olinda-doseis_REVISION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folders\iatriki_fisiki\master\GATE_diplomatiki_master\step_2_task_biokatanomes\Pediatric_simulations\OUTPUT_RESULTS\excel_biodistributions\Tc-99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yo male Bladder ROI BioStats"/>
    </sheetNames>
    <sheetDataSet>
      <sheetData sheetId="0">
        <row r="4">
          <cell r="H4">
            <v>0</v>
          </cell>
          <cell r="I4">
            <v>0</v>
          </cell>
        </row>
        <row r="5">
          <cell r="H5">
            <v>1.4219444000000001</v>
          </cell>
          <cell r="I5">
            <v>4.7350860999999999E-3</v>
          </cell>
        </row>
        <row r="6">
          <cell r="H6">
            <v>4.1130556</v>
          </cell>
          <cell r="I6">
            <v>1.0167611999999999E-2</v>
          </cell>
        </row>
        <row r="7">
          <cell r="H7">
            <v>20.286110999999998</v>
          </cell>
          <cell r="I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yo male Kidney ROI BioStats"/>
    </sheetNames>
    <sheetDataSet>
      <sheetData sheetId="0">
        <row r="4">
          <cell r="F4">
            <v>0</v>
          </cell>
          <cell r="G4">
            <v>0.17972693000000001</v>
          </cell>
        </row>
        <row r="5">
          <cell r="F5">
            <v>1.4219444000000001</v>
          </cell>
          <cell r="G5">
            <v>9.7158641000000004E-2</v>
          </cell>
        </row>
        <row r="6">
          <cell r="F6">
            <v>4.1130556</v>
          </cell>
          <cell r="G6">
            <v>2.9948076000000001E-2</v>
          </cell>
        </row>
        <row r="7">
          <cell r="F7">
            <v>20.286110999999998</v>
          </cell>
          <cell r="G7">
            <v>3.6248418E-3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yo male Skeletal BioStats"/>
    </sheetNames>
    <sheetDataSet>
      <sheetData sheetId="0">
        <row r="1">
          <cell r="F1">
            <v>0</v>
          </cell>
          <cell r="G1">
            <v>0.34313789</v>
          </cell>
        </row>
        <row r="2">
          <cell r="F2">
            <v>1.4219444000000001</v>
          </cell>
          <cell r="G2">
            <v>0.55882054290000005</v>
          </cell>
        </row>
        <row r="3">
          <cell r="F3">
            <v>4.1130556</v>
          </cell>
          <cell r="G3">
            <v>0.65030148199999993</v>
          </cell>
        </row>
        <row r="4">
          <cell r="F4">
            <v>20.286110999999998</v>
          </cell>
          <cell r="G4">
            <v>0.63321269820000003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nda_5year_TC99M-MDP"/>
      <sheetName val="DF Tc99m"/>
      <sheetName val="dose_tc99m"/>
      <sheetName val="olinda_5year_i123mibg"/>
      <sheetName val="DF I123Mibg"/>
      <sheetName val="dose_i123mibg"/>
      <sheetName val="ratio"/>
      <sheetName val="Table5"/>
    </sheetNames>
    <sheetDataSet>
      <sheetData sheetId="0"/>
      <sheetData sheetId="1"/>
      <sheetData sheetId="2">
        <row r="4">
          <cell r="B4">
            <v>0</v>
          </cell>
          <cell r="C4">
            <v>5.5466143829522397E-9</v>
          </cell>
          <cell r="D4">
            <v>1.1853343899753037E-9</v>
          </cell>
          <cell r="E4">
            <v>8.2556244578059538E-10</v>
          </cell>
          <cell r="F4">
            <v>1.5518483020845002E-9</v>
          </cell>
        </row>
        <row r="5">
          <cell r="B5">
            <v>1.4</v>
          </cell>
          <cell r="C5">
            <v>3.8855694765846271E-9</v>
          </cell>
          <cell r="D5">
            <v>9.0491105596659867E-10</v>
          </cell>
          <cell r="E5">
            <v>1.0943703525342146E-9</v>
          </cell>
          <cell r="F5">
            <v>1.2044530116097103E-9</v>
          </cell>
        </row>
        <row r="6">
          <cell r="B6">
            <v>4.0999999999999996</v>
          </cell>
          <cell r="C6">
            <v>1.7795691053701961E-9</v>
          </cell>
          <cell r="D6">
            <v>6.7034699221910452E-10</v>
          </cell>
          <cell r="E6">
            <v>1.2736592521418838E-9</v>
          </cell>
          <cell r="F6">
            <v>8.2046166135479563E-10</v>
          </cell>
        </row>
        <row r="7">
          <cell r="B7">
            <v>20.3</v>
          </cell>
          <cell r="C7">
            <v>8.5066351370123564E-10</v>
          </cell>
          <cell r="D7">
            <v>6.0140131732318315E-10</v>
          </cell>
          <cell r="E7">
            <v>1.3368168573202171E-9</v>
          </cell>
          <cell r="F7">
            <v>6.7346756493211986E-10</v>
          </cell>
        </row>
        <row r="30">
          <cell r="O30">
            <v>1.4</v>
          </cell>
        </row>
        <row r="31">
          <cell r="O31">
            <v>2</v>
          </cell>
        </row>
        <row r="32">
          <cell r="O32">
            <v>2.5</v>
          </cell>
        </row>
        <row r="33">
          <cell r="O33">
            <v>3</v>
          </cell>
        </row>
        <row r="34">
          <cell r="O34">
            <v>4.0999999999999996</v>
          </cell>
        </row>
        <row r="35">
          <cell r="N35">
            <v>0.9</v>
          </cell>
          <cell r="O35">
            <v>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_Biodistribution"/>
      <sheetName val="5y_girl_Roberta_patient1"/>
      <sheetName val="5y_boy_Roberto_patient1"/>
      <sheetName val="8y_girl_Eartha_patient1"/>
      <sheetName val="8y_boy_Dizzy_patient1"/>
      <sheetName val="14_boy_Louis_patient1"/>
      <sheetName val="14_girl_Lois_patient1"/>
      <sheetName val="Compar_differ_ages_each_group"/>
      <sheetName val="compar_differ_boy_girl"/>
    </sheetNames>
    <sheetDataSet>
      <sheetData sheetId="0">
        <row r="14">
          <cell r="O14">
            <v>0</v>
          </cell>
          <cell r="P14">
            <v>0.47713517999999999</v>
          </cell>
        </row>
        <row r="15">
          <cell r="O15">
            <v>1.4219444000000001</v>
          </cell>
          <cell r="P15">
            <v>0.15645190389999999</v>
          </cell>
        </row>
        <row r="16">
          <cell r="O16">
            <v>4.1130556</v>
          </cell>
          <cell r="P16">
            <v>5.2011597999999999E-2</v>
          </cell>
        </row>
        <row r="17">
          <cell r="O17">
            <v>20.286110999999998</v>
          </cell>
          <cell r="P17">
            <v>5.3046109999999903E-2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61F0-9779-4B22-B902-F3FB0298645B}">
  <dimension ref="A1:AH103"/>
  <sheetViews>
    <sheetView tabSelected="1" workbookViewId="0">
      <selection activeCell="M28" sqref="M28"/>
    </sheetView>
  </sheetViews>
  <sheetFormatPr defaultRowHeight="14.4" x14ac:dyDescent="0.3"/>
  <cols>
    <col min="1" max="1" width="13" customWidth="1"/>
    <col min="3" max="3" width="12" bestFit="1" customWidth="1"/>
    <col min="13" max="13" width="9.33203125" customWidth="1"/>
    <col min="30" max="30" width="11.88671875" bestFit="1" customWidth="1"/>
    <col min="34" max="34" width="11.88671875" bestFit="1" customWidth="1"/>
  </cols>
  <sheetData>
    <row r="1" spans="1:19" ht="15.6" x14ac:dyDescent="0.3">
      <c r="A1" s="1" t="s">
        <v>0</v>
      </c>
    </row>
    <row r="3" spans="1:19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9" x14ac:dyDescent="0.3">
      <c r="A4" t="s">
        <v>7</v>
      </c>
      <c r="B4" s="4">
        <v>0</v>
      </c>
      <c r="C4" s="5">
        <v>5.5466143829522397E-9</v>
      </c>
      <c r="D4" s="5">
        <v>1.1853343899753037E-9</v>
      </c>
      <c r="E4" s="5">
        <v>8.2556244578059538E-10</v>
      </c>
      <c r="F4" s="5">
        <v>1.5518483020845002E-9</v>
      </c>
    </row>
    <row r="5" spans="1:19" x14ac:dyDescent="0.3">
      <c r="B5" s="3">
        <v>1.4</v>
      </c>
      <c r="C5" s="5">
        <v>3.8855694765846271E-9</v>
      </c>
      <c r="D5" s="5">
        <v>9.0491105596659867E-10</v>
      </c>
      <c r="E5" s="5">
        <v>1.0943703525342146E-9</v>
      </c>
      <c r="F5" s="5">
        <v>1.2044530116097103E-9</v>
      </c>
    </row>
    <row r="6" spans="1:19" x14ac:dyDescent="0.3">
      <c r="B6" s="3">
        <v>4.0999999999999996</v>
      </c>
      <c r="C6" s="5">
        <v>1.7795691053701961E-9</v>
      </c>
      <c r="D6" s="5">
        <v>6.7034699221910452E-10</v>
      </c>
      <c r="E6" s="5">
        <v>1.2736592521418838E-9</v>
      </c>
      <c r="F6" s="5">
        <v>8.2046166135479563E-10</v>
      </c>
    </row>
    <row r="7" spans="1:19" x14ac:dyDescent="0.3">
      <c r="B7" s="3">
        <v>20.3</v>
      </c>
      <c r="C7" s="5">
        <v>8.5066351370123564E-10</v>
      </c>
      <c r="D7" s="5">
        <v>6.0140131732318315E-10</v>
      </c>
      <c r="E7" s="5">
        <v>1.3368168573202171E-9</v>
      </c>
      <c r="F7" s="5">
        <v>6.7346756493211986E-10</v>
      </c>
    </row>
    <row r="9" spans="1:19" x14ac:dyDescent="0.3">
      <c r="A9" t="s">
        <v>8</v>
      </c>
    </row>
    <row r="10" spans="1:19" x14ac:dyDescent="0.3">
      <c r="A10" s="2" t="s">
        <v>9</v>
      </c>
      <c r="B10" s="6" t="s">
        <v>10</v>
      </c>
      <c r="F10" s="6" t="s">
        <v>11</v>
      </c>
      <c r="J10" s="6" t="s">
        <v>12</v>
      </c>
      <c r="K10" s="6"/>
      <c r="L10" s="6"/>
      <c r="S10" s="6" t="s">
        <v>13</v>
      </c>
    </row>
    <row r="24" spans="1:34" x14ac:dyDescent="0.3">
      <c r="A24" s="2" t="s">
        <v>14</v>
      </c>
    </row>
    <row r="25" spans="1:34" s="7" customFormat="1" x14ac:dyDescent="0.3">
      <c r="A25" s="7" t="s">
        <v>15</v>
      </c>
    </row>
    <row r="26" spans="1:34" x14ac:dyDescent="0.3">
      <c r="G26" s="8" t="s">
        <v>16</v>
      </c>
      <c r="H26" t="s">
        <v>2</v>
      </c>
      <c r="I26" t="s">
        <v>17</v>
      </c>
      <c r="J26" t="s">
        <v>18</v>
      </c>
      <c r="K26" t="s">
        <v>19</v>
      </c>
      <c r="L26" t="s">
        <v>20</v>
      </c>
      <c r="M26" t="s">
        <v>21</v>
      </c>
      <c r="N26" s="8" t="s">
        <v>22</v>
      </c>
      <c r="O26" t="s">
        <v>2</v>
      </c>
      <c r="P26" t="s">
        <v>17</v>
      </c>
      <c r="R26" t="s">
        <v>19</v>
      </c>
      <c r="S26" t="s">
        <v>23</v>
      </c>
      <c r="T26" t="s">
        <v>21</v>
      </c>
      <c r="U26" s="8" t="s">
        <v>24</v>
      </c>
      <c r="V26" t="s">
        <v>2</v>
      </c>
      <c r="W26" t="s">
        <v>17</v>
      </c>
      <c r="Y26" t="s">
        <v>19</v>
      </c>
      <c r="Z26" t="s">
        <v>23</v>
      </c>
      <c r="AA26" t="s">
        <v>21</v>
      </c>
      <c r="AB26" s="8" t="s">
        <v>25</v>
      </c>
      <c r="AC26" t="s">
        <v>2</v>
      </c>
      <c r="AD26" t="s">
        <v>17</v>
      </c>
      <c r="AF26" t="s">
        <v>19</v>
      </c>
      <c r="AG26" t="s">
        <v>23</v>
      </c>
      <c r="AH26" t="s">
        <v>21</v>
      </c>
    </row>
    <row r="27" spans="1:34" x14ac:dyDescent="0.3">
      <c r="H27">
        <v>0</v>
      </c>
      <c r="I27" s="9">
        <v>5.4999999999999996E-9</v>
      </c>
      <c r="J27">
        <v>0</v>
      </c>
      <c r="K27">
        <f>J27*110</f>
        <v>0</v>
      </c>
      <c r="L27">
        <f>K27*N27*3600</f>
        <v>0</v>
      </c>
      <c r="M27" s="9">
        <f>I27*L27</f>
        <v>0</v>
      </c>
      <c r="N27">
        <v>0</v>
      </c>
      <c r="O27">
        <v>0</v>
      </c>
      <c r="P27" s="9">
        <v>5.4999999999999996E-9</v>
      </c>
      <c r="Q27" s="9">
        <v>0.18</v>
      </c>
      <c r="R27" s="9">
        <f>Q27*110</f>
        <v>19.8</v>
      </c>
      <c r="S27" s="9">
        <f>N27*R27*3600</f>
        <v>0</v>
      </c>
      <c r="T27" s="9">
        <f>P27*S27</f>
        <v>0</v>
      </c>
      <c r="V27">
        <v>0</v>
      </c>
      <c r="W27" s="9">
        <v>5.4999999999999996E-9</v>
      </c>
      <c r="X27">
        <v>0.34</v>
      </c>
      <c r="Y27">
        <f>X27*110</f>
        <v>37.400000000000006</v>
      </c>
      <c r="Z27" s="9">
        <f>Y27*N27*3600</f>
        <v>0</v>
      </c>
      <c r="AA27" s="9">
        <f>W27*Z27</f>
        <v>0</v>
      </c>
      <c r="AC27">
        <v>0</v>
      </c>
      <c r="AD27" s="9">
        <v>5.4999999999999996E-9</v>
      </c>
      <c r="AE27">
        <v>0.47</v>
      </c>
      <c r="AF27">
        <f>AE27*110</f>
        <v>51.699999999999996</v>
      </c>
      <c r="AG27" s="9">
        <f>AF27*N27*3600</f>
        <v>0</v>
      </c>
      <c r="AH27" s="9">
        <f>AD27*AG27*110</f>
        <v>0</v>
      </c>
    </row>
    <row r="28" spans="1:34" x14ac:dyDescent="0.3">
      <c r="H28">
        <v>0.5</v>
      </c>
      <c r="I28" s="9">
        <v>5.2499999999999999E-9</v>
      </c>
      <c r="J28">
        <v>2.5000000000000001E-3</v>
      </c>
      <c r="K28">
        <f t="shared" ref="K28:K40" si="0">J28*110</f>
        <v>0.27500000000000002</v>
      </c>
      <c r="L28">
        <f t="shared" ref="L28:L40" si="1">K28*N28*3600</f>
        <v>495.00000000000006</v>
      </c>
      <c r="M28" s="9">
        <f t="shared" ref="M28:M40" si="2">I28*L28</f>
        <v>2.5987500000000003E-6</v>
      </c>
      <c r="N28">
        <v>0.5</v>
      </c>
      <c r="O28">
        <v>0.5</v>
      </c>
      <c r="P28" s="9">
        <v>5.2499999999999999E-9</v>
      </c>
      <c r="Q28" s="9">
        <v>0.15</v>
      </c>
      <c r="R28" s="9">
        <f t="shared" ref="R28:R40" si="3">Q28*110</f>
        <v>16.5</v>
      </c>
      <c r="S28" s="9">
        <f t="shared" ref="S28:S40" si="4">N28*R28*3600</f>
        <v>29700</v>
      </c>
      <c r="T28" s="9">
        <f t="shared" ref="T28:T40" si="5">P28*S28</f>
        <v>1.5592500000000001E-4</v>
      </c>
      <c r="V28">
        <v>0.5</v>
      </c>
      <c r="W28" s="9">
        <v>5.2499999999999999E-9</v>
      </c>
      <c r="X28">
        <v>0.42499999999999999</v>
      </c>
      <c r="Y28">
        <f t="shared" ref="Y28:Y40" si="6">X28*110</f>
        <v>46.75</v>
      </c>
      <c r="Z28" s="9">
        <f t="shared" ref="Z28:Z40" si="7">Y28*N28*3600</f>
        <v>84150</v>
      </c>
      <c r="AA28" s="9">
        <f>W28*Z28</f>
        <v>4.4178749999999997E-4</v>
      </c>
      <c r="AC28">
        <v>0.5</v>
      </c>
      <c r="AD28" s="9">
        <v>5.2499999999999999E-9</v>
      </c>
      <c r="AE28">
        <v>0.35</v>
      </c>
      <c r="AF28">
        <f t="shared" ref="AF28:AF40" si="8">AE28*110</f>
        <v>38.5</v>
      </c>
      <c r="AG28" s="9">
        <f t="shared" ref="AG28:AG40" si="9">AF28*N28*3600</f>
        <v>69300</v>
      </c>
      <c r="AH28" s="9">
        <f t="shared" ref="AH28:AH40" si="10">AD28*AG28</f>
        <v>3.6382499999999997E-4</v>
      </c>
    </row>
    <row r="29" spans="1:34" x14ac:dyDescent="0.3">
      <c r="H29">
        <v>1</v>
      </c>
      <c r="I29" s="9">
        <v>4.25E-9</v>
      </c>
      <c r="J29">
        <v>4.0000000000000001E-3</v>
      </c>
      <c r="K29">
        <f t="shared" si="0"/>
        <v>0.44</v>
      </c>
      <c r="L29">
        <f t="shared" si="1"/>
        <v>792</v>
      </c>
      <c r="M29" s="9">
        <f t="shared" si="2"/>
        <v>3.366E-6</v>
      </c>
      <c r="N29">
        <v>0.5</v>
      </c>
      <c r="O29">
        <v>1</v>
      </c>
      <c r="P29" s="9">
        <v>4.25E-9</v>
      </c>
      <c r="Q29" s="9">
        <v>0.1</v>
      </c>
      <c r="R29" s="9">
        <f t="shared" si="3"/>
        <v>11</v>
      </c>
      <c r="S29" s="9">
        <f t="shared" si="4"/>
        <v>19800</v>
      </c>
      <c r="T29" s="9">
        <f t="shared" si="5"/>
        <v>8.4149999999999999E-5</v>
      </c>
      <c r="V29">
        <v>1</v>
      </c>
      <c r="W29" s="9">
        <v>4.25E-9</v>
      </c>
      <c r="X29">
        <v>0.52500000000000002</v>
      </c>
      <c r="Y29">
        <f t="shared" si="6"/>
        <v>57.75</v>
      </c>
      <c r="Z29" s="9">
        <f t="shared" si="7"/>
        <v>103950</v>
      </c>
      <c r="AA29" s="9">
        <f t="shared" ref="AA29:AA40" si="11">W29*Z29</f>
        <v>4.4178750000000003E-4</v>
      </c>
      <c r="AC29">
        <v>1</v>
      </c>
      <c r="AD29" s="9">
        <v>4.25E-9</v>
      </c>
      <c r="AE29">
        <v>0.2</v>
      </c>
      <c r="AF29">
        <f t="shared" si="8"/>
        <v>22</v>
      </c>
      <c r="AG29" s="9">
        <f t="shared" si="9"/>
        <v>39600</v>
      </c>
      <c r="AH29" s="9">
        <f t="shared" si="10"/>
        <v>1.683E-4</v>
      </c>
    </row>
    <row r="30" spans="1:34" x14ac:dyDescent="0.3">
      <c r="H30">
        <v>1.4</v>
      </c>
      <c r="I30">
        <v>3.8855694765846271E-9</v>
      </c>
      <c r="J30">
        <v>4.8999999999999998E-3</v>
      </c>
      <c r="K30">
        <f t="shared" si="0"/>
        <v>0.53900000000000003</v>
      </c>
      <c r="L30">
        <f t="shared" si="1"/>
        <v>776.16000000000008</v>
      </c>
      <c r="M30" s="9">
        <f t="shared" si="2"/>
        <v>3.0158236049459245E-6</v>
      </c>
      <c r="N30">
        <v>0.4</v>
      </c>
      <c r="O30">
        <v>1.4</v>
      </c>
      <c r="P30">
        <v>3.8855694765846271E-9</v>
      </c>
      <c r="Q30" s="9">
        <v>9.9000000000000005E-2</v>
      </c>
      <c r="R30" s="9">
        <f t="shared" si="3"/>
        <v>10.89</v>
      </c>
      <c r="S30" s="9">
        <f t="shared" si="4"/>
        <v>15681.600000000002</v>
      </c>
      <c r="T30" s="9">
        <f t="shared" si="5"/>
        <v>6.0931946304009494E-5</v>
      </c>
      <c r="V30">
        <v>1.4</v>
      </c>
      <c r="W30">
        <v>3.8855694765846271E-9</v>
      </c>
      <c r="X30">
        <v>0.56499999999999995</v>
      </c>
      <c r="Y30">
        <f t="shared" si="6"/>
        <v>62.149999999999991</v>
      </c>
      <c r="Z30" s="9">
        <f t="shared" si="7"/>
        <v>89496</v>
      </c>
      <c r="AA30" s="9">
        <f t="shared" si="11"/>
        <v>3.477429258764178E-4</v>
      </c>
      <c r="AC30">
        <v>1.4</v>
      </c>
      <c r="AD30">
        <v>3.8855694765846271E-9</v>
      </c>
      <c r="AE30">
        <v>0.15</v>
      </c>
      <c r="AF30">
        <f t="shared" si="8"/>
        <v>16.5</v>
      </c>
      <c r="AG30" s="9">
        <f t="shared" si="9"/>
        <v>23760.000000000004</v>
      </c>
      <c r="AH30" s="9">
        <f t="shared" si="10"/>
        <v>9.2321130763650748E-5</v>
      </c>
    </row>
    <row r="31" spans="1:34" x14ac:dyDescent="0.3">
      <c r="H31">
        <v>2</v>
      </c>
      <c r="I31" s="9">
        <v>3E-9</v>
      </c>
      <c r="J31">
        <v>8.9999999999999993E-3</v>
      </c>
      <c r="K31">
        <f t="shared" si="0"/>
        <v>0.98999999999999988</v>
      </c>
      <c r="L31">
        <f t="shared" si="1"/>
        <v>2138.3999999999996</v>
      </c>
      <c r="M31" s="9">
        <f t="shared" si="2"/>
        <v>6.4151999999999992E-6</v>
      </c>
      <c r="N31">
        <v>0.6</v>
      </c>
      <c r="O31">
        <v>2</v>
      </c>
      <c r="P31" s="9">
        <v>3E-9</v>
      </c>
      <c r="Q31" s="9">
        <v>0.05</v>
      </c>
      <c r="R31" s="9">
        <f t="shared" si="3"/>
        <v>5.5</v>
      </c>
      <c r="S31" s="9">
        <f t="shared" si="4"/>
        <v>11880</v>
      </c>
      <c r="T31" s="9">
        <f t="shared" si="5"/>
        <v>3.5639999999999998E-5</v>
      </c>
      <c r="V31">
        <v>2</v>
      </c>
      <c r="W31" s="9">
        <v>3E-9</v>
      </c>
      <c r="X31">
        <v>0.6</v>
      </c>
      <c r="Y31">
        <f t="shared" si="6"/>
        <v>66</v>
      </c>
      <c r="Z31" s="9">
        <f t="shared" si="7"/>
        <v>142560</v>
      </c>
      <c r="AA31" s="9">
        <f t="shared" si="11"/>
        <v>4.2768E-4</v>
      </c>
      <c r="AC31">
        <v>2</v>
      </c>
      <c r="AD31" s="9">
        <v>3E-9</v>
      </c>
      <c r="AE31">
        <v>0.1</v>
      </c>
      <c r="AF31">
        <f t="shared" si="8"/>
        <v>11</v>
      </c>
      <c r="AG31" s="9">
        <f t="shared" si="9"/>
        <v>23760</v>
      </c>
      <c r="AH31" s="9">
        <f t="shared" si="10"/>
        <v>7.1279999999999995E-5</v>
      </c>
    </row>
    <row r="32" spans="1:34" x14ac:dyDescent="0.3">
      <c r="H32">
        <v>2.5</v>
      </c>
      <c r="I32" s="9">
        <v>2.6000000000000001E-9</v>
      </c>
      <c r="J32">
        <v>0.01</v>
      </c>
      <c r="K32">
        <f t="shared" si="0"/>
        <v>1.1000000000000001</v>
      </c>
      <c r="L32">
        <f t="shared" si="1"/>
        <v>1980.0000000000002</v>
      </c>
      <c r="M32" s="9">
        <f t="shared" si="2"/>
        <v>5.1480000000000005E-6</v>
      </c>
      <c r="N32">
        <v>0.5</v>
      </c>
      <c r="O32">
        <v>2.5</v>
      </c>
      <c r="P32" s="9">
        <v>2.6000000000000001E-9</v>
      </c>
      <c r="Q32" s="9">
        <v>3.5000000000000003E-2</v>
      </c>
      <c r="R32" s="9">
        <f t="shared" si="3"/>
        <v>3.8500000000000005</v>
      </c>
      <c r="S32" s="9">
        <f t="shared" si="4"/>
        <v>6930.0000000000009</v>
      </c>
      <c r="T32" s="9">
        <f t="shared" si="5"/>
        <v>1.8018000000000003E-5</v>
      </c>
      <c r="V32">
        <v>2.5</v>
      </c>
      <c r="W32" s="9">
        <v>2.6000000000000001E-9</v>
      </c>
      <c r="X32">
        <v>0.61499999999999999</v>
      </c>
      <c r="Y32">
        <f t="shared" si="6"/>
        <v>67.650000000000006</v>
      </c>
      <c r="Z32" s="9">
        <f t="shared" si="7"/>
        <v>121770.00000000001</v>
      </c>
      <c r="AA32" s="9">
        <f t="shared" si="11"/>
        <v>3.1660200000000003E-4</v>
      </c>
      <c r="AC32">
        <v>2.5</v>
      </c>
      <c r="AD32" s="9">
        <v>2.6000000000000001E-9</v>
      </c>
      <c r="AE32">
        <v>7.0000000000000007E-2</v>
      </c>
      <c r="AF32">
        <f t="shared" si="8"/>
        <v>7.7000000000000011</v>
      </c>
      <c r="AG32" s="9">
        <f t="shared" si="9"/>
        <v>13860.000000000002</v>
      </c>
      <c r="AH32" s="9">
        <f t="shared" si="10"/>
        <v>3.6036000000000005E-5</v>
      </c>
    </row>
    <row r="33" spans="1:34" x14ac:dyDescent="0.3">
      <c r="H33">
        <v>3</v>
      </c>
      <c r="I33" s="9">
        <v>2.1000000000000002E-9</v>
      </c>
      <c r="J33">
        <v>1.0999999999999999E-2</v>
      </c>
      <c r="K33">
        <f t="shared" si="0"/>
        <v>1.21</v>
      </c>
      <c r="L33">
        <f t="shared" si="1"/>
        <v>2178</v>
      </c>
      <c r="M33" s="9">
        <f t="shared" si="2"/>
        <v>4.5738000000000002E-6</v>
      </c>
      <c r="N33">
        <v>0.5</v>
      </c>
      <c r="O33">
        <v>3</v>
      </c>
      <c r="P33" s="9">
        <v>2.1000000000000002E-9</v>
      </c>
      <c r="Q33" s="9">
        <v>2.8000000000000001E-2</v>
      </c>
      <c r="R33" s="9">
        <f t="shared" si="3"/>
        <v>3.08</v>
      </c>
      <c r="S33" s="9">
        <f t="shared" si="4"/>
        <v>5544</v>
      </c>
      <c r="T33" s="9">
        <f t="shared" si="5"/>
        <v>1.1642400000000001E-5</v>
      </c>
      <c r="V33">
        <v>3</v>
      </c>
      <c r="W33" s="9">
        <v>2.1000000000000002E-9</v>
      </c>
      <c r="X33">
        <v>0.64</v>
      </c>
      <c r="Y33">
        <f t="shared" si="6"/>
        <v>70.400000000000006</v>
      </c>
      <c r="Z33" s="9">
        <f t="shared" si="7"/>
        <v>126720.00000000001</v>
      </c>
      <c r="AA33" s="9">
        <f t="shared" si="11"/>
        <v>2.6611200000000004E-4</v>
      </c>
      <c r="AC33">
        <v>3</v>
      </c>
      <c r="AD33" s="9">
        <v>2.1000000000000002E-9</v>
      </c>
      <c r="AE33">
        <v>5.5E-2</v>
      </c>
      <c r="AF33">
        <f t="shared" si="8"/>
        <v>6.05</v>
      </c>
      <c r="AG33" s="9">
        <f t="shared" si="9"/>
        <v>10890</v>
      </c>
      <c r="AH33" s="9">
        <f t="shared" si="10"/>
        <v>2.2869000000000001E-5</v>
      </c>
    </row>
    <row r="34" spans="1:34" x14ac:dyDescent="0.3">
      <c r="H34">
        <v>4.0999999999999996</v>
      </c>
      <c r="I34">
        <v>1.7795691053701961E-9</v>
      </c>
      <c r="J34">
        <v>0.01</v>
      </c>
      <c r="K34">
        <f t="shared" si="0"/>
        <v>1.1000000000000001</v>
      </c>
      <c r="L34">
        <f t="shared" si="1"/>
        <v>4356.0000000000009</v>
      </c>
      <c r="M34" s="9">
        <f t="shared" si="2"/>
        <v>7.7518030229925763E-6</v>
      </c>
      <c r="N34">
        <v>1.1000000000000001</v>
      </c>
      <c r="O34">
        <v>4.0999999999999996</v>
      </c>
      <c r="P34">
        <v>1.7795691053701961E-9</v>
      </c>
      <c r="Q34" s="9">
        <v>0.03</v>
      </c>
      <c r="R34" s="9">
        <f t="shared" si="3"/>
        <v>3.3</v>
      </c>
      <c r="S34" s="9">
        <f t="shared" si="4"/>
        <v>13068</v>
      </c>
      <c r="T34" s="9">
        <f t="shared" si="5"/>
        <v>2.3255409068977724E-5</v>
      </c>
      <c r="V34">
        <v>4.0999999999999996</v>
      </c>
      <c r="W34">
        <v>1.7795691053701961E-9</v>
      </c>
      <c r="X34">
        <v>0.65</v>
      </c>
      <c r="Y34">
        <f t="shared" si="6"/>
        <v>71.5</v>
      </c>
      <c r="Z34" s="9">
        <f t="shared" si="7"/>
        <v>283140</v>
      </c>
      <c r="AA34" s="9">
        <f t="shared" si="11"/>
        <v>5.0386719649451735E-4</v>
      </c>
      <c r="AC34">
        <v>4.0999999999999996</v>
      </c>
      <c r="AD34">
        <v>1.7795691053701961E-9</v>
      </c>
      <c r="AE34" s="9">
        <v>0.05</v>
      </c>
      <c r="AF34">
        <f t="shared" si="8"/>
        <v>5.5</v>
      </c>
      <c r="AG34" s="9">
        <f t="shared" si="9"/>
        <v>21780.000000000004</v>
      </c>
      <c r="AH34" s="9">
        <f t="shared" si="10"/>
        <v>3.8759015114962876E-5</v>
      </c>
    </row>
    <row r="35" spans="1:34" x14ac:dyDescent="0.3">
      <c r="H35">
        <v>5</v>
      </c>
      <c r="I35" s="9">
        <v>1.6000000000000001E-9</v>
      </c>
      <c r="J35">
        <v>9.7000000000000003E-3</v>
      </c>
      <c r="K35">
        <f t="shared" si="0"/>
        <v>1.0669999999999999</v>
      </c>
      <c r="L35">
        <f t="shared" si="1"/>
        <v>3457.08</v>
      </c>
      <c r="M35" s="9">
        <f t="shared" si="2"/>
        <v>5.5313279999999998E-6</v>
      </c>
      <c r="N35">
        <v>0.9</v>
      </c>
      <c r="O35">
        <v>5</v>
      </c>
      <c r="P35" s="9">
        <v>1.6000000000000001E-9</v>
      </c>
      <c r="Q35" s="9">
        <v>2.4E-2</v>
      </c>
      <c r="R35" s="9">
        <f t="shared" si="3"/>
        <v>2.64</v>
      </c>
      <c r="S35" s="9">
        <f t="shared" si="4"/>
        <v>8553.6</v>
      </c>
      <c r="T35" s="9">
        <f t="shared" si="5"/>
        <v>1.3685760000000001E-5</v>
      </c>
      <c r="V35">
        <v>5</v>
      </c>
      <c r="W35" s="9">
        <v>1.6000000000000001E-9</v>
      </c>
      <c r="X35">
        <v>0.65</v>
      </c>
      <c r="Y35">
        <f t="shared" si="6"/>
        <v>71.5</v>
      </c>
      <c r="Z35" s="9">
        <f t="shared" si="7"/>
        <v>231660.00000000003</v>
      </c>
      <c r="AA35" s="9">
        <f t="shared" si="11"/>
        <v>3.7065600000000008E-4</v>
      </c>
      <c r="AC35">
        <v>5</v>
      </c>
      <c r="AD35" s="9">
        <v>1.6000000000000001E-9</v>
      </c>
      <c r="AE35">
        <v>0.05</v>
      </c>
      <c r="AF35">
        <f t="shared" si="8"/>
        <v>5.5</v>
      </c>
      <c r="AG35" s="9">
        <f t="shared" si="9"/>
        <v>17820</v>
      </c>
      <c r="AH35" s="9">
        <f t="shared" si="10"/>
        <v>2.8512000000000001E-5</v>
      </c>
    </row>
    <row r="36" spans="1:34" x14ac:dyDescent="0.3">
      <c r="H36">
        <v>6</v>
      </c>
      <c r="I36" s="9">
        <v>1.5199999999999999E-9</v>
      </c>
      <c r="J36">
        <v>9.1999999999999998E-3</v>
      </c>
      <c r="K36">
        <f t="shared" si="0"/>
        <v>1.012</v>
      </c>
      <c r="L36">
        <f t="shared" si="1"/>
        <v>3643.2</v>
      </c>
      <c r="M36" s="9">
        <f t="shared" si="2"/>
        <v>5.5376639999999994E-6</v>
      </c>
      <c r="N36">
        <v>1</v>
      </c>
      <c r="O36">
        <v>6</v>
      </c>
      <c r="P36" s="9">
        <v>1.5199999999999999E-9</v>
      </c>
      <c r="Q36" s="9">
        <v>0.02</v>
      </c>
      <c r="R36" s="9">
        <f t="shared" si="3"/>
        <v>2.2000000000000002</v>
      </c>
      <c r="S36" s="9">
        <f t="shared" si="4"/>
        <v>7920.0000000000009</v>
      </c>
      <c r="T36" s="9">
        <f t="shared" si="5"/>
        <v>1.2038400000000001E-5</v>
      </c>
      <c r="V36">
        <v>6</v>
      </c>
      <c r="W36" s="9">
        <v>1.5199999999999999E-9</v>
      </c>
      <c r="X36">
        <v>0.65</v>
      </c>
      <c r="Y36">
        <f t="shared" si="6"/>
        <v>71.5</v>
      </c>
      <c r="Z36" s="9">
        <f t="shared" si="7"/>
        <v>257400</v>
      </c>
      <c r="AA36" s="9">
        <f t="shared" si="11"/>
        <v>3.9124799999999996E-4</v>
      </c>
      <c r="AC36">
        <v>6</v>
      </c>
      <c r="AD36" s="9">
        <v>1.5199999999999999E-9</v>
      </c>
      <c r="AE36">
        <v>0.05</v>
      </c>
      <c r="AF36">
        <f t="shared" si="8"/>
        <v>5.5</v>
      </c>
      <c r="AG36" s="9">
        <f t="shared" si="9"/>
        <v>19800</v>
      </c>
      <c r="AH36" s="9">
        <f t="shared" si="10"/>
        <v>3.0095999999999998E-5</v>
      </c>
    </row>
    <row r="37" spans="1:34" x14ac:dyDescent="0.3">
      <c r="H37">
        <v>8</v>
      </c>
      <c r="I37" s="9">
        <v>1.5E-9</v>
      </c>
      <c r="J37">
        <v>8.0000000000000002E-3</v>
      </c>
      <c r="K37">
        <f t="shared" si="0"/>
        <v>0.88</v>
      </c>
      <c r="L37">
        <f t="shared" si="1"/>
        <v>6336</v>
      </c>
      <c r="M37" s="9">
        <f t="shared" si="2"/>
        <v>9.5039999999999991E-6</v>
      </c>
      <c r="N37">
        <v>2</v>
      </c>
      <c r="O37">
        <v>8</v>
      </c>
      <c r="P37" s="9">
        <v>1.5E-9</v>
      </c>
      <c r="Q37" s="9">
        <v>1.2500000000000001E-2</v>
      </c>
      <c r="R37" s="9">
        <f t="shared" si="3"/>
        <v>1.375</v>
      </c>
      <c r="S37" s="9">
        <f t="shared" si="4"/>
        <v>9900</v>
      </c>
      <c r="T37" s="9">
        <f t="shared" si="5"/>
        <v>1.485E-5</v>
      </c>
      <c r="V37">
        <v>8</v>
      </c>
      <c r="W37" s="9">
        <v>1.5E-9</v>
      </c>
      <c r="X37">
        <v>0.65</v>
      </c>
      <c r="Y37">
        <f t="shared" si="6"/>
        <v>71.5</v>
      </c>
      <c r="Z37" s="9">
        <f t="shared" si="7"/>
        <v>514800</v>
      </c>
      <c r="AA37" s="9">
        <f t="shared" si="11"/>
        <v>7.7220000000000001E-4</v>
      </c>
      <c r="AC37">
        <v>8</v>
      </c>
      <c r="AD37" s="9">
        <v>1.5E-9</v>
      </c>
      <c r="AE37">
        <v>0.05</v>
      </c>
      <c r="AF37">
        <f t="shared" si="8"/>
        <v>5.5</v>
      </c>
      <c r="AG37" s="9">
        <f t="shared" si="9"/>
        <v>39600</v>
      </c>
      <c r="AH37" s="9">
        <f t="shared" si="10"/>
        <v>5.94E-5</v>
      </c>
    </row>
    <row r="38" spans="1:34" x14ac:dyDescent="0.3">
      <c r="H38">
        <v>10</v>
      </c>
      <c r="I38" s="9">
        <v>1.3999999999999999E-9</v>
      </c>
      <c r="J38">
        <v>7.0000000000000001E-3</v>
      </c>
      <c r="K38">
        <f t="shared" si="0"/>
        <v>0.77</v>
      </c>
      <c r="L38">
        <f t="shared" si="1"/>
        <v>5544</v>
      </c>
      <c r="M38" s="9">
        <f t="shared" si="2"/>
        <v>7.7616000000000004E-6</v>
      </c>
      <c r="N38">
        <v>2</v>
      </c>
      <c r="O38">
        <v>10</v>
      </c>
      <c r="P38" s="9">
        <v>1.3999999999999999E-9</v>
      </c>
      <c r="Q38" s="9">
        <v>1.12E-2</v>
      </c>
      <c r="R38" s="9">
        <f t="shared" si="3"/>
        <v>1.232</v>
      </c>
      <c r="S38" s="9">
        <f t="shared" si="4"/>
        <v>8870.4</v>
      </c>
      <c r="T38" s="9">
        <f t="shared" si="5"/>
        <v>1.2418559999999999E-5</v>
      </c>
      <c r="V38">
        <v>10</v>
      </c>
      <c r="W38" s="9">
        <v>1.3999999999999999E-9</v>
      </c>
      <c r="X38">
        <v>0.65</v>
      </c>
      <c r="Y38">
        <f t="shared" si="6"/>
        <v>71.5</v>
      </c>
      <c r="Z38" s="9">
        <f t="shared" si="7"/>
        <v>514800</v>
      </c>
      <c r="AA38" s="9">
        <f t="shared" si="11"/>
        <v>7.2072E-4</v>
      </c>
      <c r="AC38">
        <v>10</v>
      </c>
      <c r="AD38" s="9">
        <v>1.3999999999999999E-9</v>
      </c>
      <c r="AE38" s="9">
        <v>0.05</v>
      </c>
      <c r="AF38">
        <f t="shared" si="8"/>
        <v>5.5</v>
      </c>
      <c r="AG38" s="9">
        <f t="shared" si="9"/>
        <v>39600</v>
      </c>
      <c r="AH38" s="9">
        <f t="shared" si="10"/>
        <v>5.5439999999999998E-5</v>
      </c>
    </row>
    <row r="39" spans="1:34" x14ac:dyDescent="0.3">
      <c r="H39">
        <v>15</v>
      </c>
      <c r="I39" s="9">
        <v>1.0999999999999999E-9</v>
      </c>
      <c r="J39">
        <v>3.5000000000000001E-3</v>
      </c>
      <c r="K39">
        <f t="shared" si="0"/>
        <v>0.38500000000000001</v>
      </c>
      <c r="L39">
        <f t="shared" si="1"/>
        <v>6930</v>
      </c>
      <c r="M39" s="9">
        <f t="shared" si="2"/>
        <v>7.6229999999999997E-6</v>
      </c>
      <c r="N39">
        <v>5</v>
      </c>
      <c r="O39">
        <v>15</v>
      </c>
      <c r="P39" s="9">
        <v>1.0999999999999999E-9</v>
      </c>
      <c r="Q39" s="9">
        <v>0.01</v>
      </c>
      <c r="R39" s="9">
        <f t="shared" si="3"/>
        <v>1.1000000000000001</v>
      </c>
      <c r="S39" s="9">
        <f t="shared" si="4"/>
        <v>19800</v>
      </c>
      <c r="T39" s="9">
        <f t="shared" si="5"/>
        <v>2.1779999999999998E-5</v>
      </c>
      <c r="V39">
        <v>15</v>
      </c>
      <c r="W39" s="9">
        <v>1.0999999999999999E-9</v>
      </c>
      <c r="X39">
        <v>0.64</v>
      </c>
      <c r="Y39">
        <f t="shared" si="6"/>
        <v>70.400000000000006</v>
      </c>
      <c r="Z39" s="9">
        <f t="shared" si="7"/>
        <v>1267200</v>
      </c>
      <c r="AA39" s="9">
        <f t="shared" si="11"/>
        <v>1.3939199999999999E-3</v>
      </c>
      <c r="AC39">
        <v>15</v>
      </c>
      <c r="AD39" s="9">
        <v>1.0999999999999999E-9</v>
      </c>
      <c r="AE39" s="9">
        <v>0.05</v>
      </c>
      <c r="AF39">
        <f t="shared" si="8"/>
        <v>5.5</v>
      </c>
      <c r="AG39" s="9">
        <f t="shared" si="9"/>
        <v>99000</v>
      </c>
      <c r="AH39" s="9">
        <f t="shared" si="10"/>
        <v>1.0889999999999999E-4</v>
      </c>
    </row>
    <row r="40" spans="1:34" x14ac:dyDescent="0.3">
      <c r="H40">
        <v>20.3</v>
      </c>
      <c r="I40">
        <v>8.5066351370123564E-10</v>
      </c>
      <c r="J40">
        <v>0</v>
      </c>
      <c r="K40">
        <f t="shared" si="0"/>
        <v>0</v>
      </c>
      <c r="L40">
        <f t="shared" si="1"/>
        <v>0</v>
      </c>
      <c r="M40" s="9">
        <f t="shared" si="2"/>
        <v>0</v>
      </c>
      <c r="N40">
        <v>5.3</v>
      </c>
      <c r="O40">
        <v>20.3</v>
      </c>
      <c r="P40">
        <v>8.5066351370123564E-10</v>
      </c>
      <c r="Q40" s="9">
        <v>1E-3</v>
      </c>
      <c r="R40" s="9">
        <f t="shared" si="3"/>
        <v>0.11</v>
      </c>
      <c r="S40" s="9">
        <f t="shared" si="4"/>
        <v>2098.7999999999997</v>
      </c>
      <c r="T40" s="9">
        <f t="shared" si="5"/>
        <v>1.7853725825561531E-6</v>
      </c>
      <c r="V40">
        <v>20.3</v>
      </c>
      <c r="W40">
        <v>8.5066351370123564E-10</v>
      </c>
      <c r="X40">
        <v>0.63</v>
      </c>
      <c r="Y40">
        <f t="shared" si="6"/>
        <v>69.3</v>
      </c>
      <c r="Z40" s="9">
        <f t="shared" si="7"/>
        <v>1322243.9999999998</v>
      </c>
      <c r="AA40" s="9">
        <f t="shared" si="11"/>
        <v>1.1247847270103764E-3</v>
      </c>
      <c r="AC40">
        <v>20.3</v>
      </c>
      <c r="AD40">
        <v>8.5066351370123564E-10</v>
      </c>
      <c r="AE40" s="9">
        <v>5.0999999999999997E-2</v>
      </c>
      <c r="AF40">
        <f t="shared" si="8"/>
        <v>5.6099999999999994</v>
      </c>
      <c r="AG40" s="9">
        <f t="shared" si="9"/>
        <v>107038.79999999999</v>
      </c>
      <c r="AH40" s="9">
        <f t="shared" si="10"/>
        <v>9.1054001710363811E-5</v>
      </c>
    </row>
    <row r="41" spans="1:34" x14ac:dyDescent="0.3">
      <c r="J41">
        <f>SUM(J27:J40)</f>
        <v>8.8800000000000018E-2</v>
      </c>
      <c r="K41">
        <f>SUM(K27:K40)</f>
        <v>9.7680000000000007</v>
      </c>
      <c r="L41">
        <f>SUM(L27:L40)</f>
        <v>38625.839999999997</v>
      </c>
      <c r="M41" s="9">
        <f>SUM(M27:M40)</f>
        <v>6.8826968627938513E-5</v>
      </c>
      <c r="Q41" s="9">
        <f>SUM(Q27:Q40)</f>
        <v>0.75070000000000003</v>
      </c>
      <c r="R41" s="9">
        <f>SUM(R27:R40)</f>
        <v>82.576999999999984</v>
      </c>
      <c r="S41" s="9">
        <f>SUM(S27:S40)</f>
        <v>159746.4</v>
      </c>
      <c r="T41" s="9">
        <f>SUM(T27:T40)</f>
        <v>4.6612084795554334E-4</v>
      </c>
      <c r="X41">
        <f>SUM(X27:X40)</f>
        <v>8.2300000000000022</v>
      </c>
      <c r="Y41">
        <f>SUM(Y27:Y40)</f>
        <v>905.3</v>
      </c>
      <c r="Z41">
        <f>SUM(Z27:Z40)</f>
        <v>5059890</v>
      </c>
      <c r="AA41" s="9">
        <f>SUM(AA27:AA40)</f>
        <v>7.5191078493813115E-3</v>
      </c>
      <c r="AE41">
        <f>SUM(AE27:AE40)</f>
        <v>1.7460000000000002</v>
      </c>
      <c r="AF41">
        <f>SUM(AF27:AF40)</f>
        <v>192.06</v>
      </c>
      <c r="AG41">
        <f>SUM(AG27:AG40)</f>
        <v>525808.80000000005</v>
      </c>
      <c r="AH41" s="9">
        <f>SUM(AH27:AH40)</f>
        <v>1.1667921475889773E-3</v>
      </c>
    </row>
    <row r="43" spans="1:34" x14ac:dyDescent="0.3">
      <c r="A43" s="10" t="s">
        <v>26</v>
      </c>
      <c r="B43" s="10"/>
      <c r="C43" s="9">
        <f>I44+P44+W44+AD44</f>
        <v>9.2208478135537703E-3</v>
      </c>
      <c r="I43" t="s">
        <v>27</v>
      </c>
      <c r="L43" s="9">
        <f>L41+S41+Z41+AG41</f>
        <v>5784071.04</v>
      </c>
      <c r="X43" s="9">
        <f>AE41+X41+Q41+J41</f>
        <v>10.815500000000004</v>
      </c>
    </row>
    <row r="44" spans="1:34" x14ac:dyDescent="0.3">
      <c r="A44" t="s">
        <v>27</v>
      </c>
      <c r="G44" t="s">
        <v>28</v>
      </c>
      <c r="I44" s="9">
        <f>M41</f>
        <v>6.8826968627938513E-5</v>
      </c>
      <c r="N44" t="s">
        <v>29</v>
      </c>
      <c r="P44" s="9">
        <f>T41</f>
        <v>4.6612084795554334E-4</v>
      </c>
      <c r="U44" t="s">
        <v>30</v>
      </c>
      <c r="W44" s="9">
        <f>AA41</f>
        <v>7.5191078493813115E-3</v>
      </c>
      <c r="AB44" t="s">
        <v>31</v>
      </c>
      <c r="AD44" s="9">
        <f>AH41</f>
        <v>1.1667921475889773E-3</v>
      </c>
    </row>
    <row r="45" spans="1:34" s="7" customFormat="1" x14ac:dyDescent="0.3">
      <c r="A45" s="7" t="s">
        <v>32</v>
      </c>
    </row>
    <row r="46" spans="1:34" x14ac:dyDescent="0.3">
      <c r="G46" s="8" t="s">
        <v>33</v>
      </c>
      <c r="H46" t="s">
        <v>2</v>
      </c>
      <c r="I46" t="s">
        <v>17</v>
      </c>
      <c r="K46" t="s">
        <v>19</v>
      </c>
      <c r="L46" t="s">
        <v>20</v>
      </c>
      <c r="M46" t="s">
        <v>21</v>
      </c>
      <c r="N46" s="8" t="s">
        <v>34</v>
      </c>
      <c r="O46" t="s">
        <v>2</v>
      </c>
      <c r="P46" t="s">
        <v>17</v>
      </c>
      <c r="R46" t="s">
        <v>19</v>
      </c>
      <c r="S46" t="s">
        <v>23</v>
      </c>
      <c r="T46" t="s">
        <v>21</v>
      </c>
      <c r="U46" s="8" t="s">
        <v>35</v>
      </c>
      <c r="V46" t="s">
        <v>2</v>
      </c>
      <c r="W46" t="s">
        <v>17</v>
      </c>
      <c r="Y46" t="s">
        <v>19</v>
      </c>
      <c r="Z46" t="s">
        <v>23</v>
      </c>
      <c r="AA46" t="s">
        <v>21</v>
      </c>
      <c r="AB46" s="8" t="s">
        <v>36</v>
      </c>
      <c r="AC46" t="s">
        <v>2</v>
      </c>
      <c r="AD46" t="s">
        <v>17</v>
      </c>
      <c r="AF46" t="s">
        <v>19</v>
      </c>
      <c r="AG46" t="s">
        <v>23</v>
      </c>
      <c r="AH46" t="s">
        <v>21</v>
      </c>
    </row>
    <row r="47" spans="1:34" x14ac:dyDescent="0.3">
      <c r="G47">
        <v>0</v>
      </c>
      <c r="H47">
        <v>0</v>
      </c>
      <c r="I47">
        <v>1.1853343899753037E-9</v>
      </c>
      <c r="J47">
        <v>0</v>
      </c>
      <c r="K47">
        <f>J47*110</f>
        <v>0</v>
      </c>
      <c r="L47">
        <f>K47*G47*3600</f>
        <v>0</v>
      </c>
      <c r="M47">
        <f>I47*L47</f>
        <v>0</v>
      </c>
      <c r="O47">
        <v>0</v>
      </c>
      <c r="P47">
        <v>1.1853343899753037E-9</v>
      </c>
      <c r="Q47" s="9">
        <v>0.18</v>
      </c>
      <c r="R47" s="9">
        <f>Q47*110</f>
        <v>19.8</v>
      </c>
      <c r="S47" s="9">
        <f>R47*G47*3600</f>
        <v>0</v>
      </c>
      <c r="T47">
        <f>S47*P47</f>
        <v>0</v>
      </c>
      <c r="V47">
        <v>0</v>
      </c>
      <c r="W47">
        <v>1.1853343899753037E-9</v>
      </c>
      <c r="X47">
        <v>0.34</v>
      </c>
      <c r="Y47">
        <f>X47*110</f>
        <v>37.400000000000006</v>
      </c>
      <c r="Z47">
        <f>Y47*G47*3600</f>
        <v>0</v>
      </c>
      <c r="AA47">
        <f>Z47*W47</f>
        <v>0</v>
      </c>
      <c r="AC47">
        <v>0</v>
      </c>
      <c r="AD47">
        <v>1.1853343899753037E-9</v>
      </c>
      <c r="AE47">
        <v>0.47</v>
      </c>
      <c r="AF47">
        <f>AE47*110</f>
        <v>51.699999999999996</v>
      </c>
      <c r="AG47">
        <f>AF47*G47*3600</f>
        <v>0</v>
      </c>
      <c r="AH47">
        <f t="shared" ref="AH47:AH60" si="12">AG47*AD47</f>
        <v>0</v>
      </c>
    </row>
    <row r="48" spans="1:34" x14ac:dyDescent="0.3">
      <c r="G48">
        <v>0.5</v>
      </c>
      <c r="H48">
        <v>0.5</v>
      </c>
      <c r="I48" s="9">
        <v>1.0999999999999999E-9</v>
      </c>
      <c r="J48">
        <v>2.5000000000000001E-3</v>
      </c>
      <c r="K48">
        <f t="shared" ref="K48:K60" si="13">J48*110</f>
        <v>0.27500000000000002</v>
      </c>
      <c r="L48">
        <f t="shared" ref="L48:L60" si="14">K48*G48*3600</f>
        <v>495.00000000000006</v>
      </c>
      <c r="M48">
        <f t="shared" ref="M48:M60" si="15">I48*L48</f>
        <v>5.4450000000000004E-7</v>
      </c>
      <c r="O48">
        <v>0.5</v>
      </c>
      <c r="P48" s="9">
        <v>1.0999999999999999E-9</v>
      </c>
      <c r="Q48" s="9">
        <v>0.15</v>
      </c>
      <c r="R48" s="9">
        <f t="shared" ref="R48:R60" si="16">Q48*110</f>
        <v>16.5</v>
      </c>
      <c r="S48" s="9">
        <f t="shared" ref="S48:S60" si="17">R48*G48*3600</f>
        <v>29700</v>
      </c>
      <c r="T48">
        <f t="shared" ref="T48:T60" si="18">S48*P48</f>
        <v>3.2669999999999997E-5</v>
      </c>
      <c r="V48">
        <v>0.5</v>
      </c>
      <c r="W48" s="9">
        <v>1.0999999999999999E-9</v>
      </c>
      <c r="X48">
        <v>0.42499999999999999</v>
      </c>
      <c r="Y48">
        <f t="shared" ref="Y48:Y60" si="19">X48*110</f>
        <v>46.75</v>
      </c>
      <c r="Z48">
        <f t="shared" ref="Z48:Z60" si="20">Y48*G48*3600</f>
        <v>84150</v>
      </c>
      <c r="AA48">
        <f t="shared" ref="AA48:AA60" si="21">Z48*W48</f>
        <v>9.2564999999999992E-5</v>
      </c>
      <c r="AC48">
        <v>0.5</v>
      </c>
      <c r="AD48" s="9">
        <v>1.0999999999999999E-9</v>
      </c>
      <c r="AE48">
        <v>0.35</v>
      </c>
      <c r="AF48">
        <f t="shared" ref="AF48:AF60" si="22">AE48*110</f>
        <v>38.5</v>
      </c>
      <c r="AG48">
        <f t="shared" ref="AG48:AG60" si="23">AF48*G48*3600</f>
        <v>69300</v>
      </c>
      <c r="AH48">
        <f t="shared" si="12"/>
        <v>7.6229999999999994E-5</v>
      </c>
    </row>
    <row r="49" spans="1:34" x14ac:dyDescent="0.3">
      <c r="G49">
        <v>0.5</v>
      </c>
      <c r="H49">
        <v>1</v>
      </c>
      <c r="I49" s="9">
        <v>9.7999999999999992E-10</v>
      </c>
      <c r="J49">
        <v>4.0000000000000001E-3</v>
      </c>
      <c r="K49">
        <f t="shared" si="13"/>
        <v>0.44</v>
      </c>
      <c r="L49">
        <f t="shared" si="14"/>
        <v>792</v>
      </c>
      <c r="M49">
        <f t="shared" si="15"/>
        <v>7.7615999999999993E-7</v>
      </c>
      <c r="O49">
        <v>1</v>
      </c>
      <c r="P49" s="9">
        <v>9.7999999999999992E-10</v>
      </c>
      <c r="Q49" s="9">
        <v>0.1</v>
      </c>
      <c r="R49" s="9">
        <f t="shared" si="16"/>
        <v>11</v>
      </c>
      <c r="S49" s="9">
        <f t="shared" si="17"/>
        <v>19800</v>
      </c>
      <c r="T49">
        <f t="shared" si="18"/>
        <v>1.9403999999999999E-5</v>
      </c>
      <c r="V49">
        <v>1</v>
      </c>
      <c r="W49" s="9">
        <v>9.7999999999999992E-10</v>
      </c>
      <c r="X49">
        <v>0.52500000000000002</v>
      </c>
      <c r="Y49">
        <f t="shared" si="19"/>
        <v>57.75</v>
      </c>
      <c r="Z49">
        <f>Y49*G49*3600</f>
        <v>103950</v>
      </c>
      <c r="AA49">
        <f t="shared" si="21"/>
        <v>1.0187099999999999E-4</v>
      </c>
      <c r="AC49">
        <v>1</v>
      </c>
      <c r="AD49" s="9">
        <v>9.7999999999999992E-10</v>
      </c>
      <c r="AE49">
        <v>0.2</v>
      </c>
      <c r="AF49">
        <f t="shared" si="22"/>
        <v>22</v>
      </c>
      <c r="AG49">
        <f t="shared" si="23"/>
        <v>39600</v>
      </c>
      <c r="AH49">
        <f t="shared" si="12"/>
        <v>3.8807999999999998E-5</v>
      </c>
    </row>
    <row r="50" spans="1:34" x14ac:dyDescent="0.3">
      <c r="G50">
        <v>0.4</v>
      </c>
      <c r="H50">
        <v>1.4</v>
      </c>
      <c r="I50">
        <v>9.0491105596659867E-10</v>
      </c>
      <c r="J50">
        <v>4.8999999999999998E-3</v>
      </c>
      <c r="K50">
        <f t="shared" si="13"/>
        <v>0.53900000000000003</v>
      </c>
      <c r="L50">
        <f t="shared" si="14"/>
        <v>776.16000000000008</v>
      </c>
      <c r="M50">
        <f t="shared" si="15"/>
        <v>7.0235576519903526E-7</v>
      </c>
      <c r="O50">
        <v>1.4</v>
      </c>
      <c r="P50">
        <v>9.0491105596659867E-10</v>
      </c>
      <c r="Q50" s="9">
        <v>9.9000000000000005E-2</v>
      </c>
      <c r="R50" s="9">
        <f t="shared" si="16"/>
        <v>10.89</v>
      </c>
      <c r="S50" s="9">
        <f t="shared" si="17"/>
        <v>15681.600000000002</v>
      </c>
      <c r="T50">
        <f t="shared" si="18"/>
        <v>1.4190453215245816E-5</v>
      </c>
      <c r="V50">
        <v>1.4</v>
      </c>
      <c r="W50">
        <v>9.0491105596659867E-10</v>
      </c>
      <c r="X50">
        <v>0.56499999999999995</v>
      </c>
      <c r="Y50">
        <f t="shared" si="19"/>
        <v>62.149999999999991</v>
      </c>
      <c r="Z50">
        <f t="shared" si="20"/>
        <v>89496</v>
      </c>
      <c r="AA50">
        <f t="shared" si="21"/>
        <v>8.0985919864786716E-5</v>
      </c>
      <c r="AC50">
        <v>1.4</v>
      </c>
      <c r="AD50">
        <v>9.0491105596659867E-10</v>
      </c>
      <c r="AE50">
        <v>0.15</v>
      </c>
      <c r="AF50">
        <f t="shared" si="22"/>
        <v>16.5</v>
      </c>
      <c r="AG50">
        <f t="shared" si="23"/>
        <v>23760.000000000004</v>
      </c>
      <c r="AH50">
        <f t="shared" si="12"/>
        <v>2.1500686689766387E-5</v>
      </c>
    </row>
    <row r="51" spans="1:34" x14ac:dyDescent="0.3">
      <c r="G51">
        <v>0.6</v>
      </c>
      <c r="H51">
        <v>2</v>
      </c>
      <c r="I51" s="9">
        <v>8.0000000000000003E-10</v>
      </c>
      <c r="J51">
        <v>8.9999999999999993E-3</v>
      </c>
      <c r="K51">
        <f t="shared" si="13"/>
        <v>0.98999999999999988</v>
      </c>
      <c r="L51">
        <f t="shared" si="14"/>
        <v>2138.3999999999996</v>
      </c>
      <c r="M51">
        <f t="shared" si="15"/>
        <v>1.7107199999999997E-6</v>
      </c>
      <c r="O51">
        <v>2</v>
      </c>
      <c r="P51" s="9">
        <v>8.0000000000000003E-10</v>
      </c>
      <c r="Q51" s="9">
        <v>0.05</v>
      </c>
      <c r="R51" s="9">
        <f t="shared" si="16"/>
        <v>5.5</v>
      </c>
      <c r="S51" s="9">
        <f t="shared" si="17"/>
        <v>11880</v>
      </c>
      <c r="T51">
        <f t="shared" si="18"/>
        <v>9.5040000000000008E-6</v>
      </c>
      <c r="V51">
        <v>2</v>
      </c>
      <c r="W51" s="9">
        <v>8.0000000000000003E-10</v>
      </c>
      <c r="X51">
        <v>0.6</v>
      </c>
      <c r="Y51">
        <f t="shared" si="19"/>
        <v>66</v>
      </c>
      <c r="Z51">
        <f t="shared" si="20"/>
        <v>142560</v>
      </c>
      <c r="AA51">
        <f t="shared" si="21"/>
        <v>1.14048E-4</v>
      </c>
      <c r="AC51">
        <v>2</v>
      </c>
      <c r="AD51" s="9">
        <v>8.0000000000000003E-10</v>
      </c>
      <c r="AE51">
        <v>0.1</v>
      </c>
      <c r="AF51">
        <f t="shared" si="22"/>
        <v>11</v>
      </c>
      <c r="AG51">
        <f t="shared" si="23"/>
        <v>23760</v>
      </c>
      <c r="AH51">
        <f t="shared" si="12"/>
        <v>1.9008000000000002E-5</v>
      </c>
    </row>
    <row r="52" spans="1:34" x14ac:dyDescent="0.3">
      <c r="G52">
        <v>0.5</v>
      </c>
      <c r="H52">
        <v>2.5</v>
      </c>
      <c r="I52" s="9">
        <v>7.5E-10</v>
      </c>
      <c r="J52">
        <v>0.01</v>
      </c>
      <c r="K52">
        <f t="shared" si="13"/>
        <v>1.1000000000000001</v>
      </c>
      <c r="L52">
        <f t="shared" si="14"/>
        <v>1980.0000000000002</v>
      </c>
      <c r="M52">
        <f t="shared" si="15"/>
        <v>1.4850000000000002E-6</v>
      </c>
      <c r="O52">
        <v>2.5</v>
      </c>
      <c r="P52" s="9">
        <v>7.5E-10</v>
      </c>
      <c r="Q52" s="9">
        <v>3.5000000000000003E-2</v>
      </c>
      <c r="R52" s="9">
        <f t="shared" si="16"/>
        <v>3.8500000000000005</v>
      </c>
      <c r="S52" s="9">
        <f t="shared" si="17"/>
        <v>6930.0000000000009</v>
      </c>
      <c r="T52">
        <f t="shared" si="18"/>
        <v>5.1975000000000006E-6</v>
      </c>
      <c r="V52">
        <v>2.5</v>
      </c>
      <c r="W52" s="9">
        <v>7.5E-10</v>
      </c>
      <c r="X52">
        <v>0.61499999999999999</v>
      </c>
      <c r="Y52">
        <f t="shared" si="19"/>
        <v>67.650000000000006</v>
      </c>
      <c r="Z52">
        <f t="shared" si="20"/>
        <v>121770.00000000001</v>
      </c>
      <c r="AA52">
        <f t="shared" si="21"/>
        <v>9.1327500000000009E-5</v>
      </c>
      <c r="AC52">
        <v>2.5</v>
      </c>
      <c r="AD52" s="9">
        <v>7.5E-10</v>
      </c>
      <c r="AE52">
        <v>7.0000000000000007E-2</v>
      </c>
      <c r="AF52">
        <f t="shared" si="22"/>
        <v>7.7000000000000011</v>
      </c>
      <c r="AG52">
        <f t="shared" si="23"/>
        <v>13860.000000000002</v>
      </c>
      <c r="AH52">
        <f t="shared" si="12"/>
        <v>1.0395000000000001E-5</v>
      </c>
    </row>
    <row r="53" spans="1:34" x14ac:dyDescent="0.3">
      <c r="G53">
        <v>0.5</v>
      </c>
      <c r="H53">
        <v>3</v>
      </c>
      <c r="I53" s="9">
        <v>6.9999999999999996E-10</v>
      </c>
      <c r="J53">
        <v>1.0999999999999999E-2</v>
      </c>
      <c r="K53">
        <f t="shared" si="13"/>
        <v>1.21</v>
      </c>
      <c r="L53">
        <f t="shared" si="14"/>
        <v>2178</v>
      </c>
      <c r="M53">
        <f t="shared" si="15"/>
        <v>1.5246E-6</v>
      </c>
      <c r="O53">
        <v>3</v>
      </c>
      <c r="P53" s="9">
        <v>6.9999999999999996E-10</v>
      </c>
      <c r="Q53" s="9">
        <v>2.8000000000000001E-2</v>
      </c>
      <c r="R53" s="9">
        <f t="shared" si="16"/>
        <v>3.08</v>
      </c>
      <c r="S53" s="9">
        <f t="shared" si="17"/>
        <v>5544</v>
      </c>
      <c r="T53">
        <f t="shared" si="18"/>
        <v>3.8808000000000002E-6</v>
      </c>
      <c r="V53">
        <v>3</v>
      </c>
      <c r="W53" s="9">
        <v>6.9999999999999996E-10</v>
      </c>
      <c r="X53">
        <v>0.64</v>
      </c>
      <c r="Y53">
        <f t="shared" si="19"/>
        <v>70.400000000000006</v>
      </c>
      <c r="Z53">
        <f t="shared" si="20"/>
        <v>126720.00000000001</v>
      </c>
      <c r="AA53">
        <f t="shared" si="21"/>
        <v>8.870400000000001E-5</v>
      </c>
      <c r="AC53">
        <v>3</v>
      </c>
      <c r="AD53" s="9">
        <v>6.9999999999999996E-10</v>
      </c>
      <c r="AE53">
        <v>5.5E-2</v>
      </c>
      <c r="AF53">
        <f t="shared" si="22"/>
        <v>6.05</v>
      </c>
      <c r="AG53">
        <f t="shared" si="23"/>
        <v>10890</v>
      </c>
      <c r="AH53">
        <f t="shared" si="12"/>
        <v>7.6229999999999997E-6</v>
      </c>
    </row>
    <row r="54" spans="1:34" x14ac:dyDescent="0.3">
      <c r="G54">
        <v>1.1000000000000001</v>
      </c>
      <c r="H54">
        <v>4.0999999999999996</v>
      </c>
      <c r="I54">
        <v>6.7034699221910452E-10</v>
      </c>
      <c r="J54">
        <v>0.01</v>
      </c>
      <c r="K54">
        <f t="shared" si="13"/>
        <v>1.1000000000000001</v>
      </c>
      <c r="L54">
        <f t="shared" si="14"/>
        <v>4356.0000000000009</v>
      </c>
      <c r="M54">
        <f t="shared" si="15"/>
        <v>2.9200314981064201E-6</v>
      </c>
      <c r="O54">
        <v>4.0999999999999996</v>
      </c>
      <c r="P54">
        <v>6.7034699221910452E-10</v>
      </c>
      <c r="Q54" s="9">
        <v>0.03</v>
      </c>
      <c r="R54" s="9">
        <f t="shared" si="16"/>
        <v>3.3</v>
      </c>
      <c r="S54" s="9">
        <f t="shared" si="17"/>
        <v>13068</v>
      </c>
      <c r="T54">
        <f t="shared" si="18"/>
        <v>8.7600944943192577E-6</v>
      </c>
      <c r="V54">
        <v>4.0999999999999996</v>
      </c>
      <c r="W54">
        <v>6.7034699221910452E-10</v>
      </c>
      <c r="X54">
        <v>0.65</v>
      </c>
      <c r="Y54">
        <f t="shared" si="19"/>
        <v>71.5</v>
      </c>
      <c r="Z54">
        <f t="shared" si="20"/>
        <v>283140</v>
      </c>
      <c r="AA54">
        <f t="shared" si="21"/>
        <v>1.8980204737691726E-4</v>
      </c>
      <c r="AC54">
        <v>4.0999999999999996</v>
      </c>
      <c r="AD54">
        <v>6.7034699221910452E-10</v>
      </c>
      <c r="AE54" s="9">
        <v>0.05</v>
      </c>
      <c r="AF54">
        <f t="shared" si="22"/>
        <v>5.5</v>
      </c>
      <c r="AG54">
        <f t="shared" si="23"/>
        <v>21780.000000000004</v>
      </c>
      <c r="AH54">
        <f t="shared" si="12"/>
        <v>1.4600157490532099E-5</v>
      </c>
    </row>
    <row r="55" spans="1:34" x14ac:dyDescent="0.3">
      <c r="G55">
        <v>0.9</v>
      </c>
      <c r="H55">
        <v>5</v>
      </c>
      <c r="I55" s="9">
        <v>6.6E-10</v>
      </c>
      <c r="J55">
        <v>9.7000000000000003E-3</v>
      </c>
      <c r="K55">
        <f t="shared" si="13"/>
        <v>1.0669999999999999</v>
      </c>
      <c r="L55">
        <f t="shared" si="14"/>
        <v>3457.08</v>
      </c>
      <c r="M55">
        <f t="shared" si="15"/>
        <v>2.2816728000000001E-6</v>
      </c>
      <c r="O55">
        <v>5</v>
      </c>
      <c r="P55" s="9">
        <v>6.6E-10</v>
      </c>
      <c r="Q55" s="9">
        <v>2.4E-2</v>
      </c>
      <c r="R55" s="9">
        <f t="shared" si="16"/>
        <v>2.64</v>
      </c>
      <c r="S55" s="9">
        <f t="shared" si="17"/>
        <v>8553.6</v>
      </c>
      <c r="T55">
        <f t="shared" si="18"/>
        <v>5.6453760000000004E-6</v>
      </c>
      <c r="V55">
        <v>5</v>
      </c>
      <c r="W55" s="9">
        <v>6.6E-10</v>
      </c>
      <c r="X55">
        <v>0.65</v>
      </c>
      <c r="Y55">
        <f t="shared" si="19"/>
        <v>71.5</v>
      </c>
      <c r="Z55">
        <f t="shared" si="20"/>
        <v>231660.00000000003</v>
      </c>
      <c r="AA55">
        <f t="shared" si="21"/>
        <v>1.5289560000000002E-4</v>
      </c>
      <c r="AC55">
        <v>5</v>
      </c>
      <c r="AD55" s="9">
        <v>6.6E-10</v>
      </c>
      <c r="AE55">
        <v>0.05</v>
      </c>
      <c r="AF55">
        <f t="shared" si="22"/>
        <v>5.5</v>
      </c>
      <c r="AG55">
        <f t="shared" si="23"/>
        <v>17820</v>
      </c>
      <c r="AH55">
        <f t="shared" si="12"/>
        <v>1.17612E-5</v>
      </c>
    </row>
    <row r="56" spans="1:34" x14ac:dyDescent="0.3">
      <c r="G56">
        <v>1</v>
      </c>
      <c r="H56">
        <v>6</v>
      </c>
      <c r="I56" s="9">
        <v>6.5000000000000003E-10</v>
      </c>
      <c r="J56">
        <v>9.1999999999999998E-3</v>
      </c>
      <c r="K56">
        <f t="shared" si="13"/>
        <v>1.012</v>
      </c>
      <c r="L56">
        <f t="shared" si="14"/>
        <v>3643.2</v>
      </c>
      <c r="M56">
        <f t="shared" si="15"/>
        <v>2.3680800000000001E-6</v>
      </c>
      <c r="O56">
        <v>6</v>
      </c>
      <c r="P56" s="9">
        <v>6.5000000000000003E-10</v>
      </c>
      <c r="Q56" s="9">
        <v>0.02</v>
      </c>
      <c r="R56" s="9">
        <f t="shared" si="16"/>
        <v>2.2000000000000002</v>
      </c>
      <c r="S56" s="9">
        <f t="shared" si="17"/>
        <v>7920.0000000000009</v>
      </c>
      <c r="T56">
        <f t="shared" si="18"/>
        <v>5.1480000000000005E-6</v>
      </c>
      <c r="V56">
        <v>6</v>
      </c>
      <c r="W56" s="9">
        <v>6.5000000000000003E-10</v>
      </c>
      <c r="X56">
        <v>0.65</v>
      </c>
      <c r="Y56">
        <f t="shared" si="19"/>
        <v>71.5</v>
      </c>
      <c r="Z56">
        <f t="shared" si="20"/>
        <v>257400</v>
      </c>
      <c r="AA56">
        <f t="shared" si="21"/>
        <v>1.6731E-4</v>
      </c>
      <c r="AC56">
        <v>6</v>
      </c>
      <c r="AD56" s="9">
        <v>6.5000000000000003E-10</v>
      </c>
      <c r="AE56">
        <v>0.05</v>
      </c>
      <c r="AF56">
        <f t="shared" si="22"/>
        <v>5.5</v>
      </c>
      <c r="AG56">
        <f t="shared" si="23"/>
        <v>19800</v>
      </c>
      <c r="AH56">
        <f t="shared" si="12"/>
        <v>1.287E-5</v>
      </c>
    </row>
    <row r="57" spans="1:34" x14ac:dyDescent="0.3">
      <c r="G57">
        <v>2</v>
      </c>
      <c r="H57">
        <v>8</v>
      </c>
      <c r="I57" s="9">
        <v>6.2000000000000003E-10</v>
      </c>
      <c r="J57">
        <v>8.0000000000000002E-3</v>
      </c>
      <c r="K57">
        <f t="shared" si="13"/>
        <v>0.88</v>
      </c>
      <c r="L57">
        <f t="shared" si="14"/>
        <v>6336</v>
      </c>
      <c r="M57">
        <f t="shared" si="15"/>
        <v>3.9283199999999999E-6</v>
      </c>
      <c r="O57">
        <v>8</v>
      </c>
      <c r="P57" s="9">
        <v>6.2000000000000003E-10</v>
      </c>
      <c r="Q57" s="9">
        <v>1.2500000000000001E-2</v>
      </c>
      <c r="R57" s="9">
        <f t="shared" si="16"/>
        <v>1.375</v>
      </c>
      <c r="S57" s="9">
        <f t="shared" si="17"/>
        <v>9900</v>
      </c>
      <c r="T57">
        <f t="shared" si="18"/>
        <v>6.1380000000000004E-6</v>
      </c>
      <c r="V57">
        <v>8</v>
      </c>
      <c r="W57" s="9">
        <v>6.2000000000000003E-10</v>
      </c>
      <c r="X57">
        <v>0.65</v>
      </c>
      <c r="Y57">
        <f t="shared" si="19"/>
        <v>71.5</v>
      </c>
      <c r="Z57">
        <f t="shared" si="20"/>
        <v>514800</v>
      </c>
      <c r="AA57">
        <f t="shared" si="21"/>
        <v>3.1917600000000001E-4</v>
      </c>
      <c r="AC57">
        <v>8</v>
      </c>
      <c r="AD57" s="9">
        <v>6.2000000000000003E-10</v>
      </c>
      <c r="AE57">
        <v>0.05</v>
      </c>
      <c r="AF57">
        <f t="shared" si="22"/>
        <v>5.5</v>
      </c>
      <c r="AG57">
        <f t="shared" si="23"/>
        <v>39600</v>
      </c>
      <c r="AH57">
        <f t="shared" si="12"/>
        <v>2.4552000000000001E-5</v>
      </c>
    </row>
    <row r="58" spans="1:34" x14ac:dyDescent="0.3">
      <c r="G58">
        <v>2</v>
      </c>
      <c r="H58">
        <v>10</v>
      </c>
      <c r="I58" s="9">
        <v>6.0999999999999996E-10</v>
      </c>
      <c r="J58">
        <v>7.0000000000000001E-3</v>
      </c>
      <c r="K58">
        <f t="shared" si="13"/>
        <v>0.77</v>
      </c>
      <c r="L58">
        <f t="shared" si="14"/>
        <v>5544</v>
      </c>
      <c r="M58">
        <f t="shared" si="15"/>
        <v>3.3818399999999998E-6</v>
      </c>
      <c r="O58">
        <v>10</v>
      </c>
      <c r="P58" s="9">
        <v>6.0999999999999996E-10</v>
      </c>
      <c r="Q58" s="9">
        <v>1.12E-2</v>
      </c>
      <c r="R58" s="9">
        <f t="shared" si="16"/>
        <v>1.232</v>
      </c>
      <c r="S58" s="9">
        <f t="shared" si="17"/>
        <v>8870.4</v>
      </c>
      <c r="T58">
        <f t="shared" si="18"/>
        <v>5.4109439999999997E-6</v>
      </c>
      <c r="V58">
        <v>10</v>
      </c>
      <c r="W58" s="9">
        <v>6.0999999999999996E-10</v>
      </c>
      <c r="X58">
        <v>0.65</v>
      </c>
      <c r="Y58">
        <f t="shared" si="19"/>
        <v>71.5</v>
      </c>
      <c r="Z58">
        <f t="shared" si="20"/>
        <v>514800</v>
      </c>
      <c r="AA58">
        <f t="shared" si="21"/>
        <v>3.14028E-4</v>
      </c>
      <c r="AC58">
        <v>10</v>
      </c>
      <c r="AD58" s="9">
        <v>6.0999999999999996E-10</v>
      </c>
      <c r="AE58" s="9">
        <v>0.05</v>
      </c>
      <c r="AF58">
        <f t="shared" si="22"/>
        <v>5.5</v>
      </c>
      <c r="AG58">
        <f t="shared" si="23"/>
        <v>39600</v>
      </c>
      <c r="AH58">
        <f t="shared" si="12"/>
        <v>2.4155999999999997E-5</v>
      </c>
    </row>
    <row r="59" spans="1:34" x14ac:dyDescent="0.3">
      <c r="G59">
        <v>5</v>
      </c>
      <c r="H59">
        <v>15</v>
      </c>
      <c r="I59" s="9">
        <v>6.5000000000000003E-10</v>
      </c>
      <c r="J59">
        <v>3.5000000000000001E-3</v>
      </c>
      <c r="K59">
        <f t="shared" si="13"/>
        <v>0.38500000000000001</v>
      </c>
      <c r="L59">
        <f t="shared" si="14"/>
        <v>6930</v>
      </c>
      <c r="M59">
        <f t="shared" si="15"/>
        <v>4.5044999999999998E-6</v>
      </c>
      <c r="O59">
        <v>15</v>
      </c>
      <c r="P59" s="9">
        <v>6.5000000000000003E-10</v>
      </c>
      <c r="Q59" s="9">
        <v>0.01</v>
      </c>
      <c r="R59" s="9">
        <f t="shared" si="16"/>
        <v>1.1000000000000001</v>
      </c>
      <c r="S59" s="9">
        <f t="shared" si="17"/>
        <v>19800</v>
      </c>
      <c r="T59">
        <f t="shared" si="18"/>
        <v>1.287E-5</v>
      </c>
      <c r="V59">
        <v>15</v>
      </c>
      <c r="W59" s="9">
        <v>6.5000000000000003E-10</v>
      </c>
      <c r="X59">
        <v>0.64</v>
      </c>
      <c r="Y59">
        <f t="shared" si="19"/>
        <v>70.400000000000006</v>
      </c>
      <c r="Z59">
        <f t="shared" si="20"/>
        <v>1267200</v>
      </c>
      <c r="AA59">
        <f t="shared" si="21"/>
        <v>8.2368000000000003E-4</v>
      </c>
      <c r="AC59">
        <v>15</v>
      </c>
      <c r="AD59" s="9">
        <v>6.5000000000000003E-10</v>
      </c>
      <c r="AE59" s="9">
        <v>0.05</v>
      </c>
      <c r="AF59">
        <f t="shared" si="22"/>
        <v>5.5</v>
      </c>
      <c r="AG59">
        <f t="shared" si="23"/>
        <v>99000</v>
      </c>
      <c r="AH59">
        <f t="shared" si="12"/>
        <v>6.4350000000000006E-5</v>
      </c>
    </row>
    <row r="60" spans="1:34" x14ac:dyDescent="0.3">
      <c r="A60" s="10" t="s">
        <v>37</v>
      </c>
      <c r="B60" s="10"/>
      <c r="C60" s="11">
        <f>I62+P62+W62+AD62</f>
        <v>3.8780288390270388E-3</v>
      </c>
      <c r="G60">
        <v>5.3</v>
      </c>
      <c r="H60">
        <v>20.3</v>
      </c>
      <c r="I60">
        <v>6.0140131732318315E-10</v>
      </c>
      <c r="J60">
        <v>0</v>
      </c>
      <c r="K60">
        <f t="shared" si="13"/>
        <v>0</v>
      </c>
      <c r="L60">
        <f t="shared" si="14"/>
        <v>0</v>
      </c>
      <c r="M60">
        <f t="shared" si="15"/>
        <v>0</v>
      </c>
      <c r="O60">
        <v>20.3</v>
      </c>
      <c r="P60">
        <v>6.0140131732318315E-10</v>
      </c>
      <c r="Q60" s="9">
        <v>1E-3</v>
      </c>
      <c r="R60" s="9">
        <f t="shared" si="16"/>
        <v>0.11</v>
      </c>
      <c r="S60" s="9">
        <f t="shared" si="17"/>
        <v>2098.7999999999997</v>
      </c>
      <c r="T60">
        <f t="shared" si="18"/>
        <v>1.2622210847978966E-6</v>
      </c>
      <c r="V60">
        <v>20.3</v>
      </c>
      <c r="W60">
        <v>6.0140131732318315E-10</v>
      </c>
      <c r="X60">
        <v>0.63</v>
      </c>
      <c r="Y60">
        <f t="shared" si="19"/>
        <v>69.3</v>
      </c>
      <c r="Z60">
        <f t="shared" si="20"/>
        <v>1322243.9999999998</v>
      </c>
      <c r="AA60">
        <f t="shared" si="21"/>
        <v>7.9519928342267488E-4</v>
      </c>
      <c r="AC60">
        <v>20.3</v>
      </c>
      <c r="AD60">
        <v>6.0140131732318315E-10</v>
      </c>
      <c r="AE60" s="9">
        <v>5.0999999999999997E-2</v>
      </c>
      <c r="AF60">
        <f t="shared" si="22"/>
        <v>5.6099999999999994</v>
      </c>
      <c r="AG60">
        <f t="shared" si="23"/>
        <v>107038.79999999999</v>
      </c>
      <c r="AH60">
        <f t="shared" si="12"/>
        <v>6.4373275324692734E-5</v>
      </c>
    </row>
    <row r="61" spans="1:34" x14ac:dyDescent="0.3">
      <c r="A61" s="12"/>
      <c r="B61" s="12"/>
      <c r="L61">
        <f>SUM(L47:L60)</f>
        <v>38625.839999999997</v>
      </c>
      <c r="M61">
        <f>SUM(M47:M60)</f>
        <v>2.6127780063305453E-5</v>
      </c>
      <c r="S61" s="9">
        <f>SUM(S47:S60)</f>
        <v>159746.4</v>
      </c>
      <c r="T61">
        <f>SUM(T47:T60)</f>
        <v>1.3008138879436299E-4</v>
      </c>
      <c r="Z61">
        <f>SUM(Z47:Z60)</f>
        <v>5059890</v>
      </c>
      <c r="AA61">
        <f>SUM(AA47:AA60)</f>
        <v>3.331592350664379E-3</v>
      </c>
      <c r="AG61">
        <f>SUM(AG47:AG60)</f>
        <v>525808.80000000005</v>
      </c>
      <c r="AH61">
        <f>SUM(AH47:AH60)</f>
        <v>3.9022731950499125E-4</v>
      </c>
    </row>
    <row r="62" spans="1:34" x14ac:dyDescent="0.3">
      <c r="G62" t="s">
        <v>28</v>
      </c>
      <c r="I62">
        <f>M61</f>
        <v>2.6127780063305453E-5</v>
      </c>
      <c r="N62" t="s">
        <v>29</v>
      </c>
      <c r="P62">
        <f>T61</f>
        <v>1.3008138879436299E-4</v>
      </c>
      <c r="U62" t="s">
        <v>30</v>
      </c>
      <c r="W62" s="9">
        <f>AA61</f>
        <v>3.331592350664379E-3</v>
      </c>
      <c r="AB62" t="s">
        <v>31</v>
      </c>
      <c r="AD62">
        <f>AH61</f>
        <v>3.9022731950499125E-4</v>
      </c>
    </row>
    <row r="63" spans="1:34" s="7" customFormat="1" x14ac:dyDescent="0.3">
      <c r="A63" s="7" t="s">
        <v>38</v>
      </c>
    </row>
    <row r="64" spans="1:34" x14ac:dyDescent="0.3">
      <c r="G64" s="8" t="s">
        <v>39</v>
      </c>
      <c r="H64" t="s">
        <v>2</v>
      </c>
      <c r="I64" t="s">
        <v>17</v>
      </c>
      <c r="K64" t="s">
        <v>19</v>
      </c>
      <c r="L64" t="s">
        <v>20</v>
      </c>
      <c r="M64" t="s">
        <v>21</v>
      </c>
      <c r="N64" s="8" t="s">
        <v>40</v>
      </c>
      <c r="O64" t="s">
        <v>2</v>
      </c>
      <c r="P64" t="s">
        <v>17</v>
      </c>
      <c r="R64" t="s">
        <v>19</v>
      </c>
      <c r="S64" t="s">
        <v>23</v>
      </c>
      <c r="T64" t="s">
        <v>21</v>
      </c>
      <c r="U64" s="8" t="s">
        <v>41</v>
      </c>
      <c r="V64" t="s">
        <v>2</v>
      </c>
      <c r="W64" t="s">
        <v>17</v>
      </c>
      <c r="Y64" t="s">
        <v>19</v>
      </c>
      <c r="Z64" t="s">
        <v>23</v>
      </c>
      <c r="AA64" t="s">
        <v>21</v>
      </c>
      <c r="AB64" s="8" t="s">
        <v>42</v>
      </c>
      <c r="AC64" t="s">
        <v>2</v>
      </c>
      <c r="AD64" t="s">
        <v>17</v>
      </c>
      <c r="AF64" t="s">
        <v>19</v>
      </c>
      <c r="AG64" t="s">
        <v>23</v>
      </c>
      <c r="AH64" t="s">
        <v>21</v>
      </c>
    </row>
    <row r="65" spans="1:34" x14ac:dyDescent="0.3">
      <c r="G65">
        <v>0</v>
      </c>
      <c r="H65">
        <v>0</v>
      </c>
      <c r="I65" s="5">
        <v>8.2556244578059538E-10</v>
      </c>
      <c r="J65">
        <v>0</v>
      </c>
      <c r="K65">
        <f>J65*110</f>
        <v>0</v>
      </c>
      <c r="L65">
        <f>K65*G65*3600</f>
        <v>0</v>
      </c>
      <c r="M65" s="13">
        <f>I65*L65</f>
        <v>0</v>
      </c>
      <c r="O65">
        <v>0</v>
      </c>
      <c r="P65" s="5">
        <v>8.2556244578059538E-10</v>
      </c>
      <c r="Q65" s="9">
        <v>0.18</v>
      </c>
      <c r="R65" s="9">
        <f>Q65*110</f>
        <v>19.8</v>
      </c>
      <c r="S65" s="9">
        <f>R65*G65*3600</f>
        <v>0</v>
      </c>
      <c r="T65" s="9">
        <f>S65*P65</f>
        <v>0</v>
      </c>
      <c r="V65">
        <v>0</v>
      </c>
      <c r="W65">
        <v>1.1853343899753037E-9</v>
      </c>
      <c r="X65">
        <v>0.34</v>
      </c>
      <c r="Y65">
        <f>X65*110</f>
        <v>37.400000000000006</v>
      </c>
      <c r="Z65">
        <f>Y65*G65*3600</f>
        <v>0</v>
      </c>
      <c r="AA65">
        <f>Z65*W65</f>
        <v>0</v>
      </c>
      <c r="AC65">
        <v>0</v>
      </c>
      <c r="AD65">
        <v>1.1853343899753037E-9</v>
      </c>
      <c r="AE65">
        <v>0.47</v>
      </c>
      <c r="AF65">
        <f>AE65*110</f>
        <v>51.699999999999996</v>
      </c>
      <c r="AG65">
        <f>AF65*G65*3600</f>
        <v>0</v>
      </c>
      <c r="AH65">
        <f t="shared" ref="AH65:AH78" si="24">AG65*AD65</f>
        <v>0</v>
      </c>
    </row>
    <row r="66" spans="1:34" x14ac:dyDescent="0.3">
      <c r="G66">
        <v>0.5</v>
      </c>
      <c r="H66">
        <v>0.5</v>
      </c>
      <c r="I66" s="9">
        <v>9.5000000000000003E-10</v>
      </c>
      <c r="J66">
        <v>2.5000000000000001E-3</v>
      </c>
      <c r="K66">
        <f t="shared" ref="K66:K78" si="25">J66*110</f>
        <v>0.27500000000000002</v>
      </c>
      <c r="L66">
        <f t="shared" ref="L66:L78" si="26">K66*G66*3600</f>
        <v>495.00000000000006</v>
      </c>
      <c r="M66" s="13">
        <f t="shared" ref="M66:M78" si="27">I66*L66</f>
        <v>4.7025000000000007E-7</v>
      </c>
      <c r="O66">
        <v>0.5</v>
      </c>
      <c r="P66" s="9">
        <v>9.5000000000000003E-10</v>
      </c>
      <c r="Q66" s="9">
        <v>0.15</v>
      </c>
      <c r="R66" s="9">
        <f t="shared" ref="R66:R78" si="28">Q66*110</f>
        <v>16.5</v>
      </c>
      <c r="S66" s="9">
        <f t="shared" ref="S66:S78" si="29">R66*G66*3600</f>
        <v>29700</v>
      </c>
      <c r="T66" s="9">
        <f t="shared" ref="T66:T78" si="30">S66*P66</f>
        <v>2.8215E-5</v>
      </c>
      <c r="V66">
        <v>0.5</v>
      </c>
      <c r="W66" s="9">
        <v>1.0999999999999999E-9</v>
      </c>
      <c r="X66">
        <v>0.42499999999999999</v>
      </c>
      <c r="Y66">
        <f t="shared" ref="Y66:Y78" si="31">X66*110</f>
        <v>46.75</v>
      </c>
      <c r="Z66">
        <f t="shared" ref="Z66:Z78" si="32">Y66*G66*3600</f>
        <v>84150</v>
      </c>
      <c r="AA66">
        <f t="shared" ref="AA66:AA78" si="33">Z66*W66</f>
        <v>9.2564999999999992E-5</v>
      </c>
      <c r="AC66">
        <v>0.5</v>
      </c>
      <c r="AD66" s="9">
        <v>1.0999999999999999E-9</v>
      </c>
      <c r="AE66">
        <v>0.35</v>
      </c>
      <c r="AF66">
        <f t="shared" ref="AF66:AF78" si="34">AE66*110</f>
        <v>38.5</v>
      </c>
      <c r="AG66">
        <f t="shared" ref="AG66:AG78" si="35">AF66*G66*3600</f>
        <v>69300</v>
      </c>
      <c r="AH66" s="9">
        <f t="shared" si="24"/>
        <v>7.6229999999999994E-5</v>
      </c>
    </row>
    <row r="67" spans="1:34" x14ac:dyDescent="0.3">
      <c r="G67">
        <v>0.5</v>
      </c>
      <c r="H67">
        <v>1</v>
      </c>
      <c r="I67" s="9">
        <v>1.0500000000000001E-9</v>
      </c>
      <c r="J67">
        <v>4.0000000000000001E-3</v>
      </c>
      <c r="K67">
        <f t="shared" si="25"/>
        <v>0.44</v>
      </c>
      <c r="L67">
        <f t="shared" si="26"/>
        <v>792</v>
      </c>
      <c r="M67" s="13">
        <f t="shared" si="27"/>
        <v>8.3160000000000011E-7</v>
      </c>
      <c r="O67">
        <v>1</v>
      </c>
      <c r="P67" s="9">
        <v>1.0500000000000001E-9</v>
      </c>
      <c r="Q67" s="9">
        <v>0.1</v>
      </c>
      <c r="R67" s="9">
        <f t="shared" si="28"/>
        <v>11</v>
      </c>
      <c r="S67" s="9">
        <f>R67*G67*3600</f>
        <v>19800</v>
      </c>
      <c r="T67" s="9">
        <f t="shared" si="30"/>
        <v>2.0790000000000003E-5</v>
      </c>
      <c r="V67">
        <v>1</v>
      </c>
      <c r="W67" s="9">
        <v>9.7999999999999992E-10</v>
      </c>
      <c r="X67">
        <v>0.52500000000000002</v>
      </c>
      <c r="Y67">
        <f t="shared" si="31"/>
        <v>57.75</v>
      </c>
      <c r="Z67">
        <f t="shared" si="32"/>
        <v>103950</v>
      </c>
      <c r="AA67">
        <f t="shared" si="33"/>
        <v>1.0187099999999999E-4</v>
      </c>
      <c r="AC67">
        <v>1</v>
      </c>
      <c r="AD67" s="9">
        <v>9.7999999999999992E-10</v>
      </c>
      <c r="AE67">
        <v>0.2</v>
      </c>
      <c r="AF67">
        <f t="shared" si="34"/>
        <v>22</v>
      </c>
      <c r="AG67">
        <f t="shared" si="35"/>
        <v>39600</v>
      </c>
      <c r="AH67">
        <f t="shared" si="24"/>
        <v>3.8807999999999998E-5</v>
      </c>
    </row>
    <row r="68" spans="1:34" x14ac:dyDescent="0.3">
      <c r="G68">
        <v>0.4</v>
      </c>
      <c r="H68">
        <v>1.4</v>
      </c>
      <c r="I68" s="5">
        <v>1.0943703525342146E-9</v>
      </c>
      <c r="J68">
        <v>4.8999999999999998E-3</v>
      </c>
      <c r="K68">
        <f t="shared" si="25"/>
        <v>0.53900000000000003</v>
      </c>
      <c r="L68">
        <f t="shared" si="26"/>
        <v>776.16000000000008</v>
      </c>
      <c r="M68" s="13">
        <f t="shared" si="27"/>
        <v>8.4940649282295605E-7</v>
      </c>
      <c r="O68">
        <v>1.4</v>
      </c>
      <c r="P68" s="5">
        <v>1.0943703525342146E-9</v>
      </c>
      <c r="Q68" s="9">
        <v>9.9000000000000005E-2</v>
      </c>
      <c r="R68" s="9">
        <f t="shared" si="28"/>
        <v>10.89</v>
      </c>
      <c r="S68" s="9">
        <f t="shared" si="29"/>
        <v>15681.600000000002</v>
      </c>
      <c r="T68" s="9">
        <f t="shared" si="30"/>
        <v>1.716147812030054E-5</v>
      </c>
      <c r="V68">
        <v>1.4</v>
      </c>
      <c r="W68">
        <v>9.0491105596659867E-10</v>
      </c>
      <c r="X68">
        <v>0.56499999999999995</v>
      </c>
      <c r="Y68">
        <f t="shared" si="31"/>
        <v>62.149999999999991</v>
      </c>
      <c r="Z68">
        <f t="shared" si="32"/>
        <v>89496</v>
      </c>
      <c r="AA68">
        <f t="shared" si="33"/>
        <v>8.0985919864786716E-5</v>
      </c>
      <c r="AC68">
        <v>1.4</v>
      </c>
      <c r="AD68">
        <v>9.0491105596659867E-10</v>
      </c>
      <c r="AE68">
        <v>0.15</v>
      </c>
      <c r="AF68">
        <f t="shared" si="34"/>
        <v>16.5</v>
      </c>
      <c r="AG68">
        <f t="shared" si="35"/>
        <v>23760.000000000004</v>
      </c>
      <c r="AH68">
        <f t="shared" si="24"/>
        <v>2.1500686689766387E-5</v>
      </c>
    </row>
    <row r="69" spans="1:34" x14ac:dyDescent="0.3">
      <c r="G69">
        <v>0.6</v>
      </c>
      <c r="H69">
        <v>2</v>
      </c>
      <c r="I69" s="9">
        <v>1.1599999999999999E-9</v>
      </c>
      <c r="J69">
        <v>8.9999999999999993E-3</v>
      </c>
      <c r="K69">
        <f t="shared" si="25"/>
        <v>0.98999999999999988</v>
      </c>
      <c r="L69">
        <f t="shared" si="26"/>
        <v>2138.3999999999996</v>
      </c>
      <c r="M69" s="13">
        <f t="shared" si="27"/>
        <v>2.4805439999999993E-6</v>
      </c>
      <c r="O69">
        <v>2</v>
      </c>
      <c r="P69" s="9">
        <v>1.1599999999999999E-9</v>
      </c>
      <c r="Q69" s="9">
        <v>0.05</v>
      </c>
      <c r="R69" s="9">
        <f t="shared" si="28"/>
        <v>5.5</v>
      </c>
      <c r="S69" s="9">
        <f t="shared" si="29"/>
        <v>11880</v>
      </c>
      <c r="T69" s="9">
        <f t="shared" si="30"/>
        <v>1.3780799999999999E-5</v>
      </c>
      <c r="V69">
        <v>2</v>
      </c>
      <c r="W69" s="9">
        <v>8.0000000000000003E-10</v>
      </c>
      <c r="X69">
        <v>0.6</v>
      </c>
      <c r="Y69">
        <f t="shared" si="31"/>
        <v>66</v>
      </c>
      <c r="Z69">
        <f t="shared" si="32"/>
        <v>142560</v>
      </c>
      <c r="AA69">
        <f t="shared" si="33"/>
        <v>1.14048E-4</v>
      </c>
      <c r="AC69">
        <v>2</v>
      </c>
      <c r="AD69" s="9">
        <v>8.0000000000000003E-10</v>
      </c>
      <c r="AE69">
        <v>0.1</v>
      </c>
      <c r="AF69">
        <f t="shared" si="34"/>
        <v>11</v>
      </c>
      <c r="AG69">
        <f t="shared" si="35"/>
        <v>23760</v>
      </c>
      <c r="AH69">
        <f t="shared" si="24"/>
        <v>1.9008000000000002E-5</v>
      </c>
    </row>
    <row r="70" spans="1:34" x14ac:dyDescent="0.3">
      <c r="G70">
        <v>0.5</v>
      </c>
      <c r="H70">
        <v>2.5</v>
      </c>
      <c r="I70" s="9">
        <v>1.2300000000000001E-9</v>
      </c>
      <c r="J70">
        <v>0.01</v>
      </c>
      <c r="K70">
        <f t="shared" si="25"/>
        <v>1.1000000000000001</v>
      </c>
      <c r="L70">
        <f t="shared" si="26"/>
        <v>1980.0000000000002</v>
      </c>
      <c r="M70" s="13">
        <f t="shared" si="27"/>
        <v>2.4354000000000004E-6</v>
      </c>
      <c r="O70">
        <v>2.5</v>
      </c>
      <c r="P70" s="9">
        <v>1.2300000000000001E-9</v>
      </c>
      <c r="Q70" s="9">
        <v>3.5000000000000003E-2</v>
      </c>
      <c r="R70" s="9">
        <f t="shared" si="28"/>
        <v>3.8500000000000005</v>
      </c>
      <c r="S70" s="9">
        <f t="shared" si="29"/>
        <v>6930.0000000000009</v>
      </c>
      <c r="T70" s="9">
        <f t="shared" si="30"/>
        <v>8.5239000000000015E-6</v>
      </c>
      <c r="V70">
        <v>2.5</v>
      </c>
      <c r="W70" s="9">
        <v>7.5E-10</v>
      </c>
      <c r="X70">
        <v>0.61499999999999999</v>
      </c>
      <c r="Y70">
        <f t="shared" si="31"/>
        <v>67.650000000000006</v>
      </c>
      <c r="Z70">
        <f t="shared" si="32"/>
        <v>121770.00000000001</v>
      </c>
      <c r="AA70">
        <f t="shared" si="33"/>
        <v>9.1327500000000009E-5</v>
      </c>
      <c r="AC70">
        <v>2.5</v>
      </c>
      <c r="AD70" s="9">
        <v>7.5E-10</v>
      </c>
      <c r="AE70">
        <v>7.0000000000000007E-2</v>
      </c>
      <c r="AF70">
        <f t="shared" si="34"/>
        <v>7.7000000000000011</v>
      </c>
      <c r="AG70">
        <f t="shared" si="35"/>
        <v>13860.000000000002</v>
      </c>
      <c r="AH70">
        <f t="shared" si="24"/>
        <v>1.0395000000000001E-5</v>
      </c>
    </row>
    <row r="71" spans="1:34" x14ac:dyDescent="0.3">
      <c r="G71">
        <v>0.5</v>
      </c>
      <c r="H71">
        <v>3</v>
      </c>
      <c r="I71" s="9">
        <v>1.25E-9</v>
      </c>
      <c r="J71">
        <v>1.0999999999999999E-2</v>
      </c>
      <c r="K71">
        <f t="shared" si="25"/>
        <v>1.21</v>
      </c>
      <c r="L71">
        <f t="shared" si="26"/>
        <v>2178</v>
      </c>
      <c r="M71" s="13">
        <f t="shared" si="27"/>
        <v>2.7225000000000002E-6</v>
      </c>
      <c r="O71">
        <v>3</v>
      </c>
      <c r="P71" s="9">
        <v>1.25E-9</v>
      </c>
      <c r="Q71" s="9">
        <v>2.8000000000000001E-2</v>
      </c>
      <c r="R71" s="9">
        <f t="shared" si="28"/>
        <v>3.08</v>
      </c>
      <c r="S71" s="9">
        <f t="shared" si="29"/>
        <v>5544</v>
      </c>
      <c r="T71" s="9">
        <f t="shared" si="30"/>
        <v>6.9300000000000006E-6</v>
      </c>
      <c r="V71">
        <v>3</v>
      </c>
      <c r="W71" s="9">
        <v>6.9999999999999996E-10</v>
      </c>
      <c r="X71">
        <v>0.64</v>
      </c>
      <c r="Y71">
        <f t="shared" si="31"/>
        <v>70.400000000000006</v>
      </c>
      <c r="Z71">
        <f t="shared" si="32"/>
        <v>126720.00000000001</v>
      </c>
      <c r="AA71">
        <f t="shared" si="33"/>
        <v>8.870400000000001E-5</v>
      </c>
      <c r="AC71">
        <v>3</v>
      </c>
      <c r="AD71" s="9">
        <v>6.9999999999999996E-10</v>
      </c>
      <c r="AE71">
        <v>5.5E-2</v>
      </c>
      <c r="AF71">
        <f t="shared" si="34"/>
        <v>6.05</v>
      </c>
      <c r="AG71">
        <f t="shared" si="35"/>
        <v>10890</v>
      </c>
      <c r="AH71">
        <f t="shared" si="24"/>
        <v>7.6229999999999997E-6</v>
      </c>
    </row>
    <row r="72" spans="1:34" x14ac:dyDescent="0.3">
      <c r="G72">
        <v>1.1000000000000001</v>
      </c>
      <c r="H72">
        <v>4.0999999999999996</v>
      </c>
      <c r="I72" s="14">
        <v>1.2736592521418838E-9</v>
      </c>
      <c r="J72">
        <v>0.01</v>
      </c>
      <c r="K72">
        <f t="shared" si="25"/>
        <v>1.1000000000000001</v>
      </c>
      <c r="L72">
        <f t="shared" si="26"/>
        <v>4356.0000000000009</v>
      </c>
      <c r="M72" s="13">
        <f t="shared" si="27"/>
        <v>5.5480597023300472E-6</v>
      </c>
      <c r="O72">
        <v>4.0999999999999996</v>
      </c>
      <c r="P72" s="14">
        <v>1.2736592521418838E-9</v>
      </c>
      <c r="Q72" s="9">
        <v>0.03</v>
      </c>
      <c r="R72" s="9">
        <f t="shared" si="28"/>
        <v>3.3</v>
      </c>
      <c r="S72" s="9">
        <f t="shared" si="29"/>
        <v>13068</v>
      </c>
      <c r="T72" s="9">
        <f t="shared" si="30"/>
        <v>1.6644179106990136E-5</v>
      </c>
      <c r="V72">
        <v>4.0999999999999996</v>
      </c>
      <c r="W72">
        <v>6.7034699221910452E-10</v>
      </c>
      <c r="X72">
        <v>0.65</v>
      </c>
      <c r="Y72">
        <f t="shared" si="31"/>
        <v>71.5</v>
      </c>
      <c r="Z72">
        <f t="shared" si="32"/>
        <v>283140</v>
      </c>
      <c r="AA72">
        <f t="shared" si="33"/>
        <v>1.8980204737691726E-4</v>
      </c>
      <c r="AC72">
        <v>4.0999999999999996</v>
      </c>
      <c r="AD72">
        <v>6.7034699221910452E-10</v>
      </c>
      <c r="AE72" s="9">
        <v>0.05</v>
      </c>
      <c r="AF72">
        <f t="shared" si="34"/>
        <v>5.5</v>
      </c>
      <c r="AG72">
        <f t="shared" si="35"/>
        <v>21780.000000000004</v>
      </c>
      <c r="AH72">
        <f t="shared" si="24"/>
        <v>1.4600157490532099E-5</v>
      </c>
    </row>
    <row r="73" spans="1:34" x14ac:dyDescent="0.3">
      <c r="G73">
        <v>0.9</v>
      </c>
      <c r="H73">
        <v>5</v>
      </c>
      <c r="I73" s="9">
        <v>1.2799999999999999E-9</v>
      </c>
      <c r="J73">
        <v>9.7000000000000003E-3</v>
      </c>
      <c r="K73">
        <f t="shared" si="25"/>
        <v>1.0669999999999999</v>
      </c>
      <c r="L73">
        <f t="shared" si="26"/>
        <v>3457.08</v>
      </c>
      <c r="M73" s="13">
        <f t="shared" si="27"/>
        <v>4.4250623999999993E-6</v>
      </c>
      <c r="O73">
        <v>5</v>
      </c>
      <c r="P73" s="9">
        <v>1.2799999999999999E-9</v>
      </c>
      <c r="Q73" s="9">
        <v>2.4E-2</v>
      </c>
      <c r="R73" s="9">
        <f t="shared" si="28"/>
        <v>2.64</v>
      </c>
      <c r="S73" s="9">
        <f t="shared" si="29"/>
        <v>8553.6</v>
      </c>
      <c r="T73" s="9">
        <f t="shared" si="30"/>
        <v>1.0948607999999999E-5</v>
      </c>
      <c r="V73">
        <v>5</v>
      </c>
      <c r="W73" s="9">
        <v>6.6E-10</v>
      </c>
      <c r="X73">
        <v>0.65</v>
      </c>
      <c r="Y73">
        <f t="shared" si="31"/>
        <v>71.5</v>
      </c>
      <c r="Z73">
        <f t="shared" si="32"/>
        <v>231660.00000000003</v>
      </c>
      <c r="AA73">
        <f t="shared" si="33"/>
        <v>1.5289560000000002E-4</v>
      </c>
      <c r="AC73">
        <v>5</v>
      </c>
      <c r="AD73" s="9">
        <v>6.6E-10</v>
      </c>
      <c r="AE73">
        <v>0.05</v>
      </c>
      <c r="AF73">
        <f t="shared" si="34"/>
        <v>5.5</v>
      </c>
      <c r="AG73">
        <f t="shared" si="35"/>
        <v>17820</v>
      </c>
      <c r="AH73">
        <f t="shared" si="24"/>
        <v>1.17612E-5</v>
      </c>
    </row>
    <row r="74" spans="1:34" x14ac:dyDescent="0.3">
      <c r="G74">
        <v>1</v>
      </c>
      <c r="H74">
        <v>6</v>
      </c>
      <c r="I74" s="9">
        <v>1.3000000000000001E-9</v>
      </c>
      <c r="J74">
        <v>9.1999999999999998E-3</v>
      </c>
      <c r="K74">
        <f t="shared" si="25"/>
        <v>1.012</v>
      </c>
      <c r="L74">
        <f t="shared" si="26"/>
        <v>3643.2</v>
      </c>
      <c r="M74" s="13">
        <f t="shared" si="27"/>
        <v>4.7361600000000002E-6</v>
      </c>
      <c r="O74">
        <v>6</v>
      </c>
      <c r="P74" s="9">
        <v>1.3000000000000001E-9</v>
      </c>
      <c r="Q74" s="9">
        <v>0.02</v>
      </c>
      <c r="R74" s="9">
        <f t="shared" si="28"/>
        <v>2.2000000000000002</v>
      </c>
      <c r="S74" s="9">
        <f t="shared" si="29"/>
        <v>7920.0000000000009</v>
      </c>
      <c r="T74" s="9">
        <f t="shared" si="30"/>
        <v>1.0296000000000001E-5</v>
      </c>
      <c r="V74">
        <v>6</v>
      </c>
      <c r="W74" s="9">
        <v>6.5000000000000003E-10</v>
      </c>
      <c r="X74">
        <v>0.65</v>
      </c>
      <c r="Y74">
        <f t="shared" si="31"/>
        <v>71.5</v>
      </c>
      <c r="Z74">
        <f t="shared" si="32"/>
        <v>257400</v>
      </c>
      <c r="AA74">
        <f t="shared" si="33"/>
        <v>1.6731E-4</v>
      </c>
      <c r="AC74">
        <v>6</v>
      </c>
      <c r="AD74" s="9">
        <v>6.5000000000000003E-10</v>
      </c>
      <c r="AE74">
        <v>0.05</v>
      </c>
      <c r="AF74">
        <f t="shared" si="34"/>
        <v>5.5</v>
      </c>
      <c r="AG74">
        <f t="shared" si="35"/>
        <v>19800</v>
      </c>
      <c r="AH74">
        <f t="shared" si="24"/>
        <v>1.287E-5</v>
      </c>
    </row>
    <row r="75" spans="1:34" x14ac:dyDescent="0.3">
      <c r="G75">
        <v>2</v>
      </c>
      <c r="H75">
        <v>8</v>
      </c>
      <c r="I75" s="9">
        <v>1.3049999999999999E-9</v>
      </c>
      <c r="J75">
        <v>8.0000000000000002E-3</v>
      </c>
      <c r="K75">
        <f t="shared" si="25"/>
        <v>0.88</v>
      </c>
      <c r="L75">
        <f t="shared" si="26"/>
        <v>6336</v>
      </c>
      <c r="M75" s="13">
        <f t="shared" si="27"/>
        <v>8.2684799999999991E-6</v>
      </c>
      <c r="O75">
        <v>8</v>
      </c>
      <c r="P75" s="9">
        <v>1.3049999999999999E-9</v>
      </c>
      <c r="Q75" s="9">
        <v>1.2500000000000001E-2</v>
      </c>
      <c r="R75" s="9">
        <f t="shared" si="28"/>
        <v>1.375</v>
      </c>
      <c r="S75" s="9">
        <f t="shared" si="29"/>
        <v>9900</v>
      </c>
      <c r="T75" s="9">
        <f t="shared" si="30"/>
        <v>1.2919499999999999E-5</v>
      </c>
      <c r="V75">
        <v>8</v>
      </c>
      <c r="W75" s="9">
        <v>6.2000000000000003E-10</v>
      </c>
      <c r="X75">
        <v>0.65</v>
      </c>
      <c r="Y75">
        <f t="shared" si="31"/>
        <v>71.5</v>
      </c>
      <c r="Z75">
        <f t="shared" si="32"/>
        <v>514800</v>
      </c>
      <c r="AA75">
        <f t="shared" si="33"/>
        <v>3.1917600000000001E-4</v>
      </c>
      <c r="AC75">
        <v>8</v>
      </c>
      <c r="AD75" s="9">
        <v>6.2000000000000003E-10</v>
      </c>
      <c r="AE75">
        <v>0.05</v>
      </c>
      <c r="AF75">
        <f t="shared" si="34"/>
        <v>5.5</v>
      </c>
      <c r="AG75">
        <f t="shared" si="35"/>
        <v>39600</v>
      </c>
      <c r="AH75">
        <f t="shared" si="24"/>
        <v>2.4552000000000001E-5</v>
      </c>
    </row>
    <row r="76" spans="1:34" x14ac:dyDescent="0.3">
      <c r="G76">
        <v>2</v>
      </c>
      <c r="H76">
        <v>10</v>
      </c>
      <c r="I76" s="9">
        <v>1.31E-9</v>
      </c>
      <c r="J76">
        <v>7.0000000000000001E-3</v>
      </c>
      <c r="K76">
        <f t="shared" si="25"/>
        <v>0.77</v>
      </c>
      <c r="L76">
        <f t="shared" si="26"/>
        <v>5544</v>
      </c>
      <c r="M76" s="13">
        <f t="shared" si="27"/>
        <v>7.26264E-6</v>
      </c>
      <c r="O76">
        <v>10</v>
      </c>
      <c r="P76" s="9">
        <v>1.31E-9</v>
      </c>
      <c r="Q76" s="9">
        <v>1.12E-2</v>
      </c>
      <c r="R76" s="9">
        <f t="shared" si="28"/>
        <v>1.232</v>
      </c>
      <c r="S76" s="9">
        <f t="shared" si="29"/>
        <v>8870.4</v>
      </c>
      <c r="T76" s="9">
        <f t="shared" si="30"/>
        <v>1.1620224E-5</v>
      </c>
      <c r="V76">
        <v>10</v>
      </c>
      <c r="W76" s="9">
        <v>6.0999999999999996E-10</v>
      </c>
      <c r="X76">
        <v>0.65</v>
      </c>
      <c r="Y76">
        <f t="shared" si="31"/>
        <v>71.5</v>
      </c>
      <c r="Z76">
        <f t="shared" si="32"/>
        <v>514800</v>
      </c>
      <c r="AA76">
        <f t="shared" si="33"/>
        <v>3.14028E-4</v>
      </c>
      <c r="AC76">
        <v>10</v>
      </c>
      <c r="AD76" s="9">
        <v>6.0999999999999996E-10</v>
      </c>
      <c r="AE76" s="9">
        <v>0.05</v>
      </c>
      <c r="AF76">
        <f t="shared" si="34"/>
        <v>5.5</v>
      </c>
      <c r="AG76">
        <f t="shared" si="35"/>
        <v>39600</v>
      </c>
      <c r="AH76">
        <f t="shared" si="24"/>
        <v>2.4155999999999997E-5</v>
      </c>
    </row>
    <row r="77" spans="1:34" x14ac:dyDescent="0.3">
      <c r="G77">
        <v>5</v>
      </c>
      <c r="H77">
        <v>15</v>
      </c>
      <c r="I77" s="9">
        <v>1.3250000000000001E-9</v>
      </c>
      <c r="J77">
        <v>3.5000000000000001E-3</v>
      </c>
      <c r="K77">
        <f t="shared" si="25"/>
        <v>0.38500000000000001</v>
      </c>
      <c r="L77">
        <f t="shared" si="26"/>
        <v>6930</v>
      </c>
      <c r="M77" s="13">
        <f t="shared" si="27"/>
        <v>9.1822500000000001E-6</v>
      </c>
      <c r="O77">
        <v>15</v>
      </c>
      <c r="P77" s="9">
        <v>1.3250000000000001E-9</v>
      </c>
      <c r="Q77" s="9">
        <v>0.01</v>
      </c>
      <c r="R77" s="9">
        <f t="shared" si="28"/>
        <v>1.1000000000000001</v>
      </c>
      <c r="S77" s="9">
        <f t="shared" si="29"/>
        <v>19800</v>
      </c>
      <c r="T77" s="9">
        <f t="shared" si="30"/>
        <v>2.6235000000000002E-5</v>
      </c>
      <c r="V77">
        <v>15</v>
      </c>
      <c r="W77" s="9">
        <v>6.5000000000000003E-10</v>
      </c>
      <c r="X77">
        <v>0.64</v>
      </c>
      <c r="Y77">
        <f t="shared" si="31"/>
        <v>70.400000000000006</v>
      </c>
      <c r="Z77">
        <f t="shared" si="32"/>
        <v>1267200</v>
      </c>
      <c r="AA77">
        <f t="shared" si="33"/>
        <v>8.2368000000000003E-4</v>
      </c>
      <c r="AC77">
        <v>15</v>
      </c>
      <c r="AD77" s="9">
        <v>6.5000000000000003E-10</v>
      </c>
      <c r="AE77" s="9">
        <v>0.05</v>
      </c>
      <c r="AF77">
        <f t="shared" si="34"/>
        <v>5.5</v>
      </c>
      <c r="AG77">
        <f t="shared" si="35"/>
        <v>99000</v>
      </c>
      <c r="AH77">
        <f t="shared" si="24"/>
        <v>6.4350000000000006E-5</v>
      </c>
    </row>
    <row r="78" spans="1:34" x14ac:dyDescent="0.3">
      <c r="G78">
        <v>5.3</v>
      </c>
      <c r="H78">
        <v>20.3</v>
      </c>
      <c r="I78" s="14">
        <v>1.3368168573202171E-9</v>
      </c>
      <c r="J78">
        <v>0</v>
      </c>
      <c r="K78">
        <f t="shared" si="25"/>
        <v>0</v>
      </c>
      <c r="L78">
        <f t="shared" si="26"/>
        <v>0</v>
      </c>
      <c r="M78" s="13">
        <f t="shared" si="27"/>
        <v>0</v>
      </c>
      <c r="O78">
        <v>20.3</v>
      </c>
      <c r="P78" s="14">
        <v>1.3368168573202171E-9</v>
      </c>
      <c r="Q78" s="9">
        <v>1E-3</v>
      </c>
      <c r="R78" s="9">
        <f t="shared" si="28"/>
        <v>0.11</v>
      </c>
      <c r="S78" s="9">
        <f t="shared" si="29"/>
        <v>2098.7999999999997</v>
      </c>
      <c r="T78" s="9">
        <f t="shared" si="30"/>
        <v>2.8057112201436713E-6</v>
      </c>
      <c r="V78">
        <v>20.3</v>
      </c>
      <c r="W78">
        <v>6.0140131732318315E-10</v>
      </c>
      <c r="X78">
        <v>0.63</v>
      </c>
      <c r="Y78">
        <f t="shared" si="31"/>
        <v>69.3</v>
      </c>
      <c r="Z78">
        <f t="shared" si="32"/>
        <v>1322243.9999999998</v>
      </c>
      <c r="AA78">
        <f t="shared" si="33"/>
        <v>7.9519928342267488E-4</v>
      </c>
      <c r="AC78">
        <v>20.3</v>
      </c>
      <c r="AD78">
        <v>6.0140131732318315E-10</v>
      </c>
      <c r="AE78" s="9">
        <v>5.0999999999999997E-2</v>
      </c>
      <c r="AF78">
        <f t="shared" si="34"/>
        <v>5.6099999999999994</v>
      </c>
      <c r="AG78">
        <f t="shared" si="35"/>
        <v>107038.79999999999</v>
      </c>
      <c r="AH78">
        <f t="shared" si="24"/>
        <v>6.4373275324692734E-5</v>
      </c>
    </row>
    <row r="79" spans="1:34" x14ac:dyDescent="0.3">
      <c r="L79">
        <f>SUM(L65:L78)</f>
        <v>38625.839999999997</v>
      </c>
      <c r="M79" s="13">
        <f>SUM(M65:M78)</f>
        <v>4.9212352595153001E-5</v>
      </c>
      <c r="S79" s="9">
        <f>SUM(S65:S78)</f>
        <v>159746.4</v>
      </c>
      <c r="T79" s="9">
        <f>SUM(T65:T78)</f>
        <v>1.8687040044743433E-4</v>
      </c>
      <c r="Z79">
        <f>SUM(Z65:Z78)</f>
        <v>5059890</v>
      </c>
      <c r="AA79" s="9">
        <f>SUM(AA65:AA78)</f>
        <v>3.331592350664379E-3</v>
      </c>
      <c r="AG79">
        <f>SUM(AG65:AG78)</f>
        <v>525808.80000000005</v>
      </c>
      <c r="AH79">
        <f>SUM(AH65:AH78)</f>
        <v>3.9022731950499125E-4</v>
      </c>
    </row>
    <row r="80" spans="1:34" x14ac:dyDescent="0.3">
      <c r="A80" s="10" t="s">
        <v>43</v>
      </c>
      <c r="B80" s="10"/>
      <c r="C80" s="13">
        <f>I81+P81+W81+AD81</f>
        <v>3.9579024232119578E-3</v>
      </c>
    </row>
    <row r="81" spans="1:34" s="7" customFormat="1" x14ac:dyDescent="0.3">
      <c r="A81"/>
      <c r="B81"/>
      <c r="C81"/>
      <c r="D81"/>
      <c r="E81"/>
      <c r="F81"/>
      <c r="G81" t="s">
        <v>28</v>
      </c>
      <c r="H81"/>
      <c r="I81" s="13">
        <f>M79</f>
        <v>4.9212352595153001E-5</v>
      </c>
      <c r="J81"/>
      <c r="K81"/>
      <c r="L81"/>
      <c r="M81"/>
      <c r="N81" t="s">
        <v>29</v>
      </c>
      <c r="O81"/>
      <c r="P81" s="9">
        <f>T79</f>
        <v>1.8687040044743433E-4</v>
      </c>
      <c r="Q81"/>
      <c r="R81"/>
      <c r="S81"/>
      <c r="T81"/>
      <c r="U81" t="s">
        <v>30</v>
      </c>
      <c r="V81"/>
      <c r="W81" s="9">
        <f>AA79</f>
        <v>3.331592350664379E-3</v>
      </c>
      <c r="X81"/>
      <c r="Y81"/>
      <c r="Z81"/>
      <c r="AA81"/>
      <c r="AB81" t="s">
        <v>31</v>
      </c>
      <c r="AC81"/>
      <c r="AD81" s="15">
        <f>AH79</f>
        <v>3.9022731950499125E-4</v>
      </c>
      <c r="AE81" s="15"/>
      <c r="AF81" s="15"/>
      <c r="AG81" s="15"/>
      <c r="AH81" s="15"/>
    </row>
    <row r="82" spans="1:34" x14ac:dyDescent="0.3">
      <c r="A82" s="7" t="s">
        <v>44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3">
      <c r="G83" s="8" t="s">
        <v>45</v>
      </c>
      <c r="H83" t="s">
        <v>2</v>
      </c>
      <c r="I83" t="s">
        <v>17</v>
      </c>
      <c r="K83" t="s">
        <v>19</v>
      </c>
      <c r="L83" t="s">
        <v>20</v>
      </c>
      <c r="M83" t="s">
        <v>21</v>
      </c>
      <c r="N83" s="8" t="s">
        <v>46</v>
      </c>
      <c r="O83" t="s">
        <v>2</v>
      </c>
      <c r="P83" t="s">
        <v>17</v>
      </c>
      <c r="R83" t="s">
        <v>19</v>
      </c>
      <c r="S83" t="s">
        <v>23</v>
      </c>
      <c r="T83" t="s">
        <v>21</v>
      </c>
      <c r="U83" s="8" t="s">
        <v>47</v>
      </c>
      <c r="V83" t="s">
        <v>2</v>
      </c>
      <c r="W83" t="s">
        <v>17</v>
      </c>
      <c r="Y83" t="s">
        <v>19</v>
      </c>
      <c r="Z83" t="s">
        <v>23</v>
      </c>
      <c r="AA83" t="s">
        <v>21</v>
      </c>
      <c r="AB83" s="8" t="s">
        <v>48</v>
      </c>
      <c r="AC83" t="s">
        <v>2</v>
      </c>
      <c r="AD83" t="s">
        <v>17</v>
      </c>
      <c r="AF83" t="s">
        <v>19</v>
      </c>
      <c r="AG83" t="s">
        <v>23</v>
      </c>
      <c r="AH83" t="s">
        <v>21</v>
      </c>
    </row>
    <row r="84" spans="1:34" x14ac:dyDescent="0.3">
      <c r="G84">
        <v>0</v>
      </c>
      <c r="H84">
        <v>0</v>
      </c>
      <c r="I84" s="5">
        <v>1.5518483020845002E-9</v>
      </c>
      <c r="J84">
        <v>0</v>
      </c>
      <c r="K84">
        <f>J84*110</f>
        <v>0</v>
      </c>
      <c r="L84">
        <f>G84*K84*3600</f>
        <v>0</v>
      </c>
      <c r="M84" s="13">
        <f>L84*I84</f>
        <v>0</v>
      </c>
      <c r="O84">
        <v>0</v>
      </c>
      <c r="P84" s="5">
        <v>1.5518483020845002E-9</v>
      </c>
      <c r="Q84" s="9">
        <v>0.18</v>
      </c>
      <c r="R84" s="9">
        <f>Q84*110</f>
        <v>19.8</v>
      </c>
      <c r="S84" s="9">
        <f>G84*R84*3600</f>
        <v>0</v>
      </c>
      <c r="T84" s="9">
        <f>S84*P84</f>
        <v>0</v>
      </c>
      <c r="V84">
        <v>0</v>
      </c>
      <c r="W84" s="5">
        <v>1.5518483020845002E-9</v>
      </c>
      <c r="X84">
        <v>0.34</v>
      </c>
      <c r="Y84">
        <f>X84*110</f>
        <v>37.400000000000006</v>
      </c>
      <c r="Z84">
        <f>G84*Y84*3600</f>
        <v>0</v>
      </c>
      <c r="AA84" s="13">
        <f>Z84*W84</f>
        <v>0</v>
      </c>
      <c r="AC84">
        <v>0</v>
      </c>
      <c r="AD84" s="16">
        <v>1.5518483020845002E-9</v>
      </c>
      <c r="AE84">
        <v>0.47</v>
      </c>
      <c r="AF84">
        <f>AE84*110</f>
        <v>51.699999999999996</v>
      </c>
      <c r="AG84">
        <f>G84*AF84*3600</f>
        <v>0</v>
      </c>
      <c r="AH84" s="13">
        <f t="shared" ref="AH84:AH97" si="36">AG84*AD84</f>
        <v>0</v>
      </c>
    </row>
    <row r="85" spans="1:34" x14ac:dyDescent="0.3">
      <c r="G85">
        <v>0.5</v>
      </c>
      <c r="H85">
        <v>0.5</v>
      </c>
      <c r="I85" s="9">
        <v>1.3999999999999999E-9</v>
      </c>
      <c r="J85">
        <v>2.5000000000000001E-3</v>
      </c>
      <c r="K85">
        <f t="shared" ref="K85:K97" si="37">J85*110</f>
        <v>0.27500000000000002</v>
      </c>
      <c r="L85">
        <f t="shared" ref="L85:L97" si="38">G85*K85*3600</f>
        <v>495.00000000000006</v>
      </c>
      <c r="M85" s="13">
        <f t="shared" ref="M85:M97" si="39">L85*I85</f>
        <v>6.9300000000000008E-7</v>
      </c>
      <c r="O85">
        <v>0.5</v>
      </c>
      <c r="P85" s="9">
        <v>1.3999999999999999E-9</v>
      </c>
      <c r="Q85" s="9">
        <v>0.15</v>
      </c>
      <c r="R85" s="9">
        <f t="shared" ref="R85:R97" si="40">Q85*110</f>
        <v>16.5</v>
      </c>
      <c r="S85" s="9">
        <f t="shared" ref="S85:S97" si="41">G85*R85*3600</f>
        <v>29700</v>
      </c>
      <c r="T85" s="9">
        <f t="shared" ref="T85:T97" si="42">S85*P85</f>
        <v>4.1579999999999998E-5</v>
      </c>
      <c r="V85">
        <v>0.5</v>
      </c>
      <c r="W85" s="9">
        <v>1.3999999999999999E-9</v>
      </c>
      <c r="X85">
        <v>0.42499999999999999</v>
      </c>
      <c r="Y85">
        <f t="shared" ref="Y85:Y97" si="43">X85*110</f>
        <v>46.75</v>
      </c>
      <c r="Z85">
        <f t="shared" ref="Z85:Z97" si="44">G85*Y85*3600</f>
        <v>84150</v>
      </c>
      <c r="AA85" s="13">
        <f t="shared" ref="AA85:AA97" si="45">Z85*W85</f>
        <v>1.1781E-4</v>
      </c>
      <c r="AC85">
        <v>0.5</v>
      </c>
      <c r="AD85" s="17">
        <v>1.3999999999999999E-9</v>
      </c>
      <c r="AE85">
        <v>0.35</v>
      </c>
      <c r="AF85">
        <f t="shared" ref="AF85:AF97" si="46">AE85*110</f>
        <v>38.5</v>
      </c>
      <c r="AG85">
        <f t="shared" ref="AG85:AG97" si="47">G85*AF85*3600</f>
        <v>69300</v>
      </c>
      <c r="AH85" s="13">
        <f t="shared" si="36"/>
        <v>9.7019999999999989E-5</v>
      </c>
    </row>
    <row r="86" spans="1:34" x14ac:dyDescent="0.3">
      <c r="G86">
        <v>0.5</v>
      </c>
      <c r="H86">
        <v>1</v>
      </c>
      <c r="I86" s="9">
        <v>1.2300000000000001E-9</v>
      </c>
      <c r="J86">
        <v>4.0000000000000001E-3</v>
      </c>
      <c r="K86">
        <f t="shared" si="37"/>
        <v>0.44</v>
      </c>
      <c r="L86">
        <f t="shared" si="38"/>
        <v>792</v>
      </c>
      <c r="M86" s="13">
        <f t="shared" si="39"/>
        <v>9.7416000000000009E-7</v>
      </c>
      <c r="O86">
        <v>1</v>
      </c>
      <c r="P86" s="9">
        <v>1.2300000000000001E-9</v>
      </c>
      <c r="Q86" s="9">
        <v>0.1</v>
      </c>
      <c r="R86" s="9">
        <f t="shared" si="40"/>
        <v>11</v>
      </c>
      <c r="S86" s="9">
        <f t="shared" si="41"/>
        <v>19800</v>
      </c>
      <c r="T86" s="9">
        <f t="shared" si="42"/>
        <v>2.4354000000000001E-5</v>
      </c>
      <c r="V86">
        <v>1</v>
      </c>
      <c r="W86" s="9">
        <v>1.2300000000000001E-9</v>
      </c>
      <c r="X86">
        <v>0.52500000000000002</v>
      </c>
      <c r="Y86">
        <f t="shared" si="43"/>
        <v>57.75</v>
      </c>
      <c r="Z86">
        <f t="shared" si="44"/>
        <v>103950</v>
      </c>
      <c r="AA86" s="13">
        <f t="shared" si="45"/>
        <v>1.2785850000000002E-4</v>
      </c>
      <c r="AC86">
        <v>1</v>
      </c>
      <c r="AD86" s="17">
        <v>1.2300000000000001E-9</v>
      </c>
      <c r="AE86">
        <v>0.2</v>
      </c>
      <c r="AF86">
        <f t="shared" si="46"/>
        <v>22</v>
      </c>
      <c r="AG86">
        <f t="shared" si="47"/>
        <v>39600</v>
      </c>
      <c r="AH86" s="13">
        <f t="shared" si="36"/>
        <v>4.8708000000000002E-5</v>
      </c>
    </row>
    <row r="87" spans="1:34" x14ac:dyDescent="0.3">
      <c r="G87">
        <v>0.4</v>
      </c>
      <c r="H87">
        <v>1.4</v>
      </c>
      <c r="I87" s="5">
        <v>1.2044530116097103E-9</v>
      </c>
      <c r="J87">
        <v>4.8999999999999998E-3</v>
      </c>
      <c r="K87">
        <f t="shared" si="37"/>
        <v>0.53900000000000003</v>
      </c>
      <c r="L87">
        <f t="shared" si="38"/>
        <v>776.16000000000008</v>
      </c>
      <c r="M87" s="13">
        <f t="shared" si="39"/>
        <v>9.3484824949099285E-7</v>
      </c>
      <c r="O87">
        <v>1.4</v>
      </c>
      <c r="P87" s="5">
        <v>1.2044530116097103E-9</v>
      </c>
      <c r="Q87" s="9">
        <v>9.9000000000000005E-2</v>
      </c>
      <c r="R87" s="9">
        <f t="shared" si="40"/>
        <v>10.89</v>
      </c>
      <c r="S87" s="9">
        <f t="shared" si="41"/>
        <v>15681.600000000002</v>
      </c>
      <c r="T87" s="9">
        <f t="shared" si="42"/>
        <v>1.8887750346858835E-5</v>
      </c>
      <c r="V87">
        <v>1.4</v>
      </c>
      <c r="W87" s="5">
        <v>1.2044530116097103E-9</v>
      </c>
      <c r="X87">
        <v>0.56499999999999995</v>
      </c>
      <c r="Y87">
        <f t="shared" si="43"/>
        <v>62.149999999999991</v>
      </c>
      <c r="Z87">
        <f t="shared" si="44"/>
        <v>89496</v>
      </c>
      <c r="AA87" s="13">
        <f t="shared" si="45"/>
        <v>1.0779372672702264E-4</v>
      </c>
      <c r="AC87">
        <v>1.4</v>
      </c>
      <c r="AD87" s="16">
        <v>1.2044530116097103E-9</v>
      </c>
      <c r="AE87">
        <v>0.15</v>
      </c>
      <c r="AF87">
        <f t="shared" si="46"/>
        <v>16.5</v>
      </c>
      <c r="AG87">
        <f t="shared" si="47"/>
        <v>23760.000000000004</v>
      </c>
      <c r="AH87" s="13">
        <f t="shared" si="36"/>
        <v>2.8617803555846721E-5</v>
      </c>
    </row>
    <row r="88" spans="1:34" x14ac:dyDescent="0.3">
      <c r="G88">
        <v>0.6</v>
      </c>
      <c r="H88">
        <v>2</v>
      </c>
      <c r="I88" s="9">
        <v>1.0000000000000001E-9</v>
      </c>
      <c r="J88">
        <v>8.9999999999999993E-3</v>
      </c>
      <c r="K88">
        <f t="shared" si="37"/>
        <v>0.98999999999999988</v>
      </c>
      <c r="L88">
        <f>G88*K88*3600</f>
        <v>2138.3999999999996</v>
      </c>
      <c r="M88" s="13">
        <f t="shared" si="39"/>
        <v>2.1383999999999997E-6</v>
      </c>
      <c r="O88">
        <v>2</v>
      </c>
      <c r="P88" s="9">
        <v>1.0000000000000001E-9</v>
      </c>
      <c r="Q88" s="9">
        <v>0.05</v>
      </c>
      <c r="R88" s="9">
        <f t="shared" si="40"/>
        <v>5.5</v>
      </c>
      <c r="S88" s="9">
        <f t="shared" si="41"/>
        <v>11880</v>
      </c>
      <c r="T88" s="9">
        <f t="shared" si="42"/>
        <v>1.1880000000000001E-5</v>
      </c>
      <c r="V88">
        <v>2</v>
      </c>
      <c r="W88" s="9">
        <v>1.0000000000000001E-9</v>
      </c>
      <c r="X88">
        <v>0.6</v>
      </c>
      <c r="Y88">
        <f t="shared" si="43"/>
        <v>66</v>
      </c>
      <c r="Z88">
        <f t="shared" si="44"/>
        <v>142560</v>
      </c>
      <c r="AA88" s="13">
        <f t="shared" si="45"/>
        <v>1.4256000000000002E-4</v>
      </c>
      <c r="AC88">
        <v>2</v>
      </c>
      <c r="AD88" s="17">
        <v>1.0000000000000001E-9</v>
      </c>
      <c r="AE88">
        <v>0.1</v>
      </c>
      <c r="AF88">
        <f t="shared" si="46"/>
        <v>11</v>
      </c>
      <c r="AG88">
        <f t="shared" si="47"/>
        <v>23760</v>
      </c>
      <c r="AH88" s="13">
        <f t="shared" si="36"/>
        <v>2.3760000000000003E-5</v>
      </c>
    </row>
    <row r="89" spans="1:34" x14ac:dyDescent="0.3">
      <c r="G89">
        <v>0.5</v>
      </c>
      <c r="H89">
        <v>2.5</v>
      </c>
      <c r="I89" s="9">
        <v>9.2000000000000003E-10</v>
      </c>
      <c r="J89">
        <v>0.01</v>
      </c>
      <c r="K89">
        <f t="shared" si="37"/>
        <v>1.1000000000000001</v>
      </c>
      <c r="L89">
        <f t="shared" si="38"/>
        <v>1980.0000000000002</v>
      </c>
      <c r="M89" s="13">
        <f t="shared" si="39"/>
        <v>1.8216000000000003E-6</v>
      </c>
      <c r="O89">
        <v>2.5</v>
      </c>
      <c r="P89" s="9">
        <v>9.2000000000000003E-10</v>
      </c>
      <c r="Q89" s="9">
        <v>3.5000000000000003E-2</v>
      </c>
      <c r="R89" s="9">
        <f t="shared" si="40"/>
        <v>3.8500000000000005</v>
      </c>
      <c r="S89" s="9">
        <f t="shared" si="41"/>
        <v>6930.0000000000009</v>
      </c>
      <c r="T89" s="9">
        <f t="shared" si="42"/>
        <v>6.3756000000000013E-6</v>
      </c>
      <c r="V89">
        <v>2.5</v>
      </c>
      <c r="W89" s="9">
        <v>9.2000000000000003E-10</v>
      </c>
      <c r="X89">
        <v>0.61499999999999999</v>
      </c>
      <c r="Y89">
        <f t="shared" si="43"/>
        <v>67.650000000000006</v>
      </c>
      <c r="Z89">
        <f t="shared" si="44"/>
        <v>121770.00000000001</v>
      </c>
      <c r="AA89" s="13">
        <f t="shared" si="45"/>
        <v>1.1202840000000002E-4</v>
      </c>
      <c r="AC89">
        <v>2.5</v>
      </c>
      <c r="AD89" s="17">
        <v>9.2000000000000003E-10</v>
      </c>
      <c r="AE89">
        <v>7.0000000000000007E-2</v>
      </c>
      <c r="AF89">
        <f t="shared" si="46"/>
        <v>7.7000000000000011</v>
      </c>
      <c r="AG89">
        <f t="shared" si="47"/>
        <v>13860.000000000002</v>
      </c>
      <c r="AH89" s="13">
        <f t="shared" si="36"/>
        <v>1.2751200000000003E-5</v>
      </c>
    </row>
    <row r="90" spans="1:34" x14ac:dyDescent="0.3">
      <c r="G90">
        <v>0.5</v>
      </c>
      <c r="H90">
        <v>3</v>
      </c>
      <c r="I90" s="9">
        <v>8.6000000000000003E-10</v>
      </c>
      <c r="J90">
        <v>1.0999999999999999E-2</v>
      </c>
      <c r="K90">
        <f t="shared" si="37"/>
        <v>1.21</v>
      </c>
      <c r="L90">
        <f t="shared" si="38"/>
        <v>2178</v>
      </c>
      <c r="M90" s="13">
        <f t="shared" si="39"/>
        <v>1.87308E-6</v>
      </c>
      <c r="O90">
        <v>3</v>
      </c>
      <c r="P90" s="9">
        <v>8.6000000000000003E-10</v>
      </c>
      <c r="Q90" s="9">
        <v>2.8000000000000001E-2</v>
      </c>
      <c r="R90" s="9">
        <f t="shared" si="40"/>
        <v>3.08</v>
      </c>
      <c r="S90" s="9">
        <f t="shared" si="41"/>
        <v>5544</v>
      </c>
      <c r="T90" s="9">
        <f t="shared" si="42"/>
        <v>4.7678399999999997E-6</v>
      </c>
      <c r="V90">
        <v>3</v>
      </c>
      <c r="W90" s="9">
        <v>8.6000000000000003E-10</v>
      </c>
      <c r="X90">
        <v>0.64</v>
      </c>
      <c r="Y90">
        <f t="shared" si="43"/>
        <v>70.400000000000006</v>
      </c>
      <c r="Z90">
        <f t="shared" si="44"/>
        <v>126720.00000000001</v>
      </c>
      <c r="AA90" s="13">
        <f t="shared" si="45"/>
        <v>1.0897920000000002E-4</v>
      </c>
      <c r="AC90">
        <v>3</v>
      </c>
      <c r="AD90" s="17">
        <v>8.6000000000000003E-10</v>
      </c>
      <c r="AE90">
        <v>5.5E-2</v>
      </c>
      <c r="AF90">
        <f t="shared" si="46"/>
        <v>6.05</v>
      </c>
      <c r="AG90">
        <f t="shared" si="47"/>
        <v>10890</v>
      </c>
      <c r="AH90" s="13">
        <f t="shared" si="36"/>
        <v>9.3654000000000002E-6</v>
      </c>
    </row>
    <row r="91" spans="1:34" x14ac:dyDescent="0.3">
      <c r="G91">
        <v>1.1000000000000001</v>
      </c>
      <c r="H91">
        <v>4.0999999999999996</v>
      </c>
      <c r="I91" s="5">
        <v>8.2046166135479563E-10</v>
      </c>
      <c r="J91">
        <v>0.01</v>
      </c>
      <c r="K91">
        <f t="shared" si="37"/>
        <v>1.1000000000000001</v>
      </c>
      <c r="L91">
        <f t="shared" si="38"/>
        <v>4356.0000000000009</v>
      </c>
      <c r="M91" s="13">
        <f t="shared" si="39"/>
        <v>3.5739309968614905E-6</v>
      </c>
      <c r="O91">
        <v>4.0999999999999996</v>
      </c>
      <c r="P91" s="5">
        <v>8.2046166135479563E-10</v>
      </c>
      <c r="Q91" s="9">
        <v>0.03</v>
      </c>
      <c r="R91" s="9">
        <f t="shared" si="40"/>
        <v>3.3</v>
      </c>
      <c r="S91" s="9">
        <f t="shared" si="41"/>
        <v>13068</v>
      </c>
      <c r="T91" s="9">
        <f t="shared" si="42"/>
        <v>1.0721792990584469E-5</v>
      </c>
      <c r="V91">
        <v>4.0999999999999996</v>
      </c>
      <c r="W91" s="5">
        <v>8.2046166135479563E-10</v>
      </c>
      <c r="X91">
        <v>0.65</v>
      </c>
      <c r="Y91">
        <f t="shared" si="43"/>
        <v>71.5</v>
      </c>
      <c r="Z91">
        <f t="shared" si="44"/>
        <v>283140</v>
      </c>
      <c r="AA91" s="13">
        <f t="shared" si="45"/>
        <v>2.3230551479599683E-4</v>
      </c>
      <c r="AC91">
        <v>4.0999999999999996</v>
      </c>
      <c r="AD91" s="16">
        <v>8.2046166135479563E-10</v>
      </c>
      <c r="AE91" s="9">
        <v>0.05</v>
      </c>
      <c r="AF91">
        <f t="shared" si="46"/>
        <v>5.5</v>
      </c>
      <c r="AG91">
        <f t="shared" si="47"/>
        <v>21780.000000000004</v>
      </c>
      <c r="AH91" s="13">
        <f t="shared" si="36"/>
        <v>1.786965498430745E-5</v>
      </c>
    </row>
    <row r="92" spans="1:34" x14ac:dyDescent="0.3">
      <c r="G92">
        <v>0.9</v>
      </c>
      <c r="H92">
        <v>5</v>
      </c>
      <c r="I92" s="9">
        <v>8.0000000000000003E-10</v>
      </c>
      <c r="J92">
        <v>9.7000000000000003E-3</v>
      </c>
      <c r="K92">
        <f t="shared" si="37"/>
        <v>1.0669999999999999</v>
      </c>
      <c r="L92">
        <f t="shared" si="38"/>
        <v>3457.08</v>
      </c>
      <c r="M92" s="13">
        <f t="shared" si="39"/>
        <v>2.7656639999999999E-6</v>
      </c>
      <c r="O92">
        <v>5</v>
      </c>
      <c r="P92" s="9">
        <v>8.0000000000000003E-10</v>
      </c>
      <c r="Q92" s="9">
        <v>2.4E-2</v>
      </c>
      <c r="R92" s="9">
        <f t="shared" si="40"/>
        <v>2.64</v>
      </c>
      <c r="S92" s="9">
        <f t="shared" si="41"/>
        <v>8553.6</v>
      </c>
      <c r="T92" s="9">
        <f t="shared" si="42"/>
        <v>6.8428800000000005E-6</v>
      </c>
      <c r="V92">
        <v>5</v>
      </c>
      <c r="W92" s="9">
        <v>8.0000000000000003E-10</v>
      </c>
      <c r="X92">
        <v>0.65</v>
      </c>
      <c r="Y92">
        <f t="shared" si="43"/>
        <v>71.5</v>
      </c>
      <c r="Z92">
        <f t="shared" si="44"/>
        <v>231660.00000000003</v>
      </c>
      <c r="AA92" s="13">
        <f t="shared" si="45"/>
        <v>1.8532800000000004E-4</v>
      </c>
      <c r="AC92">
        <v>5</v>
      </c>
      <c r="AD92" s="17">
        <v>8.0000000000000003E-10</v>
      </c>
      <c r="AE92">
        <v>0.05</v>
      </c>
      <c r="AF92">
        <f t="shared" si="46"/>
        <v>5.5</v>
      </c>
      <c r="AG92">
        <f t="shared" si="47"/>
        <v>17820</v>
      </c>
      <c r="AH92" s="13">
        <f t="shared" si="36"/>
        <v>1.4256E-5</v>
      </c>
    </row>
    <row r="93" spans="1:34" x14ac:dyDescent="0.3">
      <c r="G93">
        <v>1</v>
      </c>
      <c r="H93">
        <v>6</v>
      </c>
      <c r="I93" s="9">
        <v>7.7999999999999999E-10</v>
      </c>
      <c r="J93">
        <v>9.1999999999999998E-3</v>
      </c>
      <c r="K93">
        <f t="shared" si="37"/>
        <v>1.012</v>
      </c>
      <c r="L93">
        <f t="shared" si="38"/>
        <v>3643.2</v>
      </c>
      <c r="M93" s="13">
        <f t="shared" si="39"/>
        <v>2.8416959999999997E-6</v>
      </c>
      <c r="O93">
        <v>6</v>
      </c>
      <c r="P93" s="9">
        <v>7.7999999999999999E-10</v>
      </c>
      <c r="Q93" s="9">
        <v>0.02</v>
      </c>
      <c r="R93" s="9">
        <f t="shared" si="40"/>
        <v>2.2000000000000002</v>
      </c>
      <c r="S93" s="9">
        <f t="shared" si="41"/>
        <v>7920.0000000000009</v>
      </c>
      <c r="T93" s="9">
        <f t="shared" si="42"/>
        <v>6.1776000000000008E-6</v>
      </c>
      <c r="V93">
        <v>6</v>
      </c>
      <c r="W93" s="9">
        <v>7.7999999999999999E-10</v>
      </c>
      <c r="X93">
        <v>0.65</v>
      </c>
      <c r="Y93">
        <f t="shared" si="43"/>
        <v>71.5</v>
      </c>
      <c r="Z93">
        <f t="shared" si="44"/>
        <v>257400</v>
      </c>
      <c r="AA93" s="13">
        <f t="shared" si="45"/>
        <v>2.0077199999999999E-4</v>
      </c>
      <c r="AC93">
        <v>6</v>
      </c>
      <c r="AD93" s="17">
        <v>7.7999999999999999E-10</v>
      </c>
      <c r="AE93">
        <v>0.05</v>
      </c>
      <c r="AF93">
        <f t="shared" si="46"/>
        <v>5.5</v>
      </c>
      <c r="AG93">
        <f t="shared" si="47"/>
        <v>19800</v>
      </c>
      <c r="AH93" s="13">
        <f t="shared" si="36"/>
        <v>1.5444E-5</v>
      </c>
    </row>
    <row r="94" spans="1:34" x14ac:dyDescent="0.3">
      <c r="G94">
        <v>2</v>
      </c>
      <c r="H94">
        <v>8</v>
      </c>
      <c r="I94" s="9">
        <v>7.5E-10</v>
      </c>
      <c r="J94">
        <v>8.0000000000000002E-3</v>
      </c>
      <c r="K94">
        <f t="shared" si="37"/>
        <v>0.88</v>
      </c>
      <c r="L94">
        <f t="shared" si="38"/>
        <v>6336</v>
      </c>
      <c r="M94" s="13">
        <f t="shared" si="39"/>
        <v>4.7519999999999996E-6</v>
      </c>
      <c r="O94">
        <v>8</v>
      </c>
      <c r="P94" s="9">
        <v>7.5E-10</v>
      </c>
      <c r="Q94" s="9">
        <v>1.2500000000000001E-2</v>
      </c>
      <c r="R94" s="9">
        <f t="shared" si="40"/>
        <v>1.375</v>
      </c>
      <c r="S94" s="9">
        <f t="shared" si="41"/>
        <v>9900</v>
      </c>
      <c r="T94" s="9">
        <f t="shared" si="42"/>
        <v>7.4250000000000001E-6</v>
      </c>
      <c r="V94">
        <v>8</v>
      </c>
      <c r="W94" s="9">
        <v>7.5E-10</v>
      </c>
      <c r="X94">
        <v>0.65</v>
      </c>
      <c r="Y94">
        <f t="shared" si="43"/>
        <v>71.5</v>
      </c>
      <c r="Z94">
        <f t="shared" si="44"/>
        <v>514800</v>
      </c>
      <c r="AA94" s="13">
        <f t="shared" si="45"/>
        <v>3.8610000000000001E-4</v>
      </c>
      <c r="AC94">
        <v>8</v>
      </c>
      <c r="AD94" s="17">
        <v>7.5E-10</v>
      </c>
      <c r="AE94">
        <v>0.05</v>
      </c>
      <c r="AF94">
        <f t="shared" si="46"/>
        <v>5.5</v>
      </c>
      <c r="AG94">
        <f t="shared" si="47"/>
        <v>39600</v>
      </c>
      <c r="AH94" s="13">
        <f t="shared" si="36"/>
        <v>2.97E-5</v>
      </c>
    </row>
    <row r="95" spans="1:34" x14ac:dyDescent="0.3">
      <c r="G95">
        <v>2</v>
      </c>
      <c r="H95">
        <v>10</v>
      </c>
      <c r="I95" s="9">
        <v>7.1999999999999997E-11</v>
      </c>
      <c r="J95">
        <v>7.0000000000000001E-3</v>
      </c>
      <c r="K95">
        <f t="shared" si="37"/>
        <v>0.77</v>
      </c>
      <c r="L95">
        <f t="shared" si="38"/>
        <v>5544</v>
      </c>
      <c r="M95" s="13">
        <f t="shared" si="39"/>
        <v>3.9916799999999999E-7</v>
      </c>
      <c r="O95">
        <v>10</v>
      </c>
      <c r="P95" s="9">
        <v>7.1999999999999997E-11</v>
      </c>
      <c r="Q95" s="9">
        <v>1.12E-2</v>
      </c>
      <c r="R95" s="9">
        <f t="shared" si="40"/>
        <v>1.232</v>
      </c>
      <c r="S95" s="9">
        <f t="shared" si="41"/>
        <v>8870.4</v>
      </c>
      <c r="T95" s="9">
        <f t="shared" si="42"/>
        <v>6.3866879999999992E-7</v>
      </c>
      <c r="V95">
        <v>10</v>
      </c>
      <c r="W95" s="9">
        <v>7.1999999999999997E-11</v>
      </c>
      <c r="X95">
        <v>0.65</v>
      </c>
      <c r="Y95">
        <f t="shared" si="43"/>
        <v>71.5</v>
      </c>
      <c r="Z95">
        <f t="shared" si="44"/>
        <v>514800</v>
      </c>
      <c r="AA95" s="13">
        <f t="shared" si="45"/>
        <v>3.70656E-5</v>
      </c>
      <c r="AC95">
        <v>10</v>
      </c>
      <c r="AD95" s="17">
        <v>7.1999999999999997E-11</v>
      </c>
      <c r="AE95" s="9">
        <v>0.05</v>
      </c>
      <c r="AF95">
        <f t="shared" si="46"/>
        <v>5.5</v>
      </c>
      <c r="AG95">
        <f t="shared" si="47"/>
        <v>39600</v>
      </c>
      <c r="AH95" s="13">
        <f t="shared" si="36"/>
        <v>2.8511999999999999E-6</v>
      </c>
    </row>
    <row r="96" spans="1:34" x14ac:dyDescent="0.3">
      <c r="G96">
        <v>5</v>
      </c>
      <c r="H96">
        <v>15</v>
      </c>
      <c r="I96" s="9">
        <v>6.9999999999999996E-10</v>
      </c>
      <c r="J96">
        <v>3.5000000000000001E-3</v>
      </c>
      <c r="K96">
        <f t="shared" si="37"/>
        <v>0.38500000000000001</v>
      </c>
      <c r="L96">
        <f t="shared" si="38"/>
        <v>6930</v>
      </c>
      <c r="M96" s="13">
        <f t="shared" si="39"/>
        <v>4.8509999999999998E-6</v>
      </c>
      <c r="O96">
        <v>15</v>
      </c>
      <c r="P96" s="9">
        <v>6.9999999999999996E-10</v>
      </c>
      <c r="Q96" s="9">
        <v>0.01</v>
      </c>
      <c r="R96" s="9">
        <f t="shared" si="40"/>
        <v>1.1000000000000001</v>
      </c>
      <c r="S96" s="9">
        <f t="shared" si="41"/>
        <v>19800</v>
      </c>
      <c r="T96" s="9">
        <f t="shared" si="42"/>
        <v>1.3859999999999999E-5</v>
      </c>
      <c r="V96">
        <v>15</v>
      </c>
      <c r="W96" s="9">
        <v>6.9999999999999996E-10</v>
      </c>
      <c r="X96">
        <v>0.64</v>
      </c>
      <c r="Y96">
        <f t="shared" si="43"/>
        <v>70.400000000000006</v>
      </c>
      <c r="Z96">
        <f t="shared" si="44"/>
        <v>1267200</v>
      </c>
      <c r="AA96" s="13">
        <f t="shared" si="45"/>
        <v>8.8703999999999996E-4</v>
      </c>
      <c r="AC96">
        <v>15</v>
      </c>
      <c r="AD96" s="17">
        <v>6.9999999999999996E-10</v>
      </c>
      <c r="AE96" s="9">
        <v>0.05</v>
      </c>
      <c r="AF96">
        <f t="shared" si="46"/>
        <v>5.5</v>
      </c>
      <c r="AG96">
        <f t="shared" si="47"/>
        <v>99000</v>
      </c>
      <c r="AH96" s="13">
        <f t="shared" si="36"/>
        <v>6.929999999999999E-5</v>
      </c>
    </row>
    <row r="97" spans="1:34" x14ac:dyDescent="0.3">
      <c r="G97">
        <v>5.3</v>
      </c>
      <c r="H97">
        <v>20.3</v>
      </c>
      <c r="I97" s="5">
        <v>6.7346756493211986E-10</v>
      </c>
      <c r="J97">
        <v>0</v>
      </c>
      <c r="K97">
        <f t="shared" si="37"/>
        <v>0</v>
      </c>
      <c r="L97">
        <f t="shared" si="38"/>
        <v>0</v>
      </c>
      <c r="M97" s="13">
        <f t="shared" si="39"/>
        <v>0</v>
      </c>
      <c r="O97">
        <v>20.3</v>
      </c>
      <c r="P97" s="5">
        <v>6.7346756493211986E-10</v>
      </c>
      <c r="Q97" s="9">
        <v>1E-3</v>
      </c>
      <c r="R97" s="9">
        <f t="shared" si="40"/>
        <v>0.11</v>
      </c>
      <c r="S97" s="9">
        <f t="shared" si="41"/>
        <v>2098.7999999999997</v>
      </c>
      <c r="T97" s="9">
        <f t="shared" si="42"/>
        <v>1.4134737252795329E-6</v>
      </c>
      <c r="V97">
        <v>20.3</v>
      </c>
      <c r="W97" s="5">
        <v>6.7346756493211986E-10</v>
      </c>
      <c r="X97">
        <v>0.63</v>
      </c>
      <c r="Y97">
        <f t="shared" si="43"/>
        <v>69.3</v>
      </c>
      <c r="Z97">
        <f t="shared" si="44"/>
        <v>1322243.9999999998</v>
      </c>
      <c r="AA97" s="13">
        <f t="shared" si="45"/>
        <v>8.9048844692610576E-4</v>
      </c>
      <c r="AC97">
        <v>20.3</v>
      </c>
      <c r="AD97" s="16">
        <v>6.7346756493211986E-10</v>
      </c>
      <c r="AE97" s="9">
        <v>5.0999999999999997E-2</v>
      </c>
      <c r="AF97">
        <f t="shared" si="46"/>
        <v>5.6099999999999994</v>
      </c>
      <c r="AG97">
        <f t="shared" si="47"/>
        <v>107038.79999999999</v>
      </c>
      <c r="AH97" s="13">
        <f t="shared" si="36"/>
        <v>7.208715998925618E-5</v>
      </c>
    </row>
    <row r="98" spans="1:34" x14ac:dyDescent="0.3">
      <c r="L98">
        <f>SUM(L84:L97)</f>
        <v>38625.839999999997</v>
      </c>
      <c r="M98" s="13">
        <f>SUM(M84:M97)</f>
        <v>2.761854724635248E-5</v>
      </c>
      <c r="S98" s="9">
        <f>SUM(S84:S97)</f>
        <v>159746.4</v>
      </c>
      <c r="T98" s="9">
        <f>SUM(T84:T97)</f>
        <v>1.5492460586272283E-4</v>
      </c>
      <c r="Z98">
        <f>SUM(Z84:Z97)</f>
        <v>5059890</v>
      </c>
      <c r="AA98" s="13">
        <f>SUM(AA84:AA97)</f>
        <v>3.5361293884491251E-3</v>
      </c>
      <c r="AG98">
        <f>SUM(AG84:AG97)</f>
        <v>525808.80000000005</v>
      </c>
      <c r="AH98" s="13">
        <f>SUM(AH84:AH97)</f>
        <v>4.4173041852941039E-4</v>
      </c>
    </row>
    <row r="102" spans="1:34" x14ac:dyDescent="0.3">
      <c r="A102" s="10" t="s">
        <v>49</v>
      </c>
      <c r="B102" s="10"/>
      <c r="C102" s="13">
        <f>I103+P103+W103+AD103</f>
        <v>4.1604029600876107E-3</v>
      </c>
    </row>
    <row r="103" spans="1:34" x14ac:dyDescent="0.3">
      <c r="G103" t="s">
        <v>28</v>
      </c>
      <c r="I103" s="13">
        <f>M98</f>
        <v>2.761854724635248E-5</v>
      </c>
      <c r="N103" t="s">
        <v>29</v>
      </c>
      <c r="P103" s="9">
        <f>T98</f>
        <v>1.5492460586272283E-4</v>
      </c>
      <c r="U103" t="s">
        <v>30</v>
      </c>
      <c r="W103" s="13">
        <f>AA98</f>
        <v>3.5361293884491251E-3</v>
      </c>
      <c r="AB103" t="s">
        <v>31</v>
      </c>
      <c r="AD103" s="18">
        <f>AH98</f>
        <v>4.4173041852941039E-4</v>
      </c>
      <c r="AE103" s="15"/>
      <c r="AF103" s="15"/>
      <c r="AG103" s="15"/>
      <c r="AH103" s="15"/>
    </row>
  </sheetData>
  <mergeCells count="4">
    <mergeCell ref="A43:B43"/>
    <mergeCell ref="A60:B60"/>
    <mergeCell ref="A80:B80"/>
    <mergeCell ref="A102:B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</dc:creator>
  <cp:lastModifiedBy>Panos</cp:lastModifiedBy>
  <dcterms:created xsi:type="dcterms:W3CDTF">2018-07-19T15:56:44Z</dcterms:created>
  <dcterms:modified xsi:type="dcterms:W3CDTF">2018-07-19T15:57:25Z</dcterms:modified>
</cp:coreProperties>
</file>