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mdad\Desktop\Nasim\"/>
    </mc:Choice>
  </mc:AlternateContent>
  <xr:revisionPtr revIDLastSave="0" documentId="8_{3C5D19AB-327E-46F1-B323-E41D03DCDFF2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Sheet2!$B$5:$B$30</definedName>
    <definedName name="_xlnm.Extract" localSheetId="1">Sheet2!$P$7</definedName>
    <definedName name="Product">Sheet1!$B$5:$H$15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F13" i="2"/>
  <c r="F16" i="2"/>
  <c r="F17" i="2"/>
  <c r="F21" i="2"/>
  <c r="F24" i="2"/>
  <c r="E7" i="2"/>
  <c r="E9" i="2"/>
  <c r="E14" i="2"/>
  <c r="E16" i="2"/>
  <c r="E24" i="2"/>
  <c r="E27" i="2"/>
  <c r="E6" i="2"/>
  <c r="E7" i="1"/>
  <c r="E15" i="2" s="1"/>
  <c r="E8" i="1"/>
  <c r="F8" i="1" s="1"/>
  <c r="F30" i="2" s="1"/>
  <c r="E9" i="1"/>
  <c r="E10" i="2" s="1"/>
  <c r="E10" i="1"/>
  <c r="E11" i="2" s="1"/>
  <c r="E11" i="1"/>
  <c r="E20" i="2" s="1"/>
  <c r="E12" i="1"/>
  <c r="E13" i="1"/>
  <c r="E17" i="2" s="1"/>
  <c r="E14" i="1"/>
  <c r="F14" i="1" s="1"/>
  <c r="E15" i="1"/>
  <c r="E18" i="2" s="1"/>
  <c r="E6" i="1"/>
  <c r="E13" i="2" s="1"/>
  <c r="G7" i="1"/>
  <c r="H7" i="1" s="1"/>
  <c r="G15" i="2" s="1"/>
  <c r="G8" i="1"/>
  <c r="H8" i="1" s="1"/>
  <c r="G30" i="2" s="1"/>
  <c r="G9" i="1"/>
  <c r="H9" i="1" s="1"/>
  <c r="G8" i="2" s="1"/>
  <c r="G10" i="1"/>
  <c r="H10" i="1" s="1"/>
  <c r="G11" i="2" s="1"/>
  <c r="G11" i="1"/>
  <c r="H11" i="1" s="1"/>
  <c r="G20" i="2" s="1"/>
  <c r="G12" i="1"/>
  <c r="H12" i="1" s="1"/>
  <c r="G16" i="2" s="1"/>
  <c r="G13" i="1"/>
  <c r="H13" i="1" s="1"/>
  <c r="G17" i="2" s="1"/>
  <c r="G14" i="1"/>
  <c r="H14" i="1" s="1"/>
  <c r="G24" i="2" s="1"/>
  <c r="G15" i="1"/>
  <c r="H15" i="1" s="1"/>
  <c r="G23" i="2" s="1"/>
  <c r="G6" i="1"/>
  <c r="H6" i="1" s="1"/>
  <c r="G7" i="2" s="1"/>
  <c r="F15" i="1"/>
  <c r="F18" i="2" s="1"/>
  <c r="H18" i="2" s="1"/>
  <c r="F7" i="1"/>
  <c r="F9" i="1"/>
  <c r="F8" i="2" s="1"/>
  <c r="F12" i="1"/>
  <c r="F9" i="2" s="1"/>
  <c r="F13" i="1"/>
  <c r="F6" i="1"/>
  <c r="F7" i="2" s="1"/>
  <c r="E23" i="2" l="1"/>
  <c r="F23" i="2"/>
  <c r="H23" i="2" s="1"/>
  <c r="I23" i="2" s="1"/>
  <c r="J23" i="2" s="1"/>
  <c r="E28" i="2"/>
  <c r="F28" i="2"/>
  <c r="H28" i="2" s="1"/>
  <c r="K28" i="2" s="1"/>
  <c r="H17" i="2"/>
  <c r="H16" i="2"/>
  <c r="F11" i="1"/>
  <c r="F20" i="2" s="1"/>
  <c r="H24" i="2"/>
  <c r="K24" i="2" s="1"/>
  <c r="E25" i="2"/>
  <c r="E19" i="2"/>
  <c r="E29" i="2"/>
  <c r="F14" i="2"/>
  <c r="H14" i="2" s="1"/>
  <c r="K14" i="2" s="1"/>
  <c r="F10" i="2"/>
  <c r="H10" i="2" s="1"/>
  <c r="I10" i="2" s="1"/>
  <c r="J10" i="2" s="1"/>
  <c r="E12" i="2"/>
  <c r="E8" i="2"/>
  <c r="F26" i="2"/>
  <c r="F22" i="2"/>
  <c r="E26" i="2"/>
  <c r="E22" i="2"/>
  <c r="F12" i="2"/>
  <c r="H12" i="2" s="1"/>
  <c r="E30" i="2"/>
  <c r="F15" i="2"/>
  <c r="H15" i="2" s="1"/>
  <c r="H20" i="2"/>
  <c r="I20" i="2" s="1"/>
  <c r="J20" i="2" s="1"/>
  <c r="F6" i="2"/>
  <c r="H6" i="2" s="1"/>
  <c r="F27" i="2"/>
  <c r="H27" i="2" s="1"/>
  <c r="I27" i="2" s="1"/>
  <c r="J27" i="2" s="1"/>
  <c r="H7" i="2"/>
  <c r="K7" i="2" s="1"/>
  <c r="E21" i="2"/>
  <c r="G26" i="2"/>
  <c r="G22" i="2"/>
  <c r="G18" i="2"/>
  <c r="G14" i="2"/>
  <c r="G10" i="2"/>
  <c r="G29" i="2"/>
  <c r="G25" i="2"/>
  <c r="G21" i="2"/>
  <c r="G13" i="2"/>
  <c r="G9" i="2"/>
  <c r="G28" i="2"/>
  <c r="G12" i="2"/>
  <c r="G6" i="2"/>
  <c r="G27" i="2"/>
  <c r="G19" i="2"/>
  <c r="H30" i="2"/>
  <c r="H26" i="2"/>
  <c r="H22" i="2"/>
  <c r="I22" i="2" s="1"/>
  <c r="J22" i="2" s="1"/>
  <c r="H8" i="2"/>
  <c r="I8" i="2" s="1"/>
  <c r="J8" i="2" s="1"/>
  <c r="H9" i="2"/>
  <c r="K9" i="2" s="1"/>
  <c r="F10" i="1"/>
  <c r="H21" i="2"/>
  <c r="I21" i="2" s="1"/>
  <c r="J21" i="2" s="1"/>
  <c r="H13" i="2"/>
  <c r="I13" i="2" s="1"/>
  <c r="J13" i="2" s="1"/>
  <c r="K18" i="2"/>
  <c r="I18" i="2"/>
  <c r="J18" i="2" s="1"/>
  <c r="I17" i="2"/>
  <c r="J17" i="2" s="1"/>
  <c r="K17" i="2"/>
  <c r="K16" i="2"/>
  <c r="I16" i="2"/>
  <c r="J16" i="2" s="1"/>
  <c r="K23" i="2" l="1"/>
  <c r="I28" i="2"/>
  <c r="J28" i="2" s="1"/>
  <c r="K20" i="2"/>
  <c r="I24" i="2"/>
  <c r="J24" i="2" s="1"/>
  <c r="I14" i="2"/>
  <c r="J14" i="2" s="1"/>
  <c r="K30" i="2"/>
  <c r="K12" i="2"/>
  <c r="F25" i="2"/>
  <c r="H25" i="2" s="1"/>
  <c r="F19" i="2"/>
  <c r="H19" i="2" s="1"/>
  <c r="F11" i="2"/>
  <c r="H11" i="2" s="1"/>
  <c r="F29" i="2"/>
  <c r="H29" i="2" s="1"/>
  <c r="K26" i="2"/>
  <c r="I15" i="2"/>
  <c r="J15" i="2" s="1"/>
  <c r="K15" i="2"/>
  <c r="K8" i="2"/>
  <c r="I6" i="2"/>
  <c r="C5" i="3"/>
  <c r="I7" i="2"/>
  <c r="J7" i="2" s="1"/>
  <c r="I30" i="2"/>
  <c r="J30" i="2" s="1"/>
  <c r="I26" i="2"/>
  <c r="J26" i="2" s="1"/>
  <c r="K22" i="2"/>
  <c r="K10" i="2"/>
  <c r="I9" i="2"/>
  <c r="J9" i="2" s="1"/>
  <c r="K27" i="2"/>
  <c r="K21" i="2"/>
  <c r="I12" i="2"/>
  <c r="J12" i="2" s="1"/>
  <c r="K6" i="2"/>
  <c r="F5" i="3" s="1"/>
  <c r="K13" i="2"/>
  <c r="J6" i="2" l="1"/>
  <c r="E5" i="3" s="1"/>
  <c r="D5" i="3"/>
  <c r="K25" i="2"/>
  <c r="I25" i="2"/>
  <c r="J25" i="2" s="1"/>
  <c r="K11" i="2"/>
  <c r="I11" i="2"/>
  <c r="J11" i="2" s="1"/>
  <c r="I29" i="2"/>
  <c r="J29" i="2" s="1"/>
  <c r="K29" i="2"/>
  <c r="I19" i="2"/>
  <c r="J19" i="2" s="1"/>
  <c r="K19" i="2"/>
</calcChain>
</file>

<file path=xl/sharedStrings.xml><?xml version="1.0" encoding="utf-8"?>
<sst xmlns="http://schemas.openxmlformats.org/spreadsheetml/2006/main" count="80" uniqueCount="29">
  <si>
    <t>ABC Enterprise</t>
  </si>
  <si>
    <t>Stock</t>
  </si>
  <si>
    <t>SI.</t>
  </si>
  <si>
    <t>Product</t>
  </si>
  <si>
    <t>Total Price</t>
  </si>
  <si>
    <t>Sold Price</t>
  </si>
  <si>
    <t>Sold</t>
  </si>
  <si>
    <t>Current Stock</t>
  </si>
  <si>
    <t>Pencil</t>
  </si>
  <si>
    <t xml:space="preserve">Pen 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</si>
  <si>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</si>
  <si>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</si>
  <si>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</si>
  <si>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</si>
  <si>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</si>
  <si>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</si>
  <si>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</si>
  <si>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File</t>
  </si>
  <si>
    <t>Profit</t>
  </si>
  <si>
    <t>Sales Management</t>
  </si>
  <si>
    <t>Date</t>
  </si>
  <si>
    <t>Average Unit Price (Purchase)</t>
  </si>
  <si>
    <t>VAT (7.50%)</t>
  </si>
  <si>
    <t>Grand Total</t>
  </si>
  <si>
    <t>VAT</t>
  </si>
  <si>
    <t>Unit Price For Sell</t>
  </si>
  <si>
    <t>Date Wise Details</t>
  </si>
  <si>
    <t>Total Unit Sold</t>
  </si>
  <si>
    <t>VAT (7.5%)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</si>
</sst>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2" sqref="A2:H2"/>
    </sheetView>
  </sheetViews>
  <sheetFormatPr defaultRowHeight="15" x14ac:dyDescent="0.25"/>
  <cols>
    <col min="1" max="1" width="5.5703125" customWidth="1"/>
    <col min="2" max="2" width="12.5703125" customWidth="1"/>
    <col min="5" max="5" width="12" customWidth="1"/>
  </cols>
  <sheetData>
    <row r="1" spans="1:8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25">
      <c r="A2" s="14" t="s">
        <v>1</v>
      </c>
      <c r="B2" s="14"/>
      <c r="C2" s="14"/>
      <c r="D2" s="14"/>
      <c r="E2" s="14"/>
      <c r="F2" s="14"/>
      <c r="G2" s="14"/>
      <c r="H2" s="14"/>
    </row>
    <row r="3" spans="1:8" x14ac:dyDescent="0.25">
      <c r="A3" s="1"/>
      <c r="B3" s="1"/>
      <c r="C3" s="1"/>
      <c r="D3" s="1"/>
      <c r="E3" s="1"/>
      <c r="F3" s="1"/>
      <c r="G3" s="1" t="s">
        <v>18</v>
      </c>
      <c r="H3" s="7">
        <v>0.25</v>
      </c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s="2" customFormat="1" ht="75" x14ac:dyDescent="0.25">
      <c r="A5" s="3" t="s">
        <v>2</v>
      </c>
      <c r="B5" s="3" t="s">
        <v>3</v>
      </c>
      <c r="C5" s="3" t="s">
        <v>1</v>
      </c>
      <c r="D5" s="3" t="s">
        <v>4</v>
      </c>
      <c r="E5" s="3" t="s">
        <v>21</v>
      </c>
      <c r="F5" s="3" t="s">
        <v>5</v>
      </c>
      <c r="G5" s="3" t="s">
        <v>6</v>
      </c>
      <c r="H5" s="3" t="s">
        <v>7</v>
      </c>
    </row>
    <row r="6" spans="1:8" x14ac:dyDescent="0.25">
      <c r="A6" s="4">
        <v>1</v>
      </c>
      <c r="B6" s="5" t="s">
        <v>8</v>
      </c>
      <c r="C6" s="4">
        <v>60</v>
      </c>
      <c r="D6" s="6">
        <v>475</v>
      </c>
      <c r="E6" s="6">
        <f>D6/C6</f>
        <v>7.916666666666667</v>
      </c>
      <c r="F6" s="6">
        <f>CEILING(E6+E6*$H$3,1)</f>
        <v>10</v>
      </c>
      <c r="G6" s="4">
        <f>SUMIF(Sheet2!$C$6:$C$30,Sheet1!B6,Sheet2!$D$6:$D$30)</f>
        <v>52</v>
      </c>
      <c r="H6" s="4">
        <f>C6-G6</f>
        <v>8</v>
      </c>
    </row>
    <row r="7" spans="1:8" x14ac:dyDescent="0.25">
      <c r="A7" s="4">
        <v>2</v>
      </c>
      <c r="B7" s="5" t="s">
        <v>9</v>
      </c>
      <c r="C7" s="4">
        <v>50</v>
      </c>
      <c r="D7" s="6">
        <v>440</v>
      </c>
      <c r="E7" s="6">
        <f t="shared" ref="E7:E15" si="0">D7/C7</f>
        <v>8.8000000000000007</v>
      </c>
      <c r="F7" s="6">
        <f t="shared" ref="F7:F15" si="1">CEILING(E7+E7*$H$3,1)</f>
        <v>11</v>
      </c>
      <c r="G7" s="4">
        <f>SUMIF(Sheet2!$C$6:$C$30,Sheet1!B7,Sheet2!$D$6:$D$30)</f>
        <v>22</v>
      </c>
      <c r="H7" s="4">
        <f t="shared" ref="H7:H15" si="2">C7-G7</f>
        <v>28</v>
      </c>
    </row>
    <row r="8" spans="1:8" x14ac:dyDescent="0.25">
      <c r="A8" s="4">
        <v>3</v>
      </c>
      <c r="B8" s="5" t="s">
        <v>10</v>
      </c>
      <c r="C8" s="4">
        <v>25</v>
      </c>
      <c r="D8" s="6">
        <v>900</v>
      </c>
      <c r="E8" s="6">
        <f t="shared" si="0"/>
        <v>36</v>
      </c>
      <c r="F8" s="6">
        <f t="shared" si="1"/>
        <v>45</v>
      </c>
      <c r="G8" s="4">
        <f>SUMIF(Sheet2!$C$6:$C$30,Sheet1!B8,Sheet2!$D$6:$D$30)</f>
        <v>4</v>
      </c>
      <c r="H8" s="4">
        <f t="shared" si="2"/>
        <v>21</v>
      </c>
    </row>
    <row r="9" spans="1:8" x14ac:dyDescent="0.25">
      <c r="A9" s="4">
        <v>4</v>
      </c>
      <c r="B9" s="5" t="s">
        <v>11</v>
      </c>
      <c r="C9" s="4">
        <v>50</v>
      </c>
      <c r="D9" s="6">
        <v>880</v>
      </c>
      <c r="E9" s="6">
        <f t="shared" si="0"/>
        <v>17.600000000000001</v>
      </c>
      <c r="F9" s="6">
        <f t="shared" si="1"/>
        <v>22</v>
      </c>
      <c r="G9" s="4">
        <f>SUMIF(Sheet2!$C$6:$C$30,Sheet1!B9,Sheet2!$D$6:$D$30)</f>
        <v>32</v>
      </c>
      <c r="H9" s="4">
        <f t="shared" si="2"/>
        <v>18</v>
      </c>
    </row>
    <row r="10" spans="1:8" x14ac:dyDescent="0.25">
      <c r="A10" s="4">
        <v>5</v>
      </c>
      <c r="B10" s="5" t="s">
        <v>12</v>
      </c>
      <c r="C10" s="4">
        <v>240</v>
      </c>
      <c r="D10" s="6">
        <v>6300</v>
      </c>
      <c r="E10" s="6">
        <f t="shared" si="0"/>
        <v>26.25</v>
      </c>
      <c r="F10" s="6">
        <f t="shared" si="1"/>
        <v>33</v>
      </c>
      <c r="G10" s="4">
        <f>SUMIF(Sheet2!$C$6:$C$30,Sheet1!B10,Sheet2!$D$6:$D$30)</f>
        <v>163</v>
      </c>
      <c r="H10" s="4">
        <f t="shared" si="2"/>
        <v>77</v>
      </c>
    </row>
    <row r="11" spans="1:8" ht="15" customHeight="1" x14ac:dyDescent="0.25">
      <c r="A11" s="4">
        <v>6</v>
      </c>
      <c r="B11" s="5" t="s">
        <v>13</v>
      </c>
      <c r="C11" s="4">
        <v>35</v>
      </c>
      <c r="D11" s="6">
        <v>1800</v>
      </c>
      <c r="E11" s="6">
        <f t="shared" si="0"/>
        <v>51.428571428571431</v>
      </c>
      <c r="F11" s="6">
        <f t="shared" si="1"/>
        <v>65</v>
      </c>
      <c r="G11" s="4">
        <f>SUMIF(Sheet2!$C$6:$C$30,Sheet1!B11,Sheet2!$D$6:$D$30)</f>
        <v>25</v>
      </c>
      <c r="H11" s="4">
        <f t="shared" si="2"/>
        <v>10</v>
      </c>
    </row>
    <row r="12" spans="1:8" x14ac:dyDescent="0.25">
      <c r="A12" s="4">
        <v>7</v>
      </c>
      <c r="B12" s="5" t="s">
        <v>14</v>
      </c>
      <c r="C12" s="4">
        <v>25</v>
      </c>
      <c r="D12" s="6">
        <v>320</v>
      </c>
      <c r="E12" s="6">
        <f t="shared" si="0"/>
        <v>12.8</v>
      </c>
      <c r="F12" s="6">
        <f t="shared" si="1"/>
        <v>16</v>
      </c>
      <c r="G12" s="4">
        <f>SUMIF(Sheet2!$C$6:$C$30,Sheet1!B12,Sheet2!$D$6:$D$30)</f>
        <v>18</v>
      </c>
      <c r="H12" s="4">
        <f t="shared" si="2"/>
        <v>7</v>
      </c>
    </row>
    <row r="13" spans="1:8" ht="18" customHeight="1" x14ac:dyDescent="0.25">
      <c r="A13" s="4">
        <v>8</v>
      </c>
      <c r="B13" s="5" t="s">
        <v>15</v>
      </c>
      <c r="C13" s="4">
        <v>20</v>
      </c>
      <c r="D13" s="6">
        <v>550</v>
      </c>
      <c r="E13" s="6">
        <f t="shared" si="0"/>
        <v>27.5</v>
      </c>
      <c r="F13" s="6">
        <f t="shared" si="1"/>
        <v>35</v>
      </c>
      <c r="G13" s="4">
        <f>SUMIF(Sheet2!$C$6:$C$30,Sheet1!B13,Sheet2!$D$6:$D$30)</f>
        <v>15</v>
      </c>
      <c r="H13" s="4">
        <f t="shared" si="2"/>
        <v>5</v>
      </c>
    </row>
    <row r="14" spans="1:8" x14ac:dyDescent="0.25">
      <c r="A14" s="4">
        <v>9</v>
      </c>
      <c r="B14" s="5" t="s">
        <v>16</v>
      </c>
      <c r="C14" s="4">
        <v>90</v>
      </c>
      <c r="D14" s="6">
        <v>700</v>
      </c>
      <c r="E14" s="6">
        <f t="shared" si="0"/>
        <v>7.7777777777777777</v>
      </c>
      <c r="F14" s="6">
        <f t="shared" si="1"/>
        <v>10</v>
      </c>
      <c r="G14" s="4">
        <f>SUMIF(Sheet2!$C$6:$C$30,Sheet1!B14,Sheet2!$D$6:$D$30)</f>
        <v>35</v>
      </c>
      <c r="H14" s="4">
        <f t="shared" si="2"/>
        <v>55</v>
      </c>
    </row>
    <row r="15" spans="1:8" ht="18" customHeight="1" x14ac:dyDescent="0.25">
      <c r="A15" s="4">
        <v>10</v>
      </c>
      <c r="B15" s="5" t="s">
        <v>17</v>
      </c>
      <c r="C15" s="4">
        <v>60</v>
      </c>
      <c r="D15" s="6">
        <v>5</v>
      </c>
      <c r="E15" s="6">
        <f t="shared" si="0"/>
        <v>8.3333333333333329E-2</v>
      </c>
      <c r="F15" s="6">
        <f t="shared" si="1"/>
        <v>1</v>
      </c>
      <c r="G15" s="4">
        <f>SUMIF(Sheet2!$C$6:$C$30,Sheet1!B15,Sheet2!$D$6:$D$30)</f>
        <v>39</v>
      </c>
      <c r="H15" s="4">
        <f t="shared" si="2"/>
        <v>21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C79A-99C1-449B-9072-A5A6174669AB}">
  <dimension ref="A1:P30"/>
  <sheetViews>
    <sheetView zoomScale="90" zoomScaleNormal="90" workbookViewId="0">
      <selection activeCell="A2" sqref="A2:K2"/>
    </sheetView>
  </sheetViews>
  <sheetFormatPr defaultRowHeight="15" x14ac:dyDescent="0.25"/>
  <cols>
    <col min="1" max="1" width="4.85546875" customWidth="1"/>
    <col min="2" max="2" width="11.28515625" bestFit="1" customWidth="1"/>
    <col min="3" max="3" width="12.42578125" customWidth="1"/>
    <col min="5" max="5" width="10.140625" customWidth="1"/>
    <col min="13" max="13" width="6.7109375" customWidth="1"/>
    <col min="14" max="14" width="16.85546875" customWidth="1"/>
    <col min="16" max="16" width="13.140625" customWidth="1"/>
  </cols>
  <sheetData>
    <row r="1" spans="1:16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6" x14ac:dyDescent="0.25">
      <c r="A2" s="12" t="s">
        <v>19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 t="s">
        <v>24</v>
      </c>
      <c r="K3" s="9">
        <v>7.4999999999999997E-2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6" s="2" customFormat="1" ht="60" x14ac:dyDescent="0.25">
      <c r="A5" s="3" t="s">
        <v>2</v>
      </c>
      <c r="B5" s="3" t="s">
        <v>20</v>
      </c>
      <c r="C5" s="3" t="s">
        <v>3</v>
      </c>
      <c r="D5" s="3" t="s">
        <v>6</v>
      </c>
      <c r="E5" s="3" t="s">
        <v>21</v>
      </c>
      <c r="F5" s="3" t="s">
        <v>25</v>
      </c>
      <c r="G5" s="3" t="s">
        <v>1</v>
      </c>
      <c r="H5" s="3" t="s">
        <v>4</v>
      </c>
      <c r="I5" s="3" t="s">
        <v>22</v>
      </c>
      <c r="J5" s="3" t="s">
        <v>23</v>
      </c>
      <c r="K5" s="3" t="s">
        <v>18</v>
      </c>
    </row>
    <row r="6" spans="1:16" x14ac:dyDescent="0.25">
      <c r="A6" s="4">
        <v>1</v>
      </c>
      <c r="B6" s="8">
        <v>45597</v>
      </c>
      <c r="C6" s="5" t="s">
        <v>8</v>
      </c>
      <c r="D6" s="4">
        <v>8</v>
      </c>
      <c r="E6" s="6">
        <f t="shared" ref="E6:E30" si="0">VLOOKUP(C6,Product,4,0)</f>
        <v>7.916666666666667</v>
      </c>
      <c r="F6" s="6">
        <f t="shared" ref="F6:F30" si="1">VLOOKUP(C6,Product,5,0)</f>
        <v>10</v>
      </c>
      <c r="G6" s="4">
        <f t="shared" ref="G6:G30" si="2">VLOOKUP(C6,Product,7,0)</f>
        <v>8</v>
      </c>
      <c r="H6" s="6">
        <f>F6*D6</f>
        <v>80</v>
      </c>
      <c r="I6" s="6">
        <f>H6*$K$3</f>
        <v>6</v>
      </c>
      <c r="J6" s="6">
        <f>H6+I6</f>
        <v>86</v>
      </c>
      <c r="K6" s="6">
        <f t="shared" ref="K6:K30" si="3">H6-E6*D6</f>
        <v>16.666666666666664</v>
      </c>
    </row>
    <row r="7" spans="1:16" x14ac:dyDescent="0.25">
      <c r="A7" s="4">
        <v>2</v>
      </c>
      <c r="B7" s="8">
        <v>45597</v>
      </c>
      <c r="C7" s="5" t="s">
        <v>8</v>
      </c>
      <c r="D7" s="4">
        <v>4</v>
      </c>
      <c r="E7" s="6">
        <f t="shared" si="0"/>
        <v>7.916666666666667</v>
      </c>
      <c r="F7" s="6">
        <f t="shared" si="1"/>
        <v>10</v>
      </c>
      <c r="G7" s="4">
        <f t="shared" si="2"/>
        <v>8</v>
      </c>
      <c r="H7" s="6">
        <f t="shared" ref="H7:H30" si="4">F7*D7</f>
        <v>40</v>
      </c>
      <c r="I7" s="6">
        <f t="shared" ref="I7:I30" si="5">H7*$K$3</f>
        <v>3</v>
      </c>
      <c r="J7" s="6">
        <f t="shared" ref="J7:J30" si="6">H7+I7</f>
        <v>43</v>
      </c>
      <c r="K7" s="6">
        <f t="shared" si="3"/>
        <v>8.3333333333333321</v>
      </c>
      <c r="N7" s="11" t="s">
        <v>3</v>
      </c>
      <c r="P7" s="3" t="s">
        <v>20</v>
      </c>
    </row>
    <row r="8" spans="1:16" x14ac:dyDescent="0.25">
      <c r="A8" s="4">
        <v>3</v>
      </c>
      <c r="B8" s="8">
        <v>45597</v>
      </c>
      <c r="C8" s="5" t="s">
        <v>11</v>
      </c>
      <c r="D8" s="4">
        <v>6</v>
      </c>
      <c r="E8" s="6">
        <f t="shared" si="0"/>
        <v>17.600000000000001</v>
      </c>
      <c r="F8" s="6">
        <f t="shared" si="1"/>
        <v>22</v>
      </c>
      <c r="G8" s="4">
        <f t="shared" si="2"/>
        <v>18</v>
      </c>
      <c r="H8" s="6">
        <f t="shared" si="4"/>
        <v>132</v>
      </c>
      <c r="I8" s="6">
        <f t="shared" si="5"/>
        <v>9.9</v>
      </c>
      <c r="J8" s="6">
        <f t="shared" si="6"/>
        <v>141.9</v>
      </c>
      <c r="K8" s="6">
        <f>H8-E8*D8</f>
        <v>26.399999999999991</v>
      </c>
      <c r="N8" s="5" t="s">
        <v>8</v>
      </c>
      <c r="P8" s="8">
        <v>45597</v>
      </c>
    </row>
    <row r="9" spans="1:16" x14ac:dyDescent="0.25">
      <c r="A9" s="4">
        <v>4</v>
      </c>
      <c r="B9" s="8">
        <v>45597</v>
      </c>
      <c r="C9" s="5" t="s">
        <v>14</v>
      </c>
      <c r="D9" s="4">
        <v>3</v>
      </c>
      <c r="E9" s="6">
        <f t="shared" si="0"/>
        <v>12.8</v>
      </c>
      <c r="F9" s="6">
        <f t="shared" si="1"/>
        <v>16</v>
      </c>
      <c r="G9" s="4">
        <f t="shared" si="2"/>
        <v>7</v>
      </c>
      <c r="H9" s="6">
        <f t="shared" si="4"/>
        <v>48</v>
      </c>
      <c r="I9" s="6">
        <f t="shared" si="5"/>
        <v>3.5999999999999996</v>
      </c>
      <c r="J9" s="6">
        <f t="shared" si="6"/>
        <v>51.6</v>
      </c>
      <c r="K9" s="6">
        <f t="shared" si="3"/>
        <v>9.5999999999999943</v>
      </c>
      <c r="N9" s="5" t="s">
        <v>9</v>
      </c>
      <c r="P9" s="8">
        <v>45598</v>
      </c>
    </row>
    <row r="10" spans="1:16" x14ac:dyDescent="0.25">
      <c r="A10" s="4">
        <v>5</v>
      </c>
      <c r="B10" s="8">
        <v>45598</v>
      </c>
      <c r="C10" s="5" t="s">
        <v>11</v>
      </c>
      <c r="D10" s="4">
        <v>12</v>
      </c>
      <c r="E10" s="6">
        <f t="shared" si="0"/>
        <v>17.600000000000001</v>
      </c>
      <c r="F10" s="6">
        <f t="shared" si="1"/>
        <v>22</v>
      </c>
      <c r="G10" s="4">
        <f t="shared" si="2"/>
        <v>18</v>
      </c>
      <c r="H10" s="6">
        <f t="shared" si="4"/>
        <v>264</v>
      </c>
      <c r="I10" s="6">
        <f t="shared" si="5"/>
        <v>19.8</v>
      </c>
      <c r="J10" s="6">
        <f t="shared" si="6"/>
        <v>283.8</v>
      </c>
      <c r="K10" s="6">
        <f t="shared" si="3"/>
        <v>52.799999999999983</v>
      </c>
      <c r="N10" s="5" t="s">
        <v>10</v>
      </c>
      <c r="P10" s="8">
        <v>45599</v>
      </c>
    </row>
    <row r="11" spans="1:16" x14ac:dyDescent="0.25">
      <c r="A11" s="4">
        <v>6</v>
      </c>
      <c r="B11" s="8">
        <v>45598</v>
      </c>
      <c r="C11" s="5" t="s">
        <v>12</v>
      </c>
      <c r="D11" s="4">
        <v>20</v>
      </c>
      <c r="E11" s="6">
        <f t="shared" si="0"/>
        <v>26.25</v>
      </c>
      <c r="F11" s="6">
        <f t="shared" si="1"/>
        <v>33</v>
      </c>
      <c r="G11" s="4">
        <f t="shared" si="2"/>
        <v>77</v>
      </c>
      <c r="H11" s="6">
        <f t="shared" si="4"/>
        <v>660</v>
      </c>
      <c r="I11" s="6">
        <f t="shared" si="5"/>
        <v>49.5</v>
      </c>
      <c r="J11" s="6">
        <f t="shared" si="6"/>
        <v>709.5</v>
      </c>
      <c r="K11" s="6">
        <f t="shared" si="3"/>
        <v>135</v>
      </c>
      <c r="N11" s="5" t="s">
        <v>11</v>
      </c>
      <c r="P11" s="8">
        <v>45600</v>
      </c>
    </row>
    <row r="12" spans="1:16" x14ac:dyDescent="0.25">
      <c r="A12" s="4">
        <v>7</v>
      </c>
      <c r="B12" s="8">
        <v>45598</v>
      </c>
      <c r="C12" s="5" t="s">
        <v>11</v>
      </c>
      <c r="D12" s="4">
        <v>9</v>
      </c>
      <c r="E12" s="6">
        <f t="shared" si="0"/>
        <v>17.600000000000001</v>
      </c>
      <c r="F12" s="6">
        <f t="shared" si="1"/>
        <v>22</v>
      </c>
      <c r="G12" s="4">
        <f t="shared" si="2"/>
        <v>18</v>
      </c>
      <c r="H12" s="6">
        <f t="shared" si="4"/>
        <v>198</v>
      </c>
      <c r="I12" s="6">
        <f t="shared" si="5"/>
        <v>14.85</v>
      </c>
      <c r="J12" s="6">
        <f t="shared" si="6"/>
        <v>212.85</v>
      </c>
      <c r="K12" s="6">
        <f t="shared" si="3"/>
        <v>39.599999999999994</v>
      </c>
      <c r="N12" s="5" t="s">
        <v>12</v>
      </c>
      <c r="P12" s="8">
        <v>45601</v>
      </c>
    </row>
    <row r="13" spans="1:16" x14ac:dyDescent="0.25">
      <c r="A13" s="4">
        <v>8</v>
      </c>
      <c r="B13" s="8">
        <v>45599</v>
      </c>
      <c r="C13" s="5" t="s">
        <v>8</v>
      </c>
      <c r="D13" s="4">
        <v>25</v>
      </c>
      <c r="E13" s="6">
        <f t="shared" si="0"/>
        <v>7.916666666666667</v>
      </c>
      <c r="F13" s="6">
        <f t="shared" si="1"/>
        <v>10</v>
      </c>
      <c r="G13" s="4">
        <f t="shared" si="2"/>
        <v>8</v>
      </c>
      <c r="H13" s="6">
        <f t="shared" si="4"/>
        <v>250</v>
      </c>
      <c r="I13" s="6">
        <f t="shared" si="5"/>
        <v>18.75</v>
      </c>
      <c r="J13" s="6">
        <f t="shared" si="6"/>
        <v>268.75</v>
      </c>
      <c r="K13" s="6">
        <f t="shared" si="3"/>
        <v>52.083333333333314</v>
      </c>
      <c r="N13" s="5" t="s">
        <v>13</v>
      </c>
      <c r="P13" s="8">
        <v>45602</v>
      </c>
    </row>
    <row r="14" spans="1:16" x14ac:dyDescent="0.25">
      <c r="A14" s="4">
        <v>9</v>
      </c>
      <c r="B14" s="8">
        <v>45599</v>
      </c>
      <c r="C14" s="5" t="s">
        <v>11</v>
      </c>
      <c r="D14" s="4">
        <v>2</v>
      </c>
      <c r="E14" s="6">
        <f t="shared" si="0"/>
        <v>17.600000000000001</v>
      </c>
      <c r="F14" s="6">
        <f t="shared" si="1"/>
        <v>22</v>
      </c>
      <c r="G14" s="4">
        <f t="shared" si="2"/>
        <v>18</v>
      </c>
      <c r="H14" s="6">
        <f t="shared" si="4"/>
        <v>44</v>
      </c>
      <c r="I14" s="6">
        <f t="shared" si="5"/>
        <v>3.3</v>
      </c>
      <c r="J14" s="6">
        <f t="shared" si="6"/>
        <v>47.3</v>
      </c>
      <c r="K14" s="6">
        <f t="shared" si="3"/>
        <v>8.7999999999999972</v>
      </c>
      <c r="N14" s="5" t="s">
        <v>14</v>
      </c>
      <c r="P14" s="8">
        <v>45603</v>
      </c>
    </row>
    <row r="15" spans="1:16" ht="17.25" customHeight="1" x14ac:dyDescent="0.25">
      <c r="A15" s="4">
        <v>10</v>
      </c>
      <c r="B15" s="8">
        <v>45599</v>
      </c>
      <c r="C15" s="5" t="s">
        <v>9</v>
      </c>
      <c r="D15" s="4">
        <v>22</v>
      </c>
      <c r="E15" s="6">
        <f t="shared" si="0"/>
        <v>8.8000000000000007</v>
      </c>
      <c r="F15" s="6">
        <f t="shared" si="1"/>
        <v>11</v>
      </c>
      <c r="G15" s="4">
        <f t="shared" si="2"/>
        <v>28</v>
      </c>
      <c r="H15" s="6">
        <f t="shared" si="4"/>
        <v>242</v>
      </c>
      <c r="I15" s="6">
        <f t="shared" si="5"/>
        <v>18.149999999999999</v>
      </c>
      <c r="J15" s="6">
        <f t="shared" si="6"/>
        <v>260.14999999999998</v>
      </c>
      <c r="K15" s="6">
        <f t="shared" si="3"/>
        <v>48.399999999999977</v>
      </c>
      <c r="N15" s="5" t="s">
        <v>15</v>
      </c>
    </row>
    <row r="16" spans="1:16" x14ac:dyDescent="0.25">
      <c r="A16" s="4">
        <v>11</v>
      </c>
      <c r="B16" s="8">
        <v>45599</v>
      </c>
      <c r="C16" s="5" t="s">
        <v>14</v>
      </c>
      <c r="D16" s="4">
        <v>15</v>
      </c>
      <c r="E16" s="6">
        <f t="shared" si="0"/>
        <v>12.8</v>
      </c>
      <c r="F16" s="6">
        <f t="shared" si="1"/>
        <v>16</v>
      </c>
      <c r="G16" s="4">
        <f t="shared" si="2"/>
        <v>7</v>
      </c>
      <c r="H16" s="6">
        <f t="shared" si="4"/>
        <v>240</v>
      </c>
      <c r="I16" s="6">
        <f t="shared" si="5"/>
        <v>18</v>
      </c>
      <c r="J16" s="6">
        <f t="shared" si="6"/>
        <v>258</v>
      </c>
      <c r="K16" s="6">
        <f t="shared" si="3"/>
        <v>48</v>
      </c>
      <c r="N16" s="5" t="s">
        <v>16</v>
      </c>
    </row>
    <row r="17" spans="1:14" x14ac:dyDescent="0.25">
      <c r="A17" s="4">
        <v>12</v>
      </c>
      <c r="B17" s="8">
        <v>45599</v>
      </c>
      <c r="C17" s="5" t="s">
        <v>15</v>
      </c>
      <c r="D17" s="4">
        <v>15</v>
      </c>
      <c r="E17" s="6">
        <f t="shared" si="0"/>
        <v>27.5</v>
      </c>
      <c r="F17" s="6">
        <f t="shared" si="1"/>
        <v>35</v>
      </c>
      <c r="G17" s="4">
        <f t="shared" si="2"/>
        <v>5</v>
      </c>
      <c r="H17" s="6">
        <f t="shared" si="4"/>
        <v>525</v>
      </c>
      <c r="I17" s="6">
        <f t="shared" si="5"/>
        <v>39.375</v>
      </c>
      <c r="J17" s="6">
        <f t="shared" si="6"/>
        <v>564.375</v>
      </c>
      <c r="K17" s="6">
        <f t="shared" si="3"/>
        <v>112.5</v>
      </c>
      <c r="N17" s="5" t="s">
        <v>17</v>
      </c>
    </row>
    <row r="18" spans="1:14" x14ac:dyDescent="0.25">
      <c r="A18" s="4">
        <v>13</v>
      </c>
      <c r="B18" s="8">
        <v>45600</v>
      </c>
      <c r="C18" s="5" t="s">
        <v>17</v>
      </c>
      <c r="D18" s="4">
        <v>20</v>
      </c>
      <c r="E18" s="6">
        <f t="shared" si="0"/>
        <v>8.3333333333333329E-2</v>
      </c>
      <c r="F18" s="6">
        <f t="shared" si="1"/>
        <v>1</v>
      </c>
      <c r="G18" s="4">
        <f t="shared" si="2"/>
        <v>21</v>
      </c>
      <c r="H18" s="6">
        <f t="shared" si="4"/>
        <v>20</v>
      </c>
      <c r="I18" s="6">
        <f t="shared" si="5"/>
        <v>1.5</v>
      </c>
      <c r="J18" s="6">
        <f t="shared" si="6"/>
        <v>21.5</v>
      </c>
      <c r="K18" s="6">
        <f t="shared" si="3"/>
        <v>18.333333333333332</v>
      </c>
    </row>
    <row r="19" spans="1:14" x14ac:dyDescent="0.25">
      <c r="A19" s="4">
        <v>14</v>
      </c>
      <c r="B19" s="8">
        <v>45600</v>
      </c>
      <c r="C19" s="5" t="s">
        <v>12</v>
      </c>
      <c r="D19" s="4">
        <v>120</v>
      </c>
      <c r="E19" s="6">
        <f t="shared" si="0"/>
        <v>26.25</v>
      </c>
      <c r="F19" s="6">
        <f t="shared" si="1"/>
        <v>33</v>
      </c>
      <c r="G19" s="4">
        <f t="shared" si="2"/>
        <v>77</v>
      </c>
      <c r="H19" s="6">
        <f t="shared" si="4"/>
        <v>3960</v>
      </c>
      <c r="I19" s="6">
        <f t="shared" si="5"/>
        <v>297</v>
      </c>
      <c r="J19" s="6">
        <f t="shared" si="6"/>
        <v>4257</v>
      </c>
      <c r="K19" s="6">
        <f t="shared" si="3"/>
        <v>810</v>
      </c>
    </row>
    <row r="20" spans="1:14" x14ac:dyDescent="0.25">
      <c r="A20" s="4">
        <v>15</v>
      </c>
      <c r="B20" s="8">
        <v>45600</v>
      </c>
      <c r="C20" s="5" t="s">
        <v>13</v>
      </c>
      <c r="D20" s="4">
        <v>25</v>
      </c>
      <c r="E20" s="6">
        <f t="shared" si="0"/>
        <v>51.428571428571431</v>
      </c>
      <c r="F20" s="6">
        <f t="shared" si="1"/>
        <v>65</v>
      </c>
      <c r="G20" s="4">
        <f t="shared" si="2"/>
        <v>10</v>
      </c>
      <c r="H20" s="6">
        <f t="shared" si="4"/>
        <v>1625</v>
      </c>
      <c r="I20" s="6">
        <f t="shared" si="5"/>
        <v>121.875</v>
      </c>
      <c r="J20" s="6">
        <f t="shared" si="6"/>
        <v>1746.875</v>
      </c>
      <c r="K20" s="6">
        <f t="shared" si="3"/>
        <v>339.28571428571422</v>
      </c>
    </row>
    <row r="21" spans="1:14" x14ac:dyDescent="0.25">
      <c r="A21" s="4">
        <v>16</v>
      </c>
      <c r="B21" s="8">
        <v>45600</v>
      </c>
      <c r="C21" s="5" t="s">
        <v>8</v>
      </c>
      <c r="D21" s="4">
        <v>10</v>
      </c>
      <c r="E21" s="6">
        <f t="shared" si="0"/>
        <v>7.916666666666667</v>
      </c>
      <c r="F21" s="6">
        <f t="shared" si="1"/>
        <v>10</v>
      </c>
      <c r="G21" s="4">
        <f t="shared" si="2"/>
        <v>8</v>
      </c>
      <c r="H21" s="6">
        <f t="shared" si="4"/>
        <v>100</v>
      </c>
      <c r="I21" s="6">
        <f t="shared" si="5"/>
        <v>7.5</v>
      </c>
      <c r="J21" s="6">
        <f t="shared" si="6"/>
        <v>107.5</v>
      </c>
      <c r="K21" s="6">
        <f t="shared" si="3"/>
        <v>20.833333333333329</v>
      </c>
    </row>
    <row r="22" spans="1:14" x14ac:dyDescent="0.25">
      <c r="A22" s="4">
        <v>17</v>
      </c>
      <c r="B22" s="8">
        <v>45600</v>
      </c>
      <c r="C22" s="5" t="s">
        <v>11</v>
      </c>
      <c r="D22" s="4">
        <v>1</v>
      </c>
      <c r="E22" s="6">
        <f t="shared" si="0"/>
        <v>17.600000000000001</v>
      </c>
      <c r="F22" s="6">
        <f t="shared" si="1"/>
        <v>22</v>
      </c>
      <c r="G22" s="4">
        <f t="shared" si="2"/>
        <v>18</v>
      </c>
      <c r="H22" s="6">
        <f t="shared" si="4"/>
        <v>22</v>
      </c>
      <c r="I22" s="6">
        <f t="shared" si="5"/>
        <v>1.65</v>
      </c>
      <c r="J22" s="6">
        <f t="shared" si="6"/>
        <v>23.65</v>
      </c>
      <c r="K22" s="6">
        <f t="shared" si="3"/>
        <v>4.3999999999999986</v>
      </c>
    </row>
    <row r="23" spans="1:14" x14ac:dyDescent="0.25">
      <c r="A23" s="4">
        <v>18</v>
      </c>
      <c r="B23" s="8">
        <v>45601</v>
      </c>
      <c r="C23" s="5" t="s">
        <v>17</v>
      </c>
      <c r="D23" s="4">
        <v>15</v>
      </c>
      <c r="E23" s="6">
        <f t="shared" si="0"/>
        <v>8.3333333333333329E-2</v>
      </c>
      <c r="F23" s="6">
        <f t="shared" si="1"/>
        <v>1</v>
      </c>
      <c r="G23" s="4">
        <f t="shared" si="2"/>
        <v>21</v>
      </c>
      <c r="H23" s="6">
        <f t="shared" si="4"/>
        <v>15</v>
      </c>
      <c r="I23" s="6">
        <f t="shared" si="5"/>
        <v>1.125</v>
      </c>
      <c r="J23" s="6">
        <f t="shared" si="6"/>
        <v>16.125</v>
      </c>
      <c r="K23" s="6">
        <f t="shared" si="3"/>
        <v>13.75</v>
      </c>
    </row>
    <row r="24" spans="1:14" x14ac:dyDescent="0.25">
      <c r="A24" s="4">
        <v>19</v>
      </c>
      <c r="B24" s="8">
        <v>45601</v>
      </c>
      <c r="C24" s="5" t="s">
        <v>16</v>
      </c>
      <c r="D24" s="4">
        <v>35</v>
      </c>
      <c r="E24" s="6">
        <f t="shared" si="0"/>
        <v>7.7777777777777777</v>
      </c>
      <c r="F24" s="6">
        <f t="shared" si="1"/>
        <v>10</v>
      </c>
      <c r="G24" s="4">
        <f t="shared" si="2"/>
        <v>55</v>
      </c>
      <c r="H24" s="6">
        <f t="shared" si="4"/>
        <v>350</v>
      </c>
      <c r="I24" s="6">
        <f t="shared" si="5"/>
        <v>26.25</v>
      </c>
      <c r="J24" s="6">
        <f t="shared" si="6"/>
        <v>376.25</v>
      </c>
      <c r="K24" s="6">
        <f t="shared" si="3"/>
        <v>77.777777777777771</v>
      </c>
    </row>
    <row r="25" spans="1:14" x14ac:dyDescent="0.25">
      <c r="A25" s="4">
        <v>20</v>
      </c>
      <c r="B25" s="8">
        <v>45601</v>
      </c>
      <c r="C25" s="5" t="s">
        <v>12</v>
      </c>
      <c r="D25" s="4">
        <v>20</v>
      </c>
      <c r="E25" s="6">
        <f t="shared" si="0"/>
        <v>26.25</v>
      </c>
      <c r="F25" s="6">
        <f t="shared" si="1"/>
        <v>33</v>
      </c>
      <c r="G25" s="4">
        <f t="shared" si="2"/>
        <v>77</v>
      </c>
      <c r="H25" s="6">
        <f t="shared" si="4"/>
        <v>660</v>
      </c>
      <c r="I25" s="6">
        <f t="shared" si="5"/>
        <v>49.5</v>
      </c>
      <c r="J25" s="6">
        <f t="shared" si="6"/>
        <v>709.5</v>
      </c>
      <c r="K25" s="6">
        <f t="shared" si="3"/>
        <v>135</v>
      </c>
    </row>
    <row r="26" spans="1:14" x14ac:dyDescent="0.25">
      <c r="A26" s="4">
        <v>21</v>
      </c>
      <c r="B26" s="8">
        <v>45602</v>
      </c>
      <c r="C26" s="5" t="s">
        <v>11</v>
      </c>
      <c r="D26" s="4">
        <v>2</v>
      </c>
      <c r="E26" s="6">
        <f t="shared" si="0"/>
        <v>17.600000000000001</v>
      </c>
      <c r="F26" s="6">
        <f t="shared" si="1"/>
        <v>22</v>
      </c>
      <c r="G26" s="4">
        <f t="shared" si="2"/>
        <v>18</v>
      </c>
      <c r="H26" s="6">
        <f t="shared" si="4"/>
        <v>44</v>
      </c>
      <c r="I26" s="6">
        <f t="shared" si="5"/>
        <v>3.3</v>
      </c>
      <c r="J26" s="6">
        <f t="shared" si="6"/>
        <v>47.3</v>
      </c>
      <c r="K26" s="6">
        <f t="shared" si="3"/>
        <v>8.7999999999999972</v>
      </c>
    </row>
    <row r="27" spans="1:14" x14ac:dyDescent="0.25">
      <c r="A27" s="4">
        <v>22</v>
      </c>
      <c r="B27" s="8">
        <v>45602</v>
      </c>
      <c r="C27" s="5" t="s">
        <v>8</v>
      </c>
      <c r="D27" s="4">
        <v>5</v>
      </c>
      <c r="E27" s="6">
        <f t="shared" si="0"/>
        <v>7.916666666666667</v>
      </c>
      <c r="F27" s="6">
        <f t="shared" si="1"/>
        <v>10</v>
      </c>
      <c r="G27" s="4">
        <f t="shared" si="2"/>
        <v>8</v>
      </c>
      <c r="H27" s="6">
        <f t="shared" si="4"/>
        <v>50</v>
      </c>
      <c r="I27" s="6">
        <f t="shared" si="5"/>
        <v>3.75</v>
      </c>
      <c r="J27" s="6">
        <f t="shared" si="6"/>
        <v>53.75</v>
      </c>
      <c r="K27" s="6">
        <f t="shared" si="3"/>
        <v>10.416666666666664</v>
      </c>
    </row>
    <row r="28" spans="1:14" x14ac:dyDescent="0.25">
      <c r="A28" s="4">
        <v>23</v>
      </c>
      <c r="B28" s="8">
        <v>45603</v>
      </c>
      <c r="C28" s="5" t="s">
        <v>17</v>
      </c>
      <c r="D28" s="4">
        <v>4</v>
      </c>
      <c r="E28" s="6">
        <f t="shared" si="0"/>
        <v>8.3333333333333329E-2</v>
      </c>
      <c r="F28" s="6">
        <f t="shared" si="1"/>
        <v>1</v>
      </c>
      <c r="G28" s="4">
        <f t="shared" si="2"/>
        <v>21</v>
      </c>
      <c r="H28" s="6">
        <f t="shared" si="4"/>
        <v>4</v>
      </c>
      <c r="I28" s="6">
        <f t="shared" si="5"/>
        <v>0.3</v>
      </c>
      <c r="J28" s="6">
        <f t="shared" si="6"/>
        <v>4.3</v>
      </c>
      <c r="K28" s="6">
        <f t="shared" si="3"/>
        <v>3.6666666666666665</v>
      </c>
    </row>
    <row r="29" spans="1:14" x14ac:dyDescent="0.25">
      <c r="A29" s="4">
        <v>24</v>
      </c>
      <c r="B29" s="8">
        <v>45603</v>
      </c>
      <c r="C29" s="5" t="s">
        <v>12</v>
      </c>
      <c r="D29" s="4">
        <v>3</v>
      </c>
      <c r="E29" s="6">
        <f t="shared" si="0"/>
        <v>26.25</v>
      </c>
      <c r="F29" s="6">
        <f t="shared" si="1"/>
        <v>33</v>
      </c>
      <c r="G29" s="4">
        <f t="shared" si="2"/>
        <v>77</v>
      </c>
      <c r="H29" s="6">
        <f t="shared" si="4"/>
        <v>99</v>
      </c>
      <c r="I29" s="6">
        <f t="shared" si="5"/>
        <v>7.4249999999999998</v>
      </c>
      <c r="J29" s="6">
        <f t="shared" si="6"/>
        <v>106.425</v>
      </c>
      <c r="K29" s="6">
        <f t="shared" si="3"/>
        <v>20.25</v>
      </c>
    </row>
    <row r="30" spans="1:14" x14ac:dyDescent="0.25">
      <c r="A30" s="4">
        <v>25</v>
      </c>
      <c r="B30" s="8">
        <v>45603</v>
      </c>
      <c r="C30" s="5" t="s">
        <v>10</v>
      </c>
      <c r="D30" s="4">
        <v>4</v>
      </c>
      <c r="E30" s="6">
        <f t="shared" si="0"/>
        <v>36</v>
      </c>
      <c r="F30" s="6">
        <f t="shared" si="1"/>
        <v>45</v>
      </c>
      <c r="G30" s="4">
        <f t="shared" si="2"/>
        <v>21</v>
      </c>
      <c r="H30" s="6">
        <f t="shared" si="4"/>
        <v>180</v>
      </c>
      <c r="I30" s="6">
        <f t="shared" si="5"/>
        <v>13.5</v>
      </c>
      <c r="J30" s="6">
        <f t="shared" si="6"/>
        <v>193.5</v>
      </c>
      <c r="K30" s="6">
        <f t="shared" si="3"/>
        <v>36</v>
      </c>
    </row>
  </sheetData>
  <mergeCells count="2">
    <mergeCell ref="A1:K1"/>
    <mergeCell ref="A2:K2"/>
  </mergeCells>
  <dataValidations count="1">
    <dataValidation type="list" allowBlank="1" showInputMessage="1" showErrorMessage="1" sqref="C6:C30" xr:uid="{81004225-E495-4B34-A8CC-5BC5AA3E224E}">
      <formula1>$N$8:$N$17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69EA-F76E-4B3A-8406-0EFDAFD371E9}">
  <dimension ref="A1:F5"/>
  <sheetViews>
    <sheetView tabSelected="1" workbookViewId="0">
      <selection activeCell="F7" sqref="F7"/>
    </sheetView>
  </sheetViews>
  <sheetFormatPr defaultRowHeight="15" x14ac:dyDescent="0.25"/>
  <cols>
    <col min="1" max="1" width="11.7109375" customWidth="1"/>
  </cols>
  <sheetData>
    <row r="1" spans="1:6" x14ac:dyDescent="0.25">
      <c r="A1" s="16" t="s">
        <v>0</v>
      </c>
      <c r="B1" s="16"/>
      <c r="C1" s="16"/>
      <c r="D1" s="16"/>
      <c r="E1" s="16"/>
      <c r="F1" s="16"/>
    </row>
    <row r="2" spans="1:6" x14ac:dyDescent="0.25">
      <c r="A2" s="17" t="s">
        <v>26</v>
      </c>
      <c r="B2" s="17"/>
      <c r="C2" s="17"/>
      <c r="D2" s="17"/>
      <c r="E2" s="17"/>
      <c r="F2" s="17"/>
    </row>
    <row r="4" spans="1:6" ht="30" x14ac:dyDescent="0.25">
      <c r="A4" s="3" t="s">
        <v>20</v>
      </c>
      <c r="B4" s="3" t="s">
        <v>27</v>
      </c>
      <c r="C4" s="3" t="s">
        <v>4</v>
      </c>
      <c r="D4" s="3" t="s">
        <v>28</v>
      </c>
      <c r="E4" s="3" t="s">
        <v>23</v>
      </c>
      <c r="F4" s="3" t="s">
        <v>18</v>
      </c>
    </row>
    <row r="5" spans="1:6" x14ac:dyDescent="0.25">
      <c r="A5" s="8">
        <v>45597</v>
      </c>
      <c r="B5" s="10">
        <f>SUMIF(Sheet2!$B$6:$B$30,Sheet3!$A$5,Sheet2!D6:D30)</f>
        <v>21</v>
      </c>
      <c r="C5" s="10">
        <f>SUMIF(Sheet2!$B$6:$B$30,Sheet3!$A$5,Sheet2!H6:H30)</f>
        <v>300</v>
      </c>
      <c r="D5" s="10">
        <f>SUMIF(Sheet2!$B$6:$B$30,Sheet3!$A$5,Sheet2!I6:I30)</f>
        <v>22.5</v>
      </c>
      <c r="E5" s="10">
        <f>SUMIF(Sheet2!$B$6:$B$30,Sheet3!$A$5,Sheet2!J6:J30)</f>
        <v>322.5</v>
      </c>
      <c r="F5" s="10">
        <f>SUMIF(Sheet2!$B$6:$B$30,Sheet3!$A$5,Sheet2!K6:K30)</f>
        <v>60.999999999999986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2F514D-E17E-4456-90B7-E91BE63D6355}">
          <x14:formula1>
            <xm:f>Sheet2!$P$7:$P$14</xm:f>
          </x14:formula1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Sheet2!Extract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Mohammad</dc:creator>
  <cp:lastModifiedBy>Imdadul Haque</cp:lastModifiedBy>
  <dcterms:created xsi:type="dcterms:W3CDTF">2015-06-05T18:17:20Z</dcterms:created>
  <dcterms:modified xsi:type="dcterms:W3CDTF">2024-12-18T10:59:18Z</dcterms:modified>
</cp:coreProperties>
</file>