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sif/Downloads/"/>
    </mc:Choice>
  </mc:AlternateContent>
  <xr:revisionPtr revIDLastSave="0" documentId="13_ncr:1_{DB310029-CF8E-6248-948C-36E50656D1D2}" xr6:coauthVersionLast="47" xr6:coauthVersionMax="47" xr10:uidLastSave="{00000000-0000-0000-0000-000000000000}"/>
  <bookViews>
    <workbookView xWindow="0" yWindow="500" windowWidth="28800" windowHeight="15800" tabRatio="500" activeTab="4" xr2:uid="{00000000-000D-0000-FFFF-FFFF00000000}"/>
  </bookViews>
  <sheets>
    <sheet name="Fundamentals" sheetId="2" r:id="rId1"/>
    <sheet name="Budget and Table" sheetId="3" r:id="rId2"/>
    <sheet name="Simple Formulas and Charts" sheetId="4" r:id="rId3"/>
    <sheet name="Goal Seek" sheetId="5" r:id="rId4"/>
    <sheet name="If Function" sheetId="6" r:id="rId5"/>
  </sheets>
  <definedNames>
    <definedName name="_xlnm._FilterDatabase" localSheetId="1" hidden="1">'Budget and Table'!#REF!</definedName>
    <definedName name="_xlnm._FilterDatabase" localSheetId="3" hidden="1">'Goal Seek'!#REF!</definedName>
    <definedName name="_xlnm._FilterDatabase" localSheetId="4" hidden="1">'If Function'!#REF!</definedName>
    <definedName name="_xlnm._FilterDatabase" localSheetId="2" hidden="1">'Simple Formulas and Charts'!$B$32:$H$41</definedName>
  </definedName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6" i="6" l="1"/>
  <c r="D27" i="6"/>
  <c r="D28" i="6"/>
  <c r="D29" i="6"/>
  <c r="D25" i="6"/>
  <c r="D10" i="6"/>
  <c r="D11" i="6"/>
  <c r="D12" i="6"/>
  <c r="D13" i="6"/>
  <c r="D9" i="6"/>
  <c r="F33" i="5"/>
  <c r="G33" i="5"/>
  <c r="F34" i="5" s="1"/>
  <c r="H33" i="5"/>
  <c r="I33" i="5" s="1"/>
  <c r="G34" i="5"/>
  <c r="G35" i="5"/>
  <c r="G36" i="5"/>
  <c r="G37" i="5"/>
  <c r="G38" i="5"/>
  <c r="G39" i="5"/>
  <c r="G40" i="5"/>
  <c r="H32" i="5"/>
  <c r="I32" i="5" s="1"/>
  <c r="H31" i="5"/>
  <c r="I31" i="5" s="1"/>
  <c r="G32" i="5"/>
  <c r="F32" i="5"/>
  <c r="G31" i="5"/>
  <c r="C10" i="5"/>
  <c r="C11" i="5" s="1"/>
  <c r="D9" i="5" s="1"/>
  <c r="D10" i="5" s="1"/>
  <c r="D11" i="5" s="1"/>
  <c r="E9" i="5" s="1"/>
  <c r="E10" i="5" s="1"/>
  <c r="E11" i="5" s="1"/>
  <c r="F9" i="5" s="1"/>
  <c r="H33" i="4"/>
  <c r="H34" i="4"/>
  <c r="H35" i="4"/>
  <c r="H36" i="4"/>
  <c r="B50" i="4" s="1"/>
  <c r="H37" i="4"/>
  <c r="H38" i="4"/>
  <c r="H39" i="4"/>
  <c r="H40" i="4"/>
  <c r="C41" i="4"/>
  <c r="D41" i="4"/>
  <c r="E41" i="4"/>
  <c r="F41" i="4"/>
  <c r="G41" i="4"/>
  <c r="B59" i="4"/>
  <c r="B56" i="4"/>
  <c r="B53" i="4"/>
  <c r="C14" i="4"/>
  <c r="C13" i="4"/>
  <c r="C12" i="4"/>
  <c r="C11" i="4"/>
  <c r="D64" i="3"/>
  <c r="D63" i="3"/>
  <c r="D62" i="3"/>
  <c r="D61" i="3"/>
  <c r="D60" i="3"/>
  <c r="D59" i="3"/>
  <c r="D58" i="3"/>
  <c r="C65" i="3"/>
  <c r="B48" i="3"/>
  <c r="B45" i="3"/>
  <c r="F39" i="3"/>
  <c r="F33" i="3"/>
  <c r="F34" i="3"/>
  <c r="F35" i="3"/>
  <c r="F36" i="3"/>
  <c r="F37" i="3"/>
  <c r="F38" i="3"/>
  <c r="F32" i="3"/>
  <c r="F18" i="3"/>
  <c r="F19" i="3" s="1"/>
  <c r="F22" i="3" s="1"/>
  <c r="F17" i="3"/>
  <c r="F16" i="3"/>
  <c r="F15" i="3"/>
  <c r="F14" i="3"/>
  <c r="F10" i="3"/>
  <c r="F9" i="3"/>
  <c r="C33" i="2"/>
  <c r="C34" i="2"/>
  <c r="C35" i="2"/>
  <c r="C36" i="2"/>
  <c r="C32" i="2"/>
  <c r="C23" i="2"/>
  <c r="C22" i="2"/>
  <c r="D20" i="2"/>
  <c r="E20" i="2"/>
  <c r="C20" i="2"/>
  <c r="F13" i="2"/>
  <c r="F14" i="2"/>
  <c r="F15" i="2"/>
  <c r="F16" i="2"/>
  <c r="F17" i="2"/>
  <c r="F18" i="2"/>
  <c r="F19" i="2"/>
  <c r="F12" i="2"/>
  <c r="C7" i="2"/>
  <c r="C6" i="2"/>
  <c r="C5" i="2"/>
  <c r="C4" i="2"/>
  <c r="F31" i="5"/>
  <c r="F35" i="5" l="1"/>
  <c r="H34" i="5"/>
  <c r="I34" i="5" s="1"/>
  <c r="F10" i="5"/>
  <c r="F11" i="5" s="1"/>
  <c r="G9" i="5" s="1"/>
  <c r="F11" i="3"/>
  <c r="F21" i="3" s="1"/>
  <c r="F23" i="3" s="1"/>
  <c r="F36" i="5" l="1"/>
  <c r="H35" i="5"/>
  <c r="I35" i="5" s="1"/>
  <c r="G10" i="5"/>
  <c r="G11" i="5" s="1"/>
  <c r="H9" i="5" s="1"/>
  <c r="F37" i="5" l="1"/>
  <c r="H36" i="5"/>
  <c r="H10" i="5"/>
  <c r="H11" i="5" s="1"/>
  <c r="I9" i="5" s="1"/>
  <c r="I36" i="5" l="1"/>
  <c r="F38" i="5"/>
  <c r="H37" i="5"/>
  <c r="I37" i="5" s="1"/>
  <c r="I10" i="5"/>
  <c r="I11" i="5" s="1"/>
  <c r="J9" i="5" s="1"/>
  <c r="F39" i="5" l="1"/>
  <c r="H38" i="5"/>
  <c r="J10" i="5"/>
  <c r="J11" i="5" s="1"/>
  <c r="K9" i="5" s="1"/>
  <c r="I38" i="5" l="1"/>
  <c r="F40" i="5"/>
  <c r="H40" i="5" s="1"/>
  <c r="I40" i="5" s="1"/>
  <c r="H39" i="5"/>
  <c r="I39" i="5" s="1"/>
  <c r="K10" i="5"/>
  <c r="K11" i="5" s="1"/>
  <c r="L9" i="5" s="1"/>
  <c r="H41" i="5" l="1"/>
  <c r="L10" i="5"/>
  <c r="L11" i="5" s="1"/>
</calcChain>
</file>

<file path=xl/sharedStrings.xml><?xml version="1.0" encoding="utf-8"?>
<sst xmlns="http://schemas.openxmlformats.org/spreadsheetml/2006/main" count="238" uniqueCount="191">
  <si>
    <t>USD</t>
  </si>
  <si>
    <t>Student</t>
  </si>
  <si>
    <t>Absolute and relative cell reference</t>
  </si>
  <si>
    <t>Exchange rate</t>
  </si>
  <si>
    <t>Other ways to use Autofill</t>
  </si>
  <si>
    <t>Barbara</t>
  </si>
  <si>
    <t>Jennifer</t>
  </si>
  <si>
    <t>Robert</t>
  </si>
  <si>
    <t>James</t>
  </si>
  <si>
    <t>Mary</t>
  </si>
  <si>
    <t>Michael</t>
  </si>
  <si>
    <t>William</t>
  </si>
  <si>
    <t>Linda</t>
  </si>
  <si>
    <t>Test 1</t>
  </si>
  <si>
    <t>Test 2</t>
  </si>
  <si>
    <t>Test 3</t>
  </si>
  <si>
    <t>Average</t>
  </si>
  <si>
    <t>Lowest average score</t>
  </si>
  <si>
    <t>Highest average score</t>
  </si>
  <si>
    <t>EUR</t>
  </si>
  <si>
    <t>Simple formulas</t>
  </si>
  <si>
    <t>What is 5 + 7?</t>
  </si>
  <si>
    <t>What is 15 - C4?</t>
  </si>
  <si>
    <t>Multiply C4 with C5</t>
  </si>
  <si>
    <t>Divide C6 by C5</t>
  </si>
  <si>
    <t>Months</t>
  </si>
  <si>
    <t>January</t>
  </si>
  <si>
    <t>Days</t>
  </si>
  <si>
    <t>Sunday</t>
  </si>
  <si>
    <t>Numbers</t>
  </si>
  <si>
    <t>More numbers</t>
  </si>
  <si>
    <t>Text and numbers</t>
  </si>
  <si>
    <t>Week 1</t>
  </si>
  <si>
    <t>Dates</t>
  </si>
  <si>
    <t>The fundamentals</t>
  </si>
  <si>
    <t>Budget and tables</t>
  </si>
  <si>
    <t>Exercise 1</t>
  </si>
  <si>
    <t xml:space="preserve">You have decided to start your own business. What is the expected result based on the information below? Fill out the blue cells. </t>
  </si>
  <si>
    <t>Budget</t>
  </si>
  <si>
    <t>Items</t>
  </si>
  <si>
    <t>Price</t>
  </si>
  <si>
    <t>Montly revenue</t>
  </si>
  <si>
    <t>Product 1</t>
  </si>
  <si>
    <t>Product 2</t>
  </si>
  <si>
    <t>Sum</t>
  </si>
  <si>
    <t>Expected sales per product (month)</t>
  </si>
  <si>
    <t>Units</t>
  </si>
  <si>
    <t>Monthly costs</t>
  </si>
  <si>
    <t>Server costs</t>
  </si>
  <si>
    <t>Marketing</t>
  </si>
  <si>
    <t>Fixed costs</t>
  </si>
  <si>
    <t>Yearly</t>
  </si>
  <si>
    <t>Salary</t>
  </si>
  <si>
    <t>Cost product 1</t>
  </si>
  <si>
    <t>Cost product 2</t>
  </si>
  <si>
    <t>Variable costs</t>
  </si>
  <si>
    <t>Per unit sold</t>
  </si>
  <si>
    <t>Yearly revenue</t>
  </si>
  <si>
    <t>Yearly costs</t>
  </si>
  <si>
    <t>Expected result</t>
  </si>
  <si>
    <t>Exercise 2</t>
  </si>
  <si>
    <t xml:space="preserve">Your company just started to earn money and you want to expand from your kitchen table to an office space. </t>
  </si>
  <si>
    <t>Things you need to the new office</t>
  </si>
  <si>
    <t>Total</t>
  </si>
  <si>
    <t>An office chair - $199</t>
  </si>
  <si>
    <t>A desk - $499</t>
  </si>
  <si>
    <t>A computer screen - $249</t>
  </si>
  <si>
    <t>4 binders - $5 per piece</t>
  </si>
  <si>
    <t>2 sets of buisnesscards - $19 per set</t>
  </si>
  <si>
    <t>A meeting table - $399</t>
  </si>
  <si>
    <t>4 normal chairs - $49 per piece</t>
  </si>
  <si>
    <t>Total costs</t>
  </si>
  <si>
    <t xml:space="preserve">a) Fill out the blue cells and find the total cost of establishing an office. </t>
  </si>
  <si>
    <t>b) How many units of "product 1" do you need to sell to cover the costs of establishing the office? (do not include fixed or variable costs)</t>
  </si>
  <si>
    <t>c) How many percent of the total cost is the desk?</t>
  </si>
  <si>
    <t>Exercise 3</t>
  </si>
  <si>
    <t>A family have the following expenses during a month.</t>
  </si>
  <si>
    <t>a) Fill out the blue cells.</t>
  </si>
  <si>
    <t>Expenses</t>
  </si>
  <si>
    <t>Amount</t>
  </si>
  <si>
    <t>Percent</t>
  </si>
  <si>
    <t>Food and drinks</t>
  </si>
  <si>
    <t>Clothing and shoes</t>
  </si>
  <si>
    <t>Hobbies / Fun etc</t>
  </si>
  <si>
    <t>Traveling costs</t>
  </si>
  <si>
    <t>Furniture</t>
  </si>
  <si>
    <t>Car expenses</t>
  </si>
  <si>
    <t>Miscellaneous</t>
  </si>
  <si>
    <t>b) Make a pie chart to show the cost allocation for this family.</t>
  </si>
  <si>
    <t>Simple formulas and charts</t>
  </si>
  <si>
    <t xml:space="preserve">Hawaii is the state in the US with the most rainfall. This is an overview of the average rainfall during a year.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</si>
  <si>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</si>
  <si>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</si>
  <si>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</si>
  <si>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</si>
  <si>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</si>
  <si>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</si>
  <si>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</si>
  <si>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</si>
  <si>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</si>
  <si>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</si>
  <si>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</si>
  <si>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Rain (inches)</t>
  </si>
  <si>
    <t>Exercise 4</t>
  </si>
  <si>
    <t>Find the following numbers by using formulas.</t>
  </si>
  <si>
    <t>Total rainfall during a normal year</t>
  </si>
  <si>
    <t>Average rainfall during a month</t>
  </si>
  <si>
    <t>Lowest monthly rainfall (MIN)</t>
  </si>
  <si>
    <t>Highest monthly rainfall (MAX)</t>
  </si>
  <si>
    <t>Exercise 5</t>
  </si>
  <si>
    <t xml:space="preserve">Show the amount of rain in a line chart and a clustered column chart. </t>
  </si>
  <si>
    <t>Exercise 6</t>
  </si>
  <si>
    <t xml:space="preserve">This is an overview of 5 school tests. The scores is between 1-10, where 10 is the best. </t>
  </si>
  <si>
    <t>Name</t>
  </si>
  <si>
    <t>Test 4</t>
  </si>
  <si>
    <t>Test 5</t>
  </si>
  <si>
    <t>Average score</t>
  </si>
  <si>
    <t>a) Sort the names in alphabetical order.</t>
  </si>
  <si>
    <t xml:space="preserve">b) Sort the table after the best results in week 5. </t>
  </si>
  <si>
    <t>c) Calculate the average scores per week and per student (blue cells).</t>
  </si>
  <si>
    <t>d) What was the lowest average score?</t>
  </si>
  <si>
    <t>e) What was the highest average score?</t>
  </si>
  <si>
    <t>f) Find the median of the results. (Median is the numer in the "middle" of a sorted list)</t>
  </si>
  <si>
    <t>g) Find the mode of the results. (Mode is the number who occurs most often)</t>
  </si>
  <si>
    <t xml:space="preserve">f) Show the results per student in a clustered column chart. </t>
  </si>
  <si>
    <t>Absolute cell reference and goal seek</t>
  </si>
  <si>
    <t>Exercise 7</t>
  </si>
  <si>
    <t>You invest $35,000 in a fund, and the fund give you an average yearly return of 7.00%.</t>
  </si>
  <si>
    <t>Yearly return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</si>
  <si>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</si>
  <si>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</si>
  <si>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</si>
  <si>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</si>
  <si>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</si>
  <si>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</si>
  <si>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</si>
  <si>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</si>
  <si>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</si>
  <si>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</si>
  <si>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Balance 01/01</t>
  </si>
  <si>
    <t>Return</t>
  </si>
  <si>
    <t>Balance 12/31</t>
  </si>
  <si>
    <t>a) What is your balance after 10 years?</t>
  </si>
  <si>
    <t>b) What yearly return do you need to have a balance of $80,000 after 10 years?</t>
  </si>
  <si>
    <t>c) What yearly return do you need to have a balance of $50,000 after 5 years?</t>
  </si>
  <si>
    <t>Exercise 8</t>
  </si>
  <si>
    <t xml:space="preserve">You get a fixed principal loan from your bank.  The loan have 10 annual payments with a 5% interest rate. </t>
  </si>
  <si>
    <t>a) Fill out the blue cells and make an amortization schedule.</t>
  </si>
  <si>
    <t>Loan</t>
  </si>
  <si>
    <t>Term</t>
  </si>
  <si>
    <t>Principal</t>
  </si>
  <si>
    <t>Principal payment</t>
  </si>
  <si>
    <t>Interest</t>
  </si>
  <si>
    <t>Loan payment</t>
  </si>
  <si>
    <t>Interest rate</t>
  </si>
  <si>
    <t>Terms (years)</t>
  </si>
  <si>
    <t>b) What is the total interest expenses during the 10 years?</t>
  </si>
  <si>
    <t>c) Another bank offer you 4.5% interest. What would the total interest expenses be if you choose this bank?</t>
  </si>
  <si>
    <t>d) Calculate how big the interest need to be for the total interest expenses to be $26,000.</t>
  </si>
  <si>
    <t>The IF-function</t>
  </si>
  <si>
    <t>Exercise 9</t>
  </si>
  <si>
    <t>Use the IF-function to analyze if the students passed the exam.</t>
  </si>
  <si>
    <t>Score needed to pass</t>
  </si>
  <si>
    <t>Students</t>
  </si>
  <si>
    <t>Exam score</t>
  </si>
  <si>
    <t>Passed / Failed</t>
  </si>
  <si>
    <t>Exercise 10</t>
  </si>
  <si>
    <t xml:space="preserve">The sales reps in Company A get a bonus if they sell for more than $50,000 during a month. The bonus is $1,000. </t>
  </si>
  <si>
    <t xml:space="preserve">Calculate each person’s bonus by using the IF-function. </t>
  </si>
  <si>
    <t>Sales target</t>
  </si>
  <si>
    <t>Bonus</t>
  </si>
  <si>
    <t>Sales reps</t>
  </si>
  <si>
    <t>Sales results</t>
  </si>
  <si>
    <t>Monday</t>
  </si>
  <si>
    <t>Tuesday</t>
  </si>
  <si>
    <t>Wednesday</t>
  </si>
  <si>
    <t>Thursday</t>
  </si>
  <si>
    <t>Friday</t>
  </si>
  <si>
    <t>Saturday</t>
  </si>
  <si>
    <t>Week 2</t>
  </si>
  <si>
    <t>Week 3</t>
  </si>
  <si>
    <t>Week 4</t>
  </si>
  <si>
    <t>Week 5</t>
  </si>
  <si>
    <t>Week 6</t>
  </si>
  <si>
    <t>Week 7</t>
  </si>
  <si>
    <t>average test score</t>
  </si>
  <si>
    <t>fried rice</t>
  </si>
  <si>
    <t>chicken fry</t>
  </si>
  <si>
    <t>chotpoti</t>
  </si>
  <si>
    <t>fuchka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</si>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</sst>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-* #,##0_-;_-* &quot;-&quot;??_-;_-@_-"/>
    <numFmt numFmtId="166" formatCode="_(* #,##0.00_);_(* \(#,##0.00\);_(* &quot;-&quot;??_);_(@_)"/>
    <numFmt numFmtId="167" formatCode="0.0\ %"/>
    <numFmt numFmtId="168" formatCode="0.0"/>
    <numFmt numFmtId="169" formatCode="0.000\ %"/>
    <numFmt numFmtId="173" formatCode="_ * #,##0.00_)_৳_ ;_ * \(#,##0.00\)_৳_ ;_ * &quot;-&quot;??_)_৳_ ;_ @_ 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mbria"/>
      <family val="1"/>
    </font>
    <font>
      <sz val="12"/>
      <color rgb="FF333333"/>
      <name val="Calibri"/>
      <family val="2"/>
      <scheme val="minor"/>
    </font>
    <font>
      <sz val="12"/>
      <color indexed="206"/>
      <name val="Calibri"/>
      <family val="2"/>
    </font>
    <font>
      <sz val="14"/>
      <color rgb="FF333333"/>
      <name val="Arial"/>
      <family val="2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14" fontId="0" fillId="0" borderId="0" xfId="0" applyNumberFormat="1"/>
    <xf numFmtId="0" fontId="4" fillId="0" borderId="0" xfId="0" applyFont="1"/>
    <xf numFmtId="165" fontId="0" fillId="0" borderId="0" xfId="1" applyNumberFormat="1" applyFont="1"/>
    <xf numFmtId="0" fontId="0" fillId="2" borderId="0" xfId="1" applyNumberFormat="1" applyFont="1" applyFill="1"/>
    <xf numFmtId="0" fontId="0" fillId="0" borderId="1" xfId="0" applyBorder="1"/>
    <xf numFmtId="0" fontId="0" fillId="0" borderId="0" xfId="1" applyNumberFormat="1" applyFont="1"/>
    <xf numFmtId="0" fontId="0" fillId="2" borderId="1" xfId="0" applyFill="1" applyBorder="1"/>
    <xf numFmtId="165" fontId="0" fillId="0" borderId="0" xfId="0" applyNumberFormat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2" borderId="1" xfId="1" applyNumberFormat="1" applyFont="1" applyFill="1" applyBorder="1"/>
    <xf numFmtId="165" fontId="1" fillId="0" borderId="0" xfId="1" applyNumberFormat="1" applyFont="1"/>
    <xf numFmtId="166" fontId="0" fillId="0" borderId="0" xfId="0" applyNumberFormat="1"/>
    <xf numFmtId="164" fontId="0" fillId="0" borderId="0" xfId="0" applyNumberFormat="1"/>
    <xf numFmtId="167" fontId="0" fillId="0" borderId="0" xfId="2" applyNumberFormat="1" applyFont="1"/>
    <xf numFmtId="0" fontId="1" fillId="0" borderId="3" xfId="0" applyFont="1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1" fillId="0" borderId="6" xfId="0" applyFont="1" applyBorder="1"/>
    <xf numFmtId="0" fontId="1" fillId="0" borderId="2" xfId="0" applyFont="1" applyBorder="1"/>
    <xf numFmtId="0" fontId="1" fillId="0" borderId="9" xfId="0" applyFont="1" applyBorder="1"/>
    <xf numFmtId="2" fontId="6" fillId="0" borderId="1" xfId="0" applyNumberFormat="1" applyFont="1" applyBorder="1"/>
    <xf numFmtId="2" fontId="6" fillId="0" borderId="10" xfId="0" applyNumberFormat="1" applyFont="1" applyBorder="1"/>
    <xf numFmtId="0" fontId="0" fillId="0" borderId="11" xfId="0" applyBorder="1"/>
    <xf numFmtId="168" fontId="0" fillId="0" borderId="0" xfId="0" applyNumberFormat="1"/>
    <xf numFmtId="0" fontId="0" fillId="0" borderId="12" xfId="0" applyBorder="1"/>
    <xf numFmtId="0" fontId="0" fillId="0" borderId="14" xfId="0" applyBorder="1"/>
    <xf numFmtId="3" fontId="0" fillId="0" borderId="0" xfId="0" applyNumberFormat="1"/>
    <xf numFmtId="0" fontId="1" fillId="0" borderId="4" xfId="0" applyFont="1" applyBorder="1"/>
    <xf numFmtId="0" fontId="1" fillId="0" borderId="15" xfId="0" applyFont="1" applyBorder="1"/>
    <xf numFmtId="0" fontId="0" fillId="0" borderId="9" xfId="0" applyBorder="1"/>
    <xf numFmtId="0" fontId="0" fillId="0" borderId="13" xfId="0" applyBorder="1"/>
    <xf numFmtId="0" fontId="0" fillId="0" borderId="10" xfId="0" applyBorder="1"/>
    <xf numFmtId="0" fontId="7" fillId="0" borderId="0" xfId="0" applyFont="1"/>
    <xf numFmtId="10" fontId="0" fillId="0" borderId="0" xfId="2" applyNumberFormat="1" applyFont="1"/>
    <xf numFmtId="0" fontId="0" fillId="0" borderId="3" xfId="0" applyBorder="1"/>
    <xf numFmtId="0" fontId="1" fillId="0" borderId="5" xfId="0" applyFont="1" applyBorder="1"/>
    <xf numFmtId="169" fontId="0" fillId="0" borderId="0" xfId="0" applyNumberFormat="1"/>
    <xf numFmtId="0" fontId="8" fillId="0" borderId="0" xfId="0" applyFont="1"/>
    <xf numFmtId="165" fontId="0" fillId="0" borderId="9" xfId="1" applyNumberFormat="1" applyFont="1" applyBorder="1"/>
    <xf numFmtId="10" fontId="0" fillId="0" borderId="13" xfId="0" applyNumberFormat="1" applyBorder="1"/>
    <xf numFmtId="165" fontId="0" fillId="0" borderId="2" xfId="0" applyNumberFormat="1" applyBorder="1"/>
    <xf numFmtId="0" fontId="0" fillId="0" borderId="0" xfId="0" quotePrefix="1"/>
    <xf numFmtId="165" fontId="0" fillId="2" borderId="0" xfId="1" applyNumberFormat="1" applyFont="1" applyFill="1"/>
    <xf numFmtId="165" fontId="0" fillId="2" borderId="2" xfId="1" applyNumberFormat="1" applyFont="1" applyFill="1" applyBorder="1"/>
    <xf numFmtId="165" fontId="0" fillId="2" borderId="1" xfId="0" applyNumberFormat="1" applyFill="1" applyBorder="1"/>
    <xf numFmtId="165" fontId="0" fillId="2" borderId="0" xfId="0" applyNumberFormat="1" applyFill="1"/>
    <xf numFmtId="165" fontId="1" fillId="2" borderId="2" xfId="1" applyNumberFormat="1" applyFont="1" applyFill="1" applyBorder="1"/>
    <xf numFmtId="10" fontId="0" fillId="2" borderId="0" xfId="2" applyNumberFormat="1" applyFont="1" applyFill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/>
    <xf numFmtId="0" fontId="10" fillId="0" borderId="2" xfId="0" applyFont="1" applyBorder="1"/>
    <xf numFmtId="0" fontId="10" fillId="0" borderId="7" xfId="0" applyFont="1" applyBorder="1"/>
    <xf numFmtId="0" fontId="10" fillId="0" borderId="0" xfId="0" applyFont="1"/>
    <xf numFmtId="0" fontId="10" fillId="0" borderId="8" xfId="0" applyFont="1" applyBorder="1"/>
    <xf numFmtId="0" fontId="10" fillId="0" borderId="1" xfId="0" applyFont="1" applyBorder="1"/>
    <xf numFmtId="0" fontId="10" fillId="2" borderId="1" xfId="0" applyFont="1" applyFill="1" applyBorder="1"/>
    <xf numFmtId="0" fontId="10" fillId="2" borderId="5" xfId="0" applyFont="1" applyFill="1" applyBorder="1"/>
    <xf numFmtId="10" fontId="10" fillId="2" borderId="0" xfId="2" applyNumberFormat="1" applyFont="1" applyFill="1"/>
    <xf numFmtId="2" fontId="0" fillId="2" borderId="9" xfId="0" applyNumberFormat="1" applyFill="1" applyBorder="1"/>
    <xf numFmtId="2" fontId="0" fillId="2" borderId="13" xfId="0" applyNumberFormat="1" applyFill="1" applyBorder="1"/>
    <xf numFmtId="2" fontId="0" fillId="2" borderId="10" xfId="0" applyNumberFormat="1" applyFill="1" applyBorder="1"/>
    <xf numFmtId="2" fontId="0" fillId="2" borderId="4" xfId="0" applyNumberFormat="1" applyFill="1" applyBorder="1"/>
    <xf numFmtId="0" fontId="0" fillId="0" borderId="0" xfId="0" applyBorder="1"/>
    <xf numFmtId="165" fontId="0" fillId="2" borderId="0" xfId="1" applyNumberFormat="1" applyFont="1" applyFill="1" applyAlignment="1">
      <alignment horizontal="left" indent="1"/>
    </xf>
    <xf numFmtId="165" fontId="0" fillId="2" borderId="1" xfId="1" applyNumberFormat="1" applyFont="1" applyFill="1" applyBorder="1"/>
    <xf numFmtId="10" fontId="0" fillId="2" borderId="0" xfId="0" applyNumberFormat="1" applyFill="1"/>
    <xf numFmtId="173" fontId="0" fillId="2" borderId="0" xfId="0" applyNumberFormat="1" applyFill="1"/>
    <xf numFmtId="173" fontId="0" fillId="2" borderId="13" xfId="0" applyNumberFormat="1" applyFill="1" applyBorder="1"/>
    <xf numFmtId="173" fontId="0" fillId="0" borderId="2" xfId="0" applyNumberFormat="1" applyBorder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and Table'!$B$58:$B$64</c:f>
              <c:strCache>
                <c:ptCount val="7"/>
                <c:pt idx="0">
                  <c:v>Food and drinks</c:v>
                </c:pt>
                <c:pt idx="1">
                  <c:v>Clothing and shoes</c:v>
                </c:pt>
                <c:pt idx="2">
                  <c:v>Hobbies / Fun etc</c:v>
                </c:pt>
                <c:pt idx="3">
                  <c:v>Traveling costs</c:v>
                </c:pt>
                <c:pt idx="4">
                  <c:v>Furniture</c:v>
                </c:pt>
                <c:pt idx="5">
                  <c:v>Car expenses</c:v>
                </c:pt>
                <c:pt idx="6">
                  <c:v>Miscellaneous</c:v>
                </c:pt>
              </c:strCache>
            </c:strRef>
          </c:cat>
          <c:val>
            <c:numRef>
              <c:f>'Budget and Table'!$C$58:$C$64</c:f>
              <c:numCache>
                <c:formatCode>General</c:formatCode>
                <c:ptCount val="7"/>
                <c:pt idx="0">
                  <c:v>828</c:v>
                </c:pt>
                <c:pt idx="1">
                  <c:v>276</c:v>
                </c:pt>
                <c:pt idx="2">
                  <c:v>410</c:v>
                </c:pt>
                <c:pt idx="3">
                  <c:v>138</c:v>
                </c:pt>
                <c:pt idx="4">
                  <c:v>80</c:v>
                </c:pt>
                <c:pt idx="5">
                  <c:v>230</c:v>
                </c:pt>
                <c:pt idx="6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B-BD43-ADD1-26A9CA7E6346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'Budget and Table'!$B$58:$B$64</c:f>
              <c:strCache>
                <c:ptCount val="7"/>
                <c:pt idx="0">
                  <c:v>Food and drinks</c:v>
                </c:pt>
                <c:pt idx="1">
                  <c:v>Clothing and shoes</c:v>
                </c:pt>
                <c:pt idx="2">
                  <c:v>Hobbies / Fun etc</c:v>
                </c:pt>
                <c:pt idx="3">
                  <c:v>Traveling costs</c:v>
                </c:pt>
                <c:pt idx="4">
                  <c:v>Furniture</c:v>
                </c:pt>
                <c:pt idx="5">
                  <c:v>Car expenses</c:v>
                </c:pt>
                <c:pt idx="6">
                  <c:v>Miscellaneous</c:v>
                </c:pt>
              </c:strCache>
            </c:strRef>
          </c:cat>
          <c:val>
            <c:numRef>
              <c:f>'Budget and Table'!$D$58:$D$64</c:f>
              <c:numCache>
                <c:formatCode>0.00%</c:formatCode>
                <c:ptCount val="7"/>
                <c:pt idx="0">
                  <c:v>0.39617224880382773</c:v>
                </c:pt>
                <c:pt idx="1">
                  <c:v>0.1320574162679426</c:v>
                </c:pt>
                <c:pt idx="2">
                  <c:v>0.19617224880382775</c:v>
                </c:pt>
                <c:pt idx="3">
                  <c:v>6.6028708133971298E-2</c:v>
                </c:pt>
                <c:pt idx="4">
                  <c:v>3.8277511961722487E-2</c:v>
                </c:pt>
                <c:pt idx="5">
                  <c:v>0.11004784688995216</c:v>
                </c:pt>
                <c:pt idx="6">
                  <c:v>6.1244019138755983E-2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B-BD43-ADD1-26A9CA7E634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 Hawai (inches)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8389129483814521"/>
          <c:h val="0.60359361329833772"/>
        </c:manualLayout>
      </c:layout>
      <c:lineChart>
        <c:grouping val="standard"/>
        <c:varyColors val="0"/>
        <c:ser>
          <c:idx val="0"/>
          <c:order val="0"/>
          <c:tx>
            <c:strRef>
              <c:f>'Simple Formulas and Charts'!$B$5</c:f>
              <c:strCache>
                <c:ptCount val="1"/>
                <c:pt idx="0">
                  <c:v>Rain (inches)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Formulas and Charts'!$C$5:$N$5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0.63</c:v>
                </c:pt>
                <c:pt idx="4">
                  <c:v>0.63</c:v>
                </c:pt>
                <c:pt idx="5">
                  <c:v>0.28000000000000003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0.71</c:v>
                </c:pt>
                <c:pt idx="9">
                  <c:v>1.85</c:v>
                </c:pt>
                <c:pt idx="10">
                  <c:v>2.4</c:v>
                </c:pt>
                <c:pt idx="11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1642-88E3-775148A2E0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0161312"/>
        <c:axId val="764088480"/>
      </c:lineChart>
      <c:catAx>
        <c:axId val="77016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64088480"/>
        <c:crosses val="autoZero"/>
        <c:auto val="1"/>
        <c:lblAlgn val="ctr"/>
        <c:lblOffset val="100"/>
        <c:noMultiLvlLbl val="0"/>
      </c:catAx>
      <c:valAx>
        <c:axId val="7640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7016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949074074074077"/>
          <c:w val="0.88389129483814521"/>
          <c:h val="0.603593613298337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'Simple Formulas and Charts'!$B$5</c:f>
              <c:strCache>
                <c:ptCount val="1"/>
                <c:pt idx="0">
                  <c:v>Rain (inches)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'Simple Formulas and Charts'!$C$4:$N$4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'Simple Formulas and Charts'!$C$5:$N$5</c:f>
              <c:numCache>
                <c:formatCode>0.00</c:formatCode>
                <c:ptCount val="12"/>
                <c:pt idx="0">
                  <c:v>2.3199999999999998</c:v>
                </c:pt>
                <c:pt idx="1">
                  <c:v>2.0099999999999998</c:v>
                </c:pt>
                <c:pt idx="2">
                  <c:v>2.0099999999999998</c:v>
                </c:pt>
                <c:pt idx="3">
                  <c:v>0.63</c:v>
                </c:pt>
                <c:pt idx="4">
                  <c:v>0.63</c:v>
                </c:pt>
                <c:pt idx="5">
                  <c:v>0.28000000000000003</c:v>
                </c:pt>
                <c:pt idx="6">
                  <c:v>0.51</c:v>
                </c:pt>
                <c:pt idx="7">
                  <c:v>0.55000000000000004</c:v>
                </c:pt>
                <c:pt idx="8">
                  <c:v>0.71</c:v>
                </c:pt>
                <c:pt idx="9">
                  <c:v>1.85</c:v>
                </c:pt>
                <c:pt idx="10">
                  <c:v>2.4</c:v>
                </c:pt>
                <c:pt idx="11">
                  <c:v>3.23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8-D64D-B9AC-1ABBD651A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454944"/>
        <c:axId val="764626880"/>
      </c:barChart>
      <c:catAx>
        <c:axId val="76545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64626880"/>
        <c:crosses val="autoZero"/>
        <c:auto val="1"/>
        <c:lblAlgn val="ctr"/>
        <c:lblOffset val="100"/>
        <c:noMultiLvlLbl val="0"/>
      </c:catAx>
      <c:valAx>
        <c:axId val="7646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76545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'Simple Formulas and Charts'!$C$32</c:f>
              <c:strCache>
                <c:ptCount val="1"/>
                <c:pt idx="0">
                  <c:v>Test 1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Charts'!$C$33:$C$40</c:f>
              <c:numCache>
                <c:formatCode>General</c:formatCode>
                <c:ptCount val="8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EF-804A-A7E6-71DB33E6BA72}"/>
            </c:ext>
          </c:extLst>
        </c:ser>
        <c:ser>
          <c:idx val="1"/>
          <c:order val="1"/>
          <c:tx>
            <c:strRef>
              <c:f>'Simple Formulas and Charts'!$D$32</c:f>
              <c:strCache>
                <c:ptCount val="1"/>
                <c:pt idx="0">
                  <c:v>Test 2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Charts'!$D$33:$D$40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EF-804A-A7E6-71DB33E6BA72}"/>
            </c:ext>
          </c:extLst>
        </c:ser>
        <c:ser>
          <c:idx val="2"/>
          <c:order val="2"/>
          <c:tx>
            <c:strRef>
              <c:f>'Simple Formulas and Charts'!$E$32</c:f>
              <c:strCache>
                <c:ptCount val="1"/>
                <c:pt idx="0">
                  <c:v>Test 3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Charts'!$E$33:$E$40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EF-804A-A7E6-71DB33E6BA72}"/>
            </c:ext>
          </c:extLst>
        </c:ser>
        <c:ser>
          <c:idx val="3"/>
          <c:order val="3"/>
          <c:tx>
            <c:strRef>
              <c:f>'Simple Formulas and Charts'!$F$32</c:f>
              <c:strCache>
                <c:ptCount val="1"/>
                <c:pt idx="0">
                  <c:v>Test 4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Charts'!$F$33:$F$40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EF-804A-A7E6-71DB33E6BA72}"/>
            </c:ext>
          </c:extLst>
        </c:ser>
        <c:ser>
          <c:idx val="4"/>
          <c:order val="4"/>
          <c:tx>
            <c:strRef>
              <c:f>'Simple Formulas and Charts'!$G$32</c:f>
              <c:strCache>
                <c:ptCount val="1"/>
                <c:pt idx="0">
                  <c:v>Test 5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Charts'!$G$33:$G$40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EF-804A-A7E6-71DB33E6BA72}"/>
            </c:ext>
          </c:extLst>
        </c:ser>
        <c:ser>
          <c:idx val="5"/>
          <c:order val="5"/>
          <c:tx>
            <c:strRef>
              <c:f>'Simple Formulas and Charts'!$H$32</c:f>
              <c:strCache>
                <c:ptCount val="1"/>
                <c:pt idx="0">
                  <c:v>Average score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'Simple Formulas and Charts'!$B$33:$B$40</c:f>
              <c:strCache>
                <c:ptCount val="8"/>
                <c:pt idx="0">
                  <c:v>Jennifer</c:v>
                </c:pt>
                <c:pt idx="1">
                  <c:v>James</c:v>
                </c:pt>
                <c:pt idx="2">
                  <c:v>Mary</c:v>
                </c:pt>
                <c:pt idx="3">
                  <c:v>Barbara</c:v>
                </c:pt>
                <c:pt idx="4">
                  <c:v>Robert</c:v>
                </c:pt>
                <c:pt idx="5">
                  <c:v>Michael</c:v>
                </c:pt>
                <c:pt idx="6">
                  <c:v>William</c:v>
                </c:pt>
                <c:pt idx="7">
                  <c:v>Linda</c:v>
                </c:pt>
              </c:strCache>
            </c:strRef>
          </c:cat>
          <c:val>
            <c:numRef>
              <c:f>'Simple Formulas and Charts'!$H$33:$H$40</c:f>
              <c:numCache>
                <c:formatCode>General</c:formatCode>
                <c:ptCount val="8"/>
                <c:pt idx="0">
                  <c:v>8.6</c:v>
                </c:pt>
                <c:pt idx="1">
                  <c:v>7.2</c:v>
                </c:pt>
                <c:pt idx="2">
                  <c:v>7.2</c:v>
                </c:pt>
                <c:pt idx="3">
                  <c:v>6.8</c:v>
                </c:pt>
                <c:pt idx="4">
                  <c:v>6.8</c:v>
                </c:pt>
                <c:pt idx="5">
                  <c:v>6</c:v>
                </c:pt>
                <c:pt idx="6">
                  <c:v>5.2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EF-804A-A7E6-71DB33E6BA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0057264"/>
        <c:axId val="810300288"/>
      </c:barChart>
      <c:catAx>
        <c:axId val="8100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10300288"/>
        <c:crosses val="autoZero"/>
        <c:auto val="1"/>
        <c:lblAlgn val="ctr"/>
        <c:lblOffset val="100"/>
        <c:noMultiLvlLbl val="0"/>
      </c:catAx>
      <c:valAx>
        <c:axId val="8103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81005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1217084</xdr:colOff>
      <xdr:row>56</xdr:row>
      <xdr:rowOff>4233</xdr:rowOff>
    </xdr:from>
    <xdr:to>
      <xdr:col>8</xdr:col>
      <xdr:colOff>571500</xdr:colOff>
      <xdr:row>68</xdr:row>
      <xdr:rowOff>201082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14ED08-3743-9953-BD2A-93748D8A7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296334</xdr:colOff>
      <xdr:row>20</xdr:row>
      <xdr:rowOff>14817</xdr:rowOff>
    </xdr:from>
    <xdr:to>
      <xdr:col>5</xdr:col>
      <xdr:colOff>444500</xdr:colOff>
      <xdr:row>27</xdr:row>
      <xdr:rowOff>105834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314A0-B40F-B8A9-0DEF-D46BD2E4A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402168</xdr:colOff>
      <xdr:row>16</xdr:row>
      <xdr:rowOff>88899</xdr:rowOff>
    </xdr:from>
    <xdr:to>
      <xdr:col>11</xdr:col>
      <xdr:colOff>550334</xdr:colOff>
      <xdr:row>30</xdr:row>
      <xdr:rowOff>16933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1681B-31A5-E87C-F0D7-852198C79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1338788</xdr:colOff>
      <xdr:row>62</xdr:row>
      <xdr:rowOff>4233</xdr:rowOff>
    </xdr:from>
    <xdr:to>
      <xdr:col>9</xdr:col>
      <xdr:colOff>592666</xdr:colOff>
      <xdr:row>78</xdr:row>
      <xdr:rowOff>201083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FF1B7A-E5F6-3EED-964C-9F0848FAB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"/>
  <sheetViews>
    <sheetView zoomScale="130" zoomScaleNormal="130" zoomScalePageLayoutView="130" workbookViewId="0">
      <selection activeCell="I13" sqref="I13"/>
    </sheetView>
  </sheetViews>
  <sheetFormatPr baseColWidth="10" defaultRowHeight="16" x14ac:dyDescent="0.2"/>
  <cols>
    <col min="2" max="2" width="32.6640625" bestFit="1" customWidth="1"/>
    <col min="3" max="3" width="15.1640625" customWidth="1"/>
    <col min="4" max="4" width="10.83203125" customWidth="1"/>
    <col min="5" max="5" width="10.5" customWidth="1"/>
    <col min="6" max="6" width="11.83203125" customWidth="1"/>
  </cols>
  <sheetData>
    <row r="1" spans="1:6" ht="19" x14ac:dyDescent="0.25">
      <c r="A1" s="3" t="s">
        <v>34</v>
      </c>
    </row>
    <row r="3" spans="1:6" x14ac:dyDescent="0.2">
      <c r="B3" s="1" t="s">
        <v>20</v>
      </c>
    </row>
    <row r="4" spans="1:6" x14ac:dyDescent="0.2">
      <c r="B4" t="s">
        <v>21</v>
      </c>
      <c r="C4" s="2">
        <f>5+7</f>
        <v>12</v>
      </c>
    </row>
    <row r="5" spans="1:6" x14ac:dyDescent="0.2">
      <c r="B5" t="s">
        <v>22</v>
      </c>
      <c r="C5" s="2">
        <f>15-C4</f>
        <v>3</v>
      </c>
    </row>
    <row r="6" spans="1:6" x14ac:dyDescent="0.2">
      <c r="B6" t="s">
        <v>23</v>
      </c>
      <c r="C6" s="2">
        <f>C4*C5</f>
        <v>36</v>
      </c>
    </row>
    <row r="7" spans="1:6" x14ac:dyDescent="0.2">
      <c r="B7" t="s">
        <v>24</v>
      </c>
      <c r="C7" s="2">
        <f>C6/C5</f>
        <v>12</v>
      </c>
    </row>
    <row r="11" spans="1:6" x14ac:dyDescent="0.2">
      <c r="B11" s="1" t="s">
        <v>1</v>
      </c>
      <c r="C11" s="1" t="s">
        <v>13</v>
      </c>
      <c r="D11" s="1" t="s">
        <v>14</v>
      </c>
      <c r="E11" s="1" t="s">
        <v>15</v>
      </c>
      <c r="F11" s="1" t="s">
        <v>16</v>
      </c>
    </row>
    <row r="12" spans="1:6" x14ac:dyDescent="0.2">
      <c r="B12" t="s">
        <v>5</v>
      </c>
      <c r="C12">
        <v>41</v>
      </c>
      <c r="D12">
        <v>7</v>
      </c>
      <c r="E12">
        <v>90</v>
      </c>
      <c r="F12" s="2">
        <f>AVERAGE(C12:E12)</f>
        <v>46</v>
      </c>
    </row>
    <row r="13" spans="1:6" x14ac:dyDescent="0.2">
      <c r="B13" t="s">
        <v>6</v>
      </c>
      <c r="C13">
        <v>68</v>
      </c>
      <c r="D13">
        <v>26</v>
      </c>
      <c r="E13">
        <v>98</v>
      </c>
      <c r="F13" s="2">
        <f t="shared" ref="F13:F19" si="0">AVERAGE(C13:E13)</f>
        <v>64</v>
      </c>
    </row>
    <row r="14" spans="1:6" x14ac:dyDescent="0.2">
      <c r="B14" t="s">
        <v>7</v>
      </c>
      <c r="C14">
        <v>57</v>
      </c>
      <c r="D14">
        <v>58</v>
      </c>
      <c r="E14">
        <v>92</v>
      </c>
      <c r="F14" s="2">
        <f t="shared" si="0"/>
        <v>69</v>
      </c>
    </row>
    <row r="15" spans="1:6" x14ac:dyDescent="0.2">
      <c r="B15" t="s">
        <v>8</v>
      </c>
      <c r="C15">
        <v>47</v>
      </c>
      <c r="D15">
        <v>38</v>
      </c>
      <c r="E15">
        <v>14</v>
      </c>
      <c r="F15" s="2">
        <f t="shared" si="0"/>
        <v>33</v>
      </c>
    </row>
    <row r="16" spans="1:6" x14ac:dyDescent="0.2">
      <c r="B16" t="s">
        <v>9</v>
      </c>
      <c r="C16">
        <v>89</v>
      </c>
      <c r="D16">
        <v>8</v>
      </c>
      <c r="E16">
        <v>86</v>
      </c>
      <c r="F16" s="2">
        <f t="shared" si="0"/>
        <v>61</v>
      </c>
    </row>
    <row r="17" spans="2:6" x14ac:dyDescent="0.2">
      <c r="B17" t="s">
        <v>10</v>
      </c>
      <c r="C17">
        <v>26</v>
      </c>
      <c r="D17">
        <v>85</v>
      </c>
      <c r="E17">
        <v>72</v>
      </c>
      <c r="F17" s="2">
        <f t="shared" si="0"/>
        <v>61</v>
      </c>
    </row>
    <row r="18" spans="2:6" x14ac:dyDescent="0.2">
      <c r="B18" t="s">
        <v>11</v>
      </c>
      <c r="C18">
        <v>31</v>
      </c>
      <c r="D18">
        <v>42</v>
      </c>
      <c r="E18">
        <v>29</v>
      </c>
      <c r="F18" s="2">
        <f t="shared" si="0"/>
        <v>34</v>
      </c>
    </row>
    <row r="19" spans="2:6" x14ac:dyDescent="0.2">
      <c r="B19" t="s">
        <v>12</v>
      </c>
      <c r="C19">
        <v>41</v>
      </c>
      <c r="D19">
        <v>40</v>
      </c>
      <c r="E19">
        <v>51</v>
      </c>
      <c r="F19" s="2">
        <f t="shared" si="0"/>
        <v>44</v>
      </c>
    </row>
    <row r="20" spans="2:6" x14ac:dyDescent="0.2">
      <c r="C20" s="2">
        <f>AVERAGE(C12:C19)</f>
        <v>50</v>
      </c>
      <c r="D20" s="2">
        <f t="shared" ref="D20:E20" si="1">AVERAGE(D12:D19)</f>
        <v>38</v>
      </c>
      <c r="E20" s="2">
        <f t="shared" si="1"/>
        <v>66.5</v>
      </c>
    </row>
    <row r="22" spans="2:6" x14ac:dyDescent="0.2">
      <c r="B22" t="s">
        <v>17</v>
      </c>
      <c r="C22" s="2">
        <f>MIN(F12:F19)</f>
        <v>33</v>
      </c>
    </row>
    <row r="23" spans="2:6" x14ac:dyDescent="0.2">
      <c r="B23" t="s">
        <v>18</v>
      </c>
      <c r="C23" s="2">
        <f>MAX(F12:F19)</f>
        <v>69</v>
      </c>
    </row>
    <row r="27" spans="2:6" x14ac:dyDescent="0.2">
      <c r="B27" s="1" t="s">
        <v>2</v>
      </c>
    </row>
    <row r="29" spans="2:6" x14ac:dyDescent="0.2">
      <c r="B29" t="s">
        <v>3</v>
      </c>
      <c r="C29">
        <v>0.88</v>
      </c>
    </row>
    <row r="31" spans="2:6" x14ac:dyDescent="0.2">
      <c r="B31" s="1" t="s">
        <v>0</v>
      </c>
      <c r="C31" s="1" t="s">
        <v>19</v>
      </c>
    </row>
    <row r="32" spans="2:6" x14ac:dyDescent="0.2">
      <c r="B32">
        <v>300</v>
      </c>
      <c r="C32" s="2">
        <f>B32*$C$29</f>
        <v>264</v>
      </c>
    </row>
    <row r="33" spans="2:14" x14ac:dyDescent="0.2">
      <c r="B33">
        <v>250</v>
      </c>
      <c r="C33" s="2">
        <f t="shared" ref="C33:C36" si="2">B33*$C$29</f>
        <v>220</v>
      </c>
    </row>
    <row r="34" spans="2:14" x14ac:dyDescent="0.2">
      <c r="B34">
        <v>460</v>
      </c>
      <c r="C34" s="2">
        <f t="shared" si="2"/>
        <v>404.8</v>
      </c>
    </row>
    <row r="35" spans="2:14" x14ac:dyDescent="0.2">
      <c r="B35">
        <v>570</v>
      </c>
      <c r="C35" s="2">
        <f t="shared" si="2"/>
        <v>501.6</v>
      </c>
    </row>
    <row r="36" spans="2:14" x14ac:dyDescent="0.2">
      <c r="B36">
        <v>340</v>
      </c>
      <c r="C36" s="2">
        <f t="shared" si="2"/>
        <v>299.2</v>
      </c>
    </row>
    <row r="40" spans="2:14" x14ac:dyDescent="0.2">
      <c r="B40" s="1" t="s">
        <v>4</v>
      </c>
    </row>
    <row r="42" spans="2:14" x14ac:dyDescent="0.2">
      <c r="B42" t="s">
        <v>25</v>
      </c>
      <c r="C42" t="s">
        <v>26</v>
      </c>
      <c r="D42" t="s">
        <v>91</v>
      </c>
      <c r="E42" t="s">
        <v>92</v>
      </c>
      <c r="F42" t="s">
        <v>93</v>
      </c>
      <c r="G42" t="s">
        <v>94</v>
      </c>
      <c r="H42" t="s">
        <v>95</v>
      </c>
      <c r="I42" t="s">
        <v>96</v>
      </c>
      <c r="J42" t="s">
        <v>97</v>
      </c>
      <c r="K42" t="s">
        <v>98</v>
      </c>
      <c r="L42" t="s">
        <v>99</v>
      </c>
      <c r="M42" t="s">
        <v>100</v>
      </c>
      <c r="N42" t="s">
        <v>101</v>
      </c>
    </row>
    <row r="43" spans="2:14" x14ac:dyDescent="0.2">
      <c r="B43" t="s">
        <v>27</v>
      </c>
      <c r="C43" t="s">
        <v>28</v>
      </c>
      <c r="D43" t="s">
        <v>173</v>
      </c>
      <c r="E43" t="s">
        <v>174</v>
      </c>
      <c r="F43" t="s">
        <v>175</v>
      </c>
      <c r="G43" t="s">
        <v>176</v>
      </c>
      <c r="H43" t="s">
        <v>177</v>
      </c>
      <c r="I43" t="s">
        <v>178</v>
      </c>
    </row>
    <row r="44" spans="2:14" x14ac:dyDescent="0.2">
      <c r="B44" t="s">
        <v>29</v>
      </c>
      <c r="C44">
        <v>2</v>
      </c>
      <c r="D44" s="2">
        <v>4</v>
      </c>
      <c r="E44">
        <v>6</v>
      </c>
      <c r="F44" s="2">
        <v>8</v>
      </c>
      <c r="G44">
        <v>10</v>
      </c>
      <c r="H44" s="2">
        <v>12</v>
      </c>
      <c r="I44">
        <v>14</v>
      </c>
    </row>
    <row r="45" spans="2:14" x14ac:dyDescent="0.2">
      <c r="B45" t="s">
        <v>30</v>
      </c>
      <c r="C45">
        <v>4</v>
      </c>
      <c r="D45">
        <v>8</v>
      </c>
      <c r="E45">
        <v>12</v>
      </c>
      <c r="F45">
        <v>16</v>
      </c>
      <c r="G45">
        <v>20</v>
      </c>
      <c r="H45">
        <v>24</v>
      </c>
      <c r="I45">
        <v>28</v>
      </c>
    </row>
    <row r="46" spans="2:14" x14ac:dyDescent="0.2">
      <c r="B46" t="s">
        <v>31</v>
      </c>
      <c r="C46" t="s">
        <v>32</v>
      </c>
      <c r="D46" t="s">
        <v>179</v>
      </c>
      <c r="E46" t="s">
        <v>180</v>
      </c>
      <c r="F46" t="s">
        <v>181</v>
      </c>
      <c r="G46" t="s">
        <v>182</v>
      </c>
      <c r="H46" t="s">
        <v>183</v>
      </c>
      <c r="I46" t="s">
        <v>184</v>
      </c>
    </row>
    <row r="47" spans="2:14" x14ac:dyDescent="0.2">
      <c r="B47" t="s">
        <v>33</v>
      </c>
      <c r="C47" s="4">
        <v>32874</v>
      </c>
      <c r="D47" s="4">
        <v>32875</v>
      </c>
      <c r="E47" s="4">
        <v>32876</v>
      </c>
      <c r="F47" s="4">
        <v>32877</v>
      </c>
      <c r="G47" s="4">
        <v>32878</v>
      </c>
      <c r="H47" s="4">
        <v>32879</v>
      </c>
      <c r="I47" s="4">
        <v>32880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B94E-904C-C242-991D-80A4F5899550}">
  <dimension ref="A1:I68"/>
  <sheetViews>
    <sheetView zoomScale="120" zoomScaleNormal="120" zoomScalePageLayoutView="120" workbookViewId="0">
      <selection activeCell="K66" sqref="K66"/>
    </sheetView>
  </sheetViews>
  <sheetFormatPr baseColWidth="10" defaultRowHeight="16" x14ac:dyDescent="0.2"/>
  <cols>
    <col min="2" max="2" width="35.83203125" customWidth="1"/>
    <col min="3" max="3" width="13.6640625" customWidth="1"/>
    <col min="4" max="5" width="21.5" customWidth="1"/>
    <col min="6" max="6" width="20.33203125" customWidth="1"/>
    <col min="7" max="7" width="14.83203125" customWidth="1"/>
    <col min="8" max="8" width="14.1640625" customWidth="1"/>
    <col min="9" max="9" width="12.33203125" customWidth="1"/>
  </cols>
  <sheetData>
    <row r="1" spans="1:6" ht="19" x14ac:dyDescent="0.25">
      <c r="A1" s="3" t="s">
        <v>35</v>
      </c>
    </row>
    <row r="3" spans="1:6" x14ac:dyDescent="0.2">
      <c r="A3" s="1" t="s">
        <v>36</v>
      </c>
    </row>
    <row r="4" spans="1:6" x14ac:dyDescent="0.2">
      <c r="A4" t="s">
        <v>37</v>
      </c>
    </row>
    <row r="6" spans="1:6" ht="21" x14ac:dyDescent="0.25">
      <c r="B6" s="5" t="s">
        <v>38</v>
      </c>
    </row>
    <row r="8" spans="1:6" x14ac:dyDescent="0.2">
      <c r="B8" s="1" t="s">
        <v>39</v>
      </c>
      <c r="C8" s="1" t="s">
        <v>40</v>
      </c>
      <c r="E8" s="1" t="s">
        <v>41</v>
      </c>
    </row>
    <row r="9" spans="1:6" x14ac:dyDescent="0.2">
      <c r="B9" t="s">
        <v>42</v>
      </c>
      <c r="C9" s="6">
        <v>200</v>
      </c>
      <c r="E9" t="s">
        <v>42</v>
      </c>
      <c r="F9" s="50">
        <f>C9*C13</f>
        <v>5000</v>
      </c>
    </row>
    <row r="10" spans="1:6" x14ac:dyDescent="0.2">
      <c r="B10" t="s">
        <v>43</v>
      </c>
      <c r="C10" s="6">
        <v>350</v>
      </c>
      <c r="E10" s="8" t="s">
        <v>43</v>
      </c>
      <c r="F10" s="50">
        <f>C10*C14</f>
        <v>10500</v>
      </c>
    </row>
    <row r="11" spans="1:6" x14ac:dyDescent="0.2">
      <c r="E11" t="s">
        <v>44</v>
      </c>
      <c r="F11" s="51">
        <f>SUM(F9:F10)</f>
        <v>15500</v>
      </c>
    </row>
    <row r="12" spans="1:6" x14ac:dyDescent="0.2">
      <c r="B12" s="1" t="s">
        <v>45</v>
      </c>
      <c r="C12" s="1" t="s">
        <v>46</v>
      </c>
      <c r="F12" s="9"/>
    </row>
    <row r="13" spans="1:6" x14ac:dyDescent="0.2">
      <c r="B13" t="s">
        <v>42</v>
      </c>
      <c r="C13">
        <v>25</v>
      </c>
      <c r="E13" s="1" t="s">
        <v>47</v>
      </c>
      <c r="F13" s="9"/>
    </row>
    <row r="14" spans="1:6" x14ac:dyDescent="0.2">
      <c r="B14" t="s">
        <v>43</v>
      </c>
      <c r="C14">
        <v>30</v>
      </c>
      <c r="E14" t="s">
        <v>48</v>
      </c>
      <c r="F14" s="50">
        <f>C17/12</f>
        <v>400</v>
      </c>
    </row>
    <row r="15" spans="1:6" x14ac:dyDescent="0.2">
      <c r="E15" t="s">
        <v>49</v>
      </c>
      <c r="F15" s="50">
        <f>C18/12</f>
        <v>1250</v>
      </c>
    </row>
    <row r="16" spans="1:6" x14ac:dyDescent="0.2">
      <c r="B16" s="1" t="s">
        <v>50</v>
      </c>
      <c r="C16" s="1" t="s">
        <v>51</v>
      </c>
      <c r="E16" t="s">
        <v>52</v>
      </c>
      <c r="F16" s="50">
        <f>C19/12</f>
        <v>3500</v>
      </c>
    </row>
    <row r="17" spans="1:9" x14ac:dyDescent="0.2">
      <c r="B17" t="s">
        <v>48</v>
      </c>
      <c r="C17" s="6">
        <v>4800</v>
      </c>
      <c r="E17" t="s">
        <v>53</v>
      </c>
      <c r="F17" s="7">
        <f>C13*C22</f>
        <v>625</v>
      </c>
    </row>
    <row r="18" spans="1:9" x14ac:dyDescent="0.2">
      <c r="B18" t="s">
        <v>49</v>
      </c>
      <c r="C18" s="6">
        <v>15000</v>
      </c>
      <c r="E18" s="8" t="s">
        <v>54</v>
      </c>
      <c r="F18" s="7">
        <f>C14*C23</f>
        <v>1500</v>
      </c>
    </row>
    <row r="19" spans="1:9" x14ac:dyDescent="0.2">
      <c r="B19" t="s">
        <v>52</v>
      </c>
      <c r="C19" s="6">
        <v>42000</v>
      </c>
      <c r="E19" t="s">
        <v>44</v>
      </c>
      <c r="F19" s="51">
        <f>SUM(F14:F18)</f>
        <v>7275</v>
      </c>
    </row>
    <row r="21" spans="1:9" x14ac:dyDescent="0.2">
      <c r="B21" s="1" t="s">
        <v>55</v>
      </c>
      <c r="C21" s="1" t="s">
        <v>56</v>
      </c>
      <c r="E21" t="s">
        <v>57</v>
      </c>
      <c r="F21" s="50">
        <f>F11*12</f>
        <v>186000</v>
      </c>
    </row>
    <row r="22" spans="1:9" x14ac:dyDescent="0.2">
      <c r="B22" t="s">
        <v>53</v>
      </c>
      <c r="C22">
        <v>25</v>
      </c>
      <c r="E22" s="8" t="s">
        <v>58</v>
      </c>
      <c r="F22" s="52">
        <f>F19*12</f>
        <v>87300</v>
      </c>
    </row>
    <row r="23" spans="1:9" x14ac:dyDescent="0.2">
      <c r="B23" t="s">
        <v>54</v>
      </c>
      <c r="C23">
        <v>50</v>
      </c>
      <c r="E23" t="s">
        <v>59</v>
      </c>
      <c r="F23" s="53">
        <f>F21-F22</f>
        <v>98700</v>
      </c>
    </row>
    <row r="25" spans="1:9" x14ac:dyDescent="0.2">
      <c r="C25" s="11"/>
    </row>
    <row r="27" spans="1:9" x14ac:dyDescent="0.2">
      <c r="A27" s="1"/>
    </row>
    <row r="28" spans="1:9" x14ac:dyDescent="0.2">
      <c r="A28" s="1" t="s">
        <v>60</v>
      </c>
    </row>
    <row r="29" spans="1:9" x14ac:dyDescent="0.2">
      <c r="A29" t="s">
        <v>61</v>
      </c>
    </row>
    <row r="31" spans="1:9" x14ac:dyDescent="0.2">
      <c r="B31" s="8" t="s">
        <v>62</v>
      </c>
      <c r="D31" s="12" t="s">
        <v>46</v>
      </c>
      <c r="E31" s="12" t="s">
        <v>40</v>
      </c>
      <c r="F31" s="12" t="s">
        <v>63</v>
      </c>
    </row>
    <row r="32" spans="1:9" x14ac:dyDescent="0.2">
      <c r="B32" t="s">
        <v>64</v>
      </c>
      <c r="D32" s="2">
        <v>1</v>
      </c>
      <c r="E32" s="7">
        <v>199</v>
      </c>
      <c r="F32" s="7">
        <f>E32*D32</f>
        <v>199</v>
      </c>
      <c r="I32" s="13"/>
    </row>
    <row r="33" spans="2:9" x14ac:dyDescent="0.2">
      <c r="B33" t="s">
        <v>65</v>
      </c>
      <c r="D33" s="2">
        <v>1</v>
      </c>
      <c r="E33" s="7">
        <v>499</v>
      </c>
      <c r="F33" s="7">
        <f t="shared" ref="F33:F38" si="0">E33*D33</f>
        <v>499</v>
      </c>
    </row>
    <row r="34" spans="2:9" x14ac:dyDescent="0.2">
      <c r="B34" t="s">
        <v>66</v>
      </c>
      <c r="D34" s="2">
        <v>1</v>
      </c>
      <c r="E34" s="7">
        <v>249</v>
      </c>
      <c r="F34" s="7">
        <f t="shared" si="0"/>
        <v>249</v>
      </c>
    </row>
    <row r="35" spans="2:9" x14ac:dyDescent="0.2">
      <c r="B35" t="s">
        <v>67</v>
      </c>
      <c r="D35" s="2">
        <v>4</v>
      </c>
      <c r="E35" s="7">
        <v>5</v>
      </c>
      <c r="F35" s="7">
        <f t="shared" si="0"/>
        <v>20</v>
      </c>
    </row>
    <row r="36" spans="2:9" x14ac:dyDescent="0.2">
      <c r="B36" t="s">
        <v>68</v>
      </c>
      <c r="D36" s="2">
        <v>2</v>
      </c>
      <c r="E36" s="7">
        <v>19</v>
      </c>
      <c r="F36" s="7">
        <f t="shared" si="0"/>
        <v>38</v>
      </c>
    </row>
    <row r="37" spans="2:9" x14ac:dyDescent="0.2">
      <c r="B37" t="s">
        <v>69</v>
      </c>
      <c r="D37" s="2">
        <v>1</v>
      </c>
      <c r="E37" s="7">
        <v>399</v>
      </c>
      <c r="F37" s="7">
        <f t="shared" si="0"/>
        <v>399</v>
      </c>
    </row>
    <row r="38" spans="2:9" x14ac:dyDescent="0.2">
      <c r="B38" t="s">
        <v>70</v>
      </c>
      <c r="D38" s="10">
        <v>4</v>
      </c>
      <c r="E38" s="14">
        <v>49</v>
      </c>
      <c r="F38" s="7">
        <f t="shared" si="0"/>
        <v>196</v>
      </c>
    </row>
    <row r="39" spans="2:9" x14ac:dyDescent="0.2">
      <c r="E39" s="15" t="s">
        <v>71</v>
      </c>
      <c r="F39" s="54">
        <f>SUM(F32:F38)</f>
        <v>1600</v>
      </c>
    </row>
    <row r="42" spans="2:9" x14ac:dyDescent="0.2">
      <c r="B42" t="s">
        <v>72</v>
      </c>
      <c r="E42" s="16"/>
    </row>
    <row r="44" spans="2:9" x14ac:dyDescent="0.2">
      <c r="B44" t="s">
        <v>73</v>
      </c>
    </row>
    <row r="45" spans="2:9" x14ac:dyDescent="0.2">
      <c r="B45" s="2">
        <f>F39/C9</f>
        <v>8</v>
      </c>
      <c r="C45" s="11"/>
      <c r="H45" s="11"/>
      <c r="I45" s="17"/>
    </row>
    <row r="47" spans="2:9" x14ac:dyDescent="0.2">
      <c r="B47" t="s">
        <v>74</v>
      </c>
    </row>
    <row r="48" spans="2:9" x14ac:dyDescent="0.2">
      <c r="B48" s="55">
        <f>F33/F39</f>
        <v>0.31187500000000001</v>
      </c>
      <c r="H48" s="18"/>
    </row>
    <row r="52" spans="1:5" x14ac:dyDescent="0.2">
      <c r="A52" s="1" t="s">
        <v>75</v>
      </c>
    </row>
    <row r="53" spans="1:5" x14ac:dyDescent="0.2">
      <c r="A53" t="s">
        <v>76</v>
      </c>
    </row>
    <row r="55" spans="1:5" x14ac:dyDescent="0.2">
      <c r="B55" t="s">
        <v>77</v>
      </c>
    </row>
    <row r="57" spans="1:5" ht="19" x14ac:dyDescent="0.25">
      <c r="B57" s="56" t="s">
        <v>78</v>
      </c>
      <c r="C57" s="57" t="s">
        <v>79</v>
      </c>
      <c r="D57" s="58" t="s">
        <v>80</v>
      </c>
    </row>
    <row r="58" spans="1:5" ht="19" x14ac:dyDescent="0.25">
      <c r="B58" s="59" t="s">
        <v>81</v>
      </c>
      <c r="C58" s="60">
        <v>828</v>
      </c>
      <c r="D58" s="67">
        <f>C58/$C$65</f>
        <v>0.39617224880382773</v>
      </c>
      <c r="E58" s="22"/>
    </row>
    <row r="59" spans="1:5" ht="19" x14ac:dyDescent="0.25">
      <c r="B59" s="61" t="s">
        <v>82</v>
      </c>
      <c r="C59" s="62">
        <v>276</v>
      </c>
      <c r="D59" s="67">
        <f t="shared" ref="D59:D64" si="1">C59/$C$65</f>
        <v>0.1320574162679426</v>
      </c>
      <c r="E59" s="22"/>
    </row>
    <row r="60" spans="1:5" ht="19" x14ac:dyDescent="0.25">
      <c r="B60" s="61" t="s">
        <v>83</v>
      </c>
      <c r="C60" s="62">
        <v>410</v>
      </c>
      <c r="D60" s="67">
        <f t="shared" si="1"/>
        <v>0.19617224880382775</v>
      </c>
      <c r="E60" s="22"/>
    </row>
    <row r="61" spans="1:5" ht="19" x14ac:dyDescent="0.25">
      <c r="B61" s="61" t="s">
        <v>84</v>
      </c>
      <c r="C61" s="62">
        <v>138</v>
      </c>
      <c r="D61" s="67">
        <f t="shared" si="1"/>
        <v>6.6028708133971298E-2</v>
      </c>
      <c r="E61" s="22"/>
    </row>
    <row r="62" spans="1:5" ht="19" x14ac:dyDescent="0.25">
      <c r="B62" s="61" t="s">
        <v>85</v>
      </c>
      <c r="C62" s="62">
        <v>80</v>
      </c>
      <c r="D62" s="67">
        <f t="shared" si="1"/>
        <v>3.8277511961722487E-2</v>
      </c>
      <c r="E62" s="22"/>
    </row>
    <row r="63" spans="1:5" ht="19" x14ac:dyDescent="0.25">
      <c r="B63" s="61" t="s">
        <v>86</v>
      </c>
      <c r="C63" s="62">
        <v>230</v>
      </c>
      <c r="D63" s="67">
        <f t="shared" si="1"/>
        <v>0.11004784688995216</v>
      </c>
      <c r="E63" s="22"/>
    </row>
    <row r="64" spans="1:5" ht="19" x14ac:dyDescent="0.25">
      <c r="B64" s="63" t="s">
        <v>87</v>
      </c>
      <c r="C64" s="64">
        <v>128</v>
      </c>
      <c r="D64" s="67">
        <f t="shared" si="1"/>
        <v>6.1244019138755983E-2</v>
      </c>
      <c r="E64" s="22"/>
    </row>
    <row r="65" spans="2:4" ht="19" x14ac:dyDescent="0.25">
      <c r="B65" s="63" t="s">
        <v>63</v>
      </c>
      <c r="C65" s="65">
        <f>SUM(C58:C64)</f>
        <v>2090</v>
      </c>
      <c r="D65" s="66"/>
    </row>
    <row r="68" spans="2:4" x14ac:dyDescent="0.2">
      <c r="B68" t="s">
        <v>88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EB79-C15F-674F-881A-1FF42FFA98A4}">
  <dimension ref="A1:N61"/>
  <sheetViews>
    <sheetView zoomScale="120" zoomScaleNormal="120" zoomScalePageLayoutView="120" workbookViewId="0">
      <selection activeCell="K59" sqref="K59"/>
    </sheetView>
  </sheetViews>
  <sheetFormatPr baseColWidth="10" defaultRowHeight="16" x14ac:dyDescent="0.2"/>
  <cols>
    <col min="2" max="2" width="35.83203125" customWidth="1"/>
    <col min="3" max="5" width="10.83203125" customWidth="1"/>
    <col min="6" max="6" width="11.33203125" bestFit="1" customWidth="1"/>
    <col min="7" max="7" width="11" customWidth="1"/>
    <col min="8" max="8" width="15" customWidth="1"/>
    <col min="9" max="9" width="12.33203125" customWidth="1"/>
  </cols>
  <sheetData>
    <row r="1" spans="1:14" ht="19" x14ac:dyDescent="0.25">
      <c r="A1" s="3" t="s">
        <v>89</v>
      </c>
    </row>
    <row r="2" spans="1:14" x14ac:dyDescent="0.2">
      <c r="A2" s="24" t="s">
        <v>90</v>
      </c>
    </row>
    <row r="4" spans="1:14" x14ac:dyDescent="0.2">
      <c r="B4" s="25"/>
      <c r="C4" s="26" t="s">
        <v>26</v>
      </c>
      <c r="D4" s="26" t="s">
        <v>91</v>
      </c>
      <c r="E4" s="26" t="s">
        <v>92</v>
      </c>
      <c r="F4" s="26" t="s">
        <v>93</v>
      </c>
      <c r="G4" s="26" t="s">
        <v>94</v>
      </c>
      <c r="H4" s="26" t="s">
        <v>95</v>
      </c>
      <c r="I4" s="26" t="s">
        <v>96</v>
      </c>
      <c r="J4" s="26" t="s">
        <v>97</v>
      </c>
      <c r="K4" s="26" t="s">
        <v>98</v>
      </c>
      <c r="L4" s="26" t="s">
        <v>99</v>
      </c>
      <c r="M4" s="26" t="s">
        <v>100</v>
      </c>
      <c r="N4" s="27" t="s">
        <v>101</v>
      </c>
    </row>
    <row r="5" spans="1:14" x14ac:dyDescent="0.2">
      <c r="B5" s="23" t="s">
        <v>102</v>
      </c>
      <c r="C5" s="28">
        <v>2.3199999999999998</v>
      </c>
      <c r="D5" s="28">
        <v>2.0099999999999998</v>
      </c>
      <c r="E5" s="28">
        <v>2.0099999999999998</v>
      </c>
      <c r="F5" s="28">
        <v>0.63</v>
      </c>
      <c r="G5" s="28">
        <v>0.63</v>
      </c>
      <c r="H5" s="28">
        <v>0.28000000000000003</v>
      </c>
      <c r="I5" s="28">
        <v>0.51</v>
      </c>
      <c r="J5" s="28">
        <v>0.55000000000000004</v>
      </c>
      <c r="K5" s="28">
        <v>0.71</v>
      </c>
      <c r="L5" s="28">
        <v>1.85</v>
      </c>
      <c r="M5" s="28">
        <v>2.4</v>
      </c>
      <c r="N5" s="29">
        <v>3.23</v>
      </c>
    </row>
    <row r="8" spans="1:14" x14ac:dyDescent="0.2">
      <c r="A8" s="1" t="s">
        <v>103</v>
      </c>
    </row>
    <row r="9" spans="1:14" x14ac:dyDescent="0.2">
      <c r="A9" t="s">
        <v>104</v>
      </c>
    </row>
    <row r="11" spans="1:14" x14ac:dyDescent="0.2">
      <c r="B11" s="30" t="s">
        <v>105</v>
      </c>
      <c r="C11" s="68">
        <f>SUM(C5:N5)</f>
        <v>17.130000000000003</v>
      </c>
      <c r="E11" s="31"/>
    </row>
    <row r="12" spans="1:14" x14ac:dyDescent="0.2">
      <c r="B12" s="32" t="s">
        <v>106</v>
      </c>
      <c r="C12" s="69">
        <f>AVERAGE(C5:N5)</f>
        <v>1.4275000000000002</v>
      </c>
      <c r="E12" s="31"/>
    </row>
    <row r="13" spans="1:14" x14ac:dyDescent="0.2">
      <c r="B13" s="32" t="s">
        <v>107</v>
      </c>
      <c r="C13" s="69">
        <f>MIN(C5:N5)</f>
        <v>0.28000000000000003</v>
      </c>
    </row>
    <row r="14" spans="1:14" x14ac:dyDescent="0.2">
      <c r="B14" s="33" t="s">
        <v>108</v>
      </c>
      <c r="C14" s="70">
        <f>MAX(C5:N5)</f>
        <v>3.23</v>
      </c>
    </row>
    <row r="16" spans="1:14" x14ac:dyDescent="0.2">
      <c r="D16" s="34"/>
    </row>
    <row r="17" spans="1:8" x14ac:dyDescent="0.2">
      <c r="D17" s="34"/>
    </row>
    <row r="19" spans="1:8" x14ac:dyDescent="0.2">
      <c r="A19" s="1" t="s">
        <v>109</v>
      </c>
    </row>
    <row r="20" spans="1:8" x14ac:dyDescent="0.2">
      <c r="A20" t="s">
        <v>110</v>
      </c>
    </row>
    <row r="28" spans="1:8" x14ac:dyDescent="0.2">
      <c r="A28" s="1" t="s">
        <v>111</v>
      </c>
    </row>
    <row r="29" spans="1:8" x14ac:dyDescent="0.2">
      <c r="A29" t="s">
        <v>112</v>
      </c>
    </row>
    <row r="32" spans="1:8" x14ac:dyDescent="0.2">
      <c r="B32" s="19" t="s">
        <v>113</v>
      </c>
      <c r="C32" s="35" t="s">
        <v>13</v>
      </c>
      <c r="D32" s="35" t="s">
        <v>14</v>
      </c>
      <c r="E32" s="35" t="s">
        <v>15</v>
      </c>
      <c r="F32" s="35" t="s">
        <v>114</v>
      </c>
      <c r="G32" s="35" t="s">
        <v>115</v>
      </c>
      <c r="H32" s="36" t="s">
        <v>116</v>
      </c>
    </row>
    <row r="33" spans="2:9" x14ac:dyDescent="0.2">
      <c r="B33" s="20" t="s">
        <v>6</v>
      </c>
      <c r="C33" s="72">
        <v>7</v>
      </c>
      <c r="D33" s="72">
        <v>8</v>
      </c>
      <c r="E33" s="72">
        <v>8</v>
      </c>
      <c r="F33" s="72">
        <v>10</v>
      </c>
      <c r="G33" s="37">
        <v>10</v>
      </c>
      <c r="H33" s="2">
        <f>AVERAGE(C33:G33)</f>
        <v>8.6</v>
      </c>
      <c r="I33" s="22"/>
    </row>
    <row r="34" spans="2:9" x14ac:dyDescent="0.2">
      <c r="B34" s="22" t="s">
        <v>8</v>
      </c>
      <c r="C34">
        <v>9</v>
      </c>
      <c r="D34">
        <v>5</v>
      </c>
      <c r="E34">
        <v>6</v>
      </c>
      <c r="F34">
        <v>8</v>
      </c>
      <c r="G34" s="38">
        <v>8</v>
      </c>
      <c r="H34" s="2">
        <f>AVERAGE(C34:G34)</f>
        <v>7.2</v>
      </c>
      <c r="I34" s="22"/>
    </row>
    <row r="35" spans="2:9" x14ac:dyDescent="0.2">
      <c r="B35" s="22" t="s">
        <v>9</v>
      </c>
      <c r="C35">
        <v>6</v>
      </c>
      <c r="D35">
        <v>6</v>
      </c>
      <c r="E35">
        <v>8</v>
      </c>
      <c r="F35">
        <v>9</v>
      </c>
      <c r="G35" s="38">
        <v>7</v>
      </c>
      <c r="H35" s="2">
        <f>AVERAGE(C35:G35)</f>
        <v>7.2</v>
      </c>
      <c r="I35" s="22"/>
    </row>
    <row r="36" spans="2:9" x14ac:dyDescent="0.2">
      <c r="B36" s="22" t="s">
        <v>5</v>
      </c>
      <c r="C36">
        <v>3</v>
      </c>
      <c r="D36">
        <v>7</v>
      </c>
      <c r="E36">
        <v>9</v>
      </c>
      <c r="F36">
        <v>5</v>
      </c>
      <c r="G36" s="38">
        <v>10</v>
      </c>
      <c r="H36" s="2">
        <f>AVERAGE(C36:G36)</f>
        <v>6.8</v>
      </c>
      <c r="I36" s="22"/>
    </row>
    <row r="37" spans="2:9" x14ac:dyDescent="0.2">
      <c r="B37" s="22" t="s">
        <v>7</v>
      </c>
      <c r="C37">
        <v>5</v>
      </c>
      <c r="D37">
        <v>7</v>
      </c>
      <c r="E37">
        <v>5</v>
      </c>
      <c r="F37">
        <v>8</v>
      </c>
      <c r="G37" s="38">
        <v>9</v>
      </c>
      <c r="H37" s="2">
        <f>AVERAGE(C37:G37)</f>
        <v>6.8</v>
      </c>
      <c r="I37" s="22"/>
    </row>
    <row r="38" spans="2:9" x14ac:dyDescent="0.2">
      <c r="B38" s="22" t="s">
        <v>10</v>
      </c>
      <c r="C38">
        <v>4</v>
      </c>
      <c r="D38">
        <v>8</v>
      </c>
      <c r="E38">
        <v>10</v>
      </c>
      <c r="F38">
        <v>2</v>
      </c>
      <c r="G38" s="38">
        <v>6</v>
      </c>
      <c r="H38" s="2">
        <f>AVERAGE(C38:G38)</f>
        <v>6</v>
      </c>
      <c r="I38" s="22"/>
    </row>
    <row r="39" spans="2:9" x14ac:dyDescent="0.2">
      <c r="B39" s="22" t="s">
        <v>11</v>
      </c>
      <c r="C39" s="72">
        <v>3</v>
      </c>
      <c r="D39" s="72">
        <v>7</v>
      </c>
      <c r="E39" s="72">
        <v>8</v>
      </c>
      <c r="F39" s="72">
        <v>4</v>
      </c>
      <c r="G39" s="38">
        <v>4</v>
      </c>
      <c r="H39" s="2">
        <f>AVERAGE(C39:G39)</f>
        <v>5.2</v>
      </c>
      <c r="I39" s="22"/>
    </row>
    <row r="40" spans="2:9" x14ac:dyDescent="0.2">
      <c r="B40" s="23" t="s">
        <v>12</v>
      </c>
      <c r="C40" s="8">
        <v>3</v>
      </c>
      <c r="D40" s="8">
        <v>4</v>
      </c>
      <c r="E40" s="8">
        <v>6</v>
      </c>
      <c r="F40" s="8">
        <v>4</v>
      </c>
      <c r="G40" s="39">
        <v>1</v>
      </c>
      <c r="H40" s="2">
        <f>AVERAGE(C40:G40)</f>
        <v>3.6</v>
      </c>
      <c r="I40" s="22"/>
    </row>
    <row r="41" spans="2:9" x14ac:dyDescent="0.2">
      <c r="B41" s="19" t="s">
        <v>185</v>
      </c>
      <c r="C41" s="71">
        <f>AVERAGE(C33:C40)</f>
        <v>5</v>
      </c>
      <c r="D41" s="71">
        <f t="shared" ref="D41:G41" si="0">AVERAGE(D33:D40)</f>
        <v>6.5</v>
      </c>
      <c r="E41" s="71">
        <f t="shared" si="0"/>
        <v>7.5</v>
      </c>
      <c r="F41" s="71">
        <f t="shared" si="0"/>
        <v>6.25</v>
      </c>
      <c r="G41" s="71">
        <f t="shared" si="0"/>
        <v>6.875</v>
      </c>
      <c r="H41" s="20"/>
    </row>
    <row r="43" spans="2:9" x14ac:dyDescent="0.2">
      <c r="B43" t="s">
        <v>117</v>
      </c>
    </row>
    <row r="45" spans="2:9" x14ac:dyDescent="0.2">
      <c r="B45" t="s">
        <v>118</v>
      </c>
    </row>
    <row r="47" spans="2:9" x14ac:dyDescent="0.2">
      <c r="B47" t="s">
        <v>119</v>
      </c>
    </row>
    <row r="49" spans="2:9" x14ac:dyDescent="0.2">
      <c r="B49" t="s">
        <v>120</v>
      </c>
      <c r="I49" s="40"/>
    </row>
    <row r="50" spans="2:9" x14ac:dyDescent="0.2">
      <c r="B50" s="2">
        <f>MIN(H33:H40)</f>
        <v>3.6</v>
      </c>
      <c r="I50" s="40"/>
    </row>
    <row r="52" spans="2:9" x14ac:dyDescent="0.2">
      <c r="B52" t="s">
        <v>121</v>
      </c>
    </row>
    <row r="53" spans="2:9" x14ac:dyDescent="0.2">
      <c r="B53" s="2">
        <f>MAX(H33:H40)</f>
        <v>8.6</v>
      </c>
    </row>
    <row r="55" spans="2:9" x14ac:dyDescent="0.2">
      <c r="B55" t="s">
        <v>122</v>
      </c>
    </row>
    <row r="56" spans="2:9" x14ac:dyDescent="0.2">
      <c r="B56" s="2">
        <f>MEDIAN(C33:G40)</f>
        <v>7</v>
      </c>
    </row>
    <row r="58" spans="2:9" x14ac:dyDescent="0.2">
      <c r="B58" t="s">
        <v>123</v>
      </c>
    </row>
    <row r="59" spans="2:9" x14ac:dyDescent="0.2">
      <c r="B59" s="2">
        <f>MODE(C33:G40)</f>
        <v>8</v>
      </c>
    </row>
    <row r="61" spans="2:9" x14ac:dyDescent="0.2">
      <c r="B61" t="s">
        <v>124</v>
      </c>
    </row>
  </sheetData>
  <autoFilter ref="B32:H41" xr:uid="{C1EEEB79-C15F-674F-881A-1FF42FFA98A4}"/>
  <sortState xmlns:xlrd2="http://schemas.microsoft.com/office/spreadsheetml/2017/richdata2" ref="B33:H40">
    <sortCondition ref="B33:B40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BF95-0D7A-2C49-BAB5-4809CA73191C}">
  <dimension ref="A1:M49"/>
  <sheetViews>
    <sheetView zoomScale="130" zoomScaleNormal="130" zoomScalePageLayoutView="130" workbookViewId="0">
      <selection activeCell="B50" sqref="B50"/>
    </sheetView>
  </sheetViews>
  <sheetFormatPr baseColWidth="10" defaultRowHeight="16" customHeight="1" x14ac:dyDescent="0.2"/>
  <cols>
    <col min="2" max="2" width="16.33203125" customWidth="1"/>
    <col min="3" max="3" width="12.33203125" customWidth="1"/>
    <col min="4" max="5" width="11" customWidth="1"/>
    <col min="6" max="6" width="13.33203125" customWidth="1"/>
    <col min="7" max="7" width="24" customWidth="1"/>
    <col min="8" max="8" width="11.6640625" customWidth="1"/>
    <col min="9" max="9" width="13.33203125" customWidth="1"/>
    <col min="10" max="12" width="11" customWidth="1"/>
  </cols>
  <sheetData>
    <row r="1" spans="1:13" ht="19" x14ac:dyDescent="0.25">
      <c r="A1" s="3" t="s">
        <v>125</v>
      </c>
    </row>
    <row r="3" spans="1:13" ht="16" customHeight="1" x14ac:dyDescent="0.2">
      <c r="A3" s="1" t="s">
        <v>126</v>
      </c>
    </row>
    <row r="4" spans="1:13" ht="16" customHeight="1" x14ac:dyDescent="0.2">
      <c r="A4" t="s">
        <v>127</v>
      </c>
    </row>
    <row r="6" spans="1:13" ht="16" customHeight="1" x14ac:dyDescent="0.2">
      <c r="B6" t="s">
        <v>128</v>
      </c>
      <c r="C6" s="41">
        <v>7.3940923817590889E-2</v>
      </c>
    </row>
    <row r="8" spans="1:13" ht="16" customHeight="1" x14ac:dyDescent="0.2">
      <c r="B8" s="42"/>
      <c r="C8" s="35" t="s">
        <v>129</v>
      </c>
      <c r="D8" s="35" t="s">
        <v>130</v>
      </c>
      <c r="E8" s="35" t="s">
        <v>131</v>
      </c>
      <c r="F8" s="35" t="s">
        <v>132</v>
      </c>
      <c r="G8" s="35" t="s">
        <v>133</v>
      </c>
      <c r="H8" s="35" t="s">
        <v>134</v>
      </c>
      <c r="I8" s="35" t="s">
        <v>135</v>
      </c>
      <c r="J8" s="35" t="s">
        <v>136</v>
      </c>
      <c r="K8" s="35" t="s">
        <v>137</v>
      </c>
      <c r="L8" s="43" t="s">
        <v>138</v>
      </c>
    </row>
    <row r="9" spans="1:13" ht="16" customHeight="1" x14ac:dyDescent="0.2">
      <c r="B9" s="22" t="s">
        <v>139</v>
      </c>
      <c r="C9" s="6">
        <v>35000</v>
      </c>
      <c r="D9" s="50">
        <f>C11</f>
        <v>37587.932333615681</v>
      </c>
      <c r="E9" s="50">
        <f t="shared" ref="E9:K9" si="0">D11</f>
        <v>40367.218774756322</v>
      </c>
      <c r="F9" s="50">
        <f t="shared" si="0"/>
        <v>43352.008222908604</v>
      </c>
      <c r="G9" s="50">
        <f t="shared" si="0"/>
        <v>46557.495760258265</v>
      </c>
      <c r="H9" s="50">
        <f t="shared" si="0"/>
        <v>50000.000007405331</v>
      </c>
      <c r="I9" s="50">
        <f t="shared" si="0"/>
        <v>53697.046198832431</v>
      </c>
      <c r="J9" s="50">
        <f t="shared" si="0"/>
        <v>57667.455401049956</v>
      </c>
      <c r="K9" s="50">
        <f t="shared" si="0"/>
        <v>61931.440327613309</v>
      </c>
      <c r="L9" s="50">
        <f>K11</f>
        <v>66510.708238791034</v>
      </c>
      <c r="M9" s="22"/>
    </row>
    <row r="10" spans="1:13" ht="16" customHeight="1" x14ac:dyDescent="0.2">
      <c r="B10" s="22" t="s">
        <v>140</v>
      </c>
      <c r="C10" s="73">
        <f>C9*$C$6</f>
        <v>2587.9323336156813</v>
      </c>
      <c r="D10" s="73">
        <f>D9*$C$6</f>
        <v>2779.2864411406385</v>
      </c>
      <c r="E10" s="73">
        <f t="shared" ref="E10:K10" si="1">E9*$C$6</f>
        <v>2984.7894481522817</v>
      </c>
      <c r="F10" s="73">
        <f t="shared" si="1"/>
        <v>3205.4875373496589</v>
      </c>
      <c r="G10" s="73">
        <f t="shared" si="1"/>
        <v>3442.5042471470674</v>
      </c>
      <c r="H10" s="73">
        <f t="shared" si="1"/>
        <v>3697.0461914271013</v>
      </c>
      <c r="I10" s="73">
        <f t="shared" si="1"/>
        <v>3970.4092022175273</v>
      </c>
      <c r="J10" s="73">
        <f t="shared" si="1"/>
        <v>4263.9849265633547</v>
      </c>
      <c r="K10" s="73">
        <f t="shared" si="1"/>
        <v>4579.2679111777315</v>
      </c>
      <c r="L10" s="73">
        <f>L9*$C$6</f>
        <v>4917.8632109384625</v>
      </c>
      <c r="M10" s="22"/>
    </row>
    <row r="11" spans="1:13" ht="16" customHeight="1" x14ac:dyDescent="0.2">
      <c r="B11" s="23" t="s">
        <v>141</v>
      </c>
      <c r="C11" s="74">
        <f>SUM(C9:C10)</f>
        <v>37587.932333615681</v>
      </c>
      <c r="D11" s="74">
        <f>SUM(D9:D10)</f>
        <v>40367.218774756322</v>
      </c>
      <c r="E11" s="74">
        <f t="shared" ref="E11:K11" si="2">SUM(E9:E10)</f>
        <v>43352.008222908604</v>
      </c>
      <c r="F11" s="74">
        <f t="shared" si="2"/>
        <v>46557.495760258265</v>
      </c>
      <c r="G11" s="74">
        <f t="shared" si="2"/>
        <v>50000.000007405331</v>
      </c>
      <c r="H11" s="74">
        <f t="shared" si="2"/>
        <v>53697.046198832431</v>
      </c>
      <c r="I11" s="74">
        <f t="shared" si="2"/>
        <v>57667.455401049956</v>
      </c>
      <c r="J11" s="74">
        <f t="shared" si="2"/>
        <v>61931.440327613309</v>
      </c>
      <c r="K11" s="74">
        <f t="shared" si="2"/>
        <v>66510.708238791034</v>
      </c>
      <c r="L11" s="74">
        <f>SUM(L9:L10)</f>
        <v>71428.571449729498</v>
      </c>
      <c r="M11" s="22"/>
    </row>
    <row r="15" spans="1:13" ht="16" customHeight="1" x14ac:dyDescent="0.2">
      <c r="B15" t="s">
        <v>142</v>
      </c>
    </row>
    <row r="16" spans="1:13" ht="16" customHeight="1" x14ac:dyDescent="0.2">
      <c r="B16" s="50">
        <v>68850</v>
      </c>
      <c r="F16" s="6"/>
      <c r="K16" t="s">
        <v>186</v>
      </c>
    </row>
    <row r="17" spans="1:11" ht="16" customHeight="1" x14ac:dyDescent="0.2">
      <c r="K17" t="s">
        <v>187</v>
      </c>
    </row>
    <row r="18" spans="1:11" ht="16" customHeight="1" x14ac:dyDescent="0.2">
      <c r="B18" t="s">
        <v>143</v>
      </c>
      <c r="K18" t="s">
        <v>188</v>
      </c>
    </row>
    <row r="19" spans="1:11" ht="16" customHeight="1" x14ac:dyDescent="0.2">
      <c r="B19" s="55">
        <v>8.6199999999999999E-2</v>
      </c>
      <c r="F19" s="44"/>
      <c r="K19" t="s">
        <v>189</v>
      </c>
    </row>
    <row r="21" spans="1:11" ht="16" customHeight="1" x14ac:dyDescent="0.2">
      <c r="B21" t="s">
        <v>144</v>
      </c>
    </row>
    <row r="22" spans="1:11" ht="16" customHeight="1" x14ac:dyDescent="0.2">
      <c r="A22" s="1"/>
      <c r="B22" s="75">
        <v>7.3899999999999993E-2</v>
      </c>
    </row>
    <row r="25" spans="1:11" ht="16" customHeight="1" x14ac:dyDescent="0.2">
      <c r="A25" s="1" t="s">
        <v>145</v>
      </c>
    </row>
    <row r="26" spans="1:11" ht="16" customHeight="1" x14ac:dyDescent="0.2">
      <c r="A26" t="s">
        <v>146</v>
      </c>
    </row>
    <row r="27" spans="1:11" ht="16" customHeight="1" x14ac:dyDescent="0.2">
      <c r="K27" s="45"/>
    </row>
    <row r="28" spans="1:11" ht="16" customHeight="1" x14ac:dyDescent="0.2">
      <c r="B28" t="s">
        <v>147</v>
      </c>
      <c r="K28" s="45"/>
    </row>
    <row r="29" spans="1:11" ht="16" customHeight="1" x14ac:dyDescent="0.2">
      <c r="K29" s="45"/>
    </row>
    <row r="30" spans="1:11" ht="16" customHeight="1" x14ac:dyDescent="0.2">
      <c r="B30" s="20" t="s">
        <v>148</v>
      </c>
      <c r="C30" s="46">
        <v>100000</v>
      </c>
      <c r="E30" s="19" t="s">
        <v>149</v>
      </c>
      <c r="F30" s="35" t="s">
        <v>150</v>
      </c>
      <c r="G30" s="35" t="s">
        <v>151</v>
      </c>
      <c r="H30" s="35" t="s">
        <v>152</v>
      </c>
      <c r="I30" s="43" t="s">
        <v>153</v>
      </c>
      <c r="K30" s="45"/>
    </row>
    <row r="31" spans="1:11" ht="16" customHeight="1" x14ac:dyDescent="0.2">
      <c r="B31" s="22" t="s">
        <v>154</v>
      </c>
      <c r="C31" s="47">
        <v>4.7272727272727265E-2</v>
      </c>
      <c r="E31" s="22">
        <v>1</v>
      </c>
      <c r="F31" s="6">
        <f>C30</f>
        <v>100000</v>
      </c>
      <c r="G31" s="50">
        <f>C30/C32</f>
        <v>10000</v>
      </c>
      <c r="H31" s="76">
        <f>F31*$C$31</f>
        <v>4727.2727272727261</v>
      </c>
      <c r="I31" s="77">
        <f>G31+H31</f>
        <v>14727.272727272726</v>
      </c>
      <c r="K31" s="45"/>
    </row>
    <row r="32" spans="1:11" ht="16" customHeight="1" x14ac:dyDescent="0.2">
      <c r="B32" s="23" t="s">
        <v>155</v>
      </c>
      <c r="C32" s="39">
        <v>10</v>
      </c>
      <c r="E32" s="22">
        <v>2</v>
      </c>
      <c r="F32" s="50">
        <f>F31-G31</f>
        <v>90000</v>
      </c>
      <c r="G32" s="50">
        <f>G31</f>
        <v>10000</v>
      </c>
      <c r="H32" s="76">
        <f>F32*$C$31</f>
        <v>4254.545454545454</v>
      </c>
      <c r="I32" s="77">
        <f>G32+H32</f>
        <v>14254.545454545454</v>
      </c>
    </row>
    <row r="33" spans="2:11" ht="16" customHeight="1" x14ac:dyDescent="0.2">
      <c r="E33" s="22">
        <v>3</v>
      </c>
      <c r="F33" s="50">
        <f t="shared" ref="F33:F40" si="3">F32-G32</f>
        <v>80000</v>
      </c>
      <c r="G33" s="50">
        <f t="shared" ref="G33:G40" si="4">G32</f>
        <v>10000</v>
      </c>
      <c r="H33" s="76">
        <f t="shared" ref="H33:H40" si="5">F33*$C$31</f>
        <v>3781.8181818181811</v>
      </c>
      <c r="I33" s="77">
        <f t="shared" ref="I33:I40" si="6">G33+H33</f>
        <v>13781.81818181818</v>
      </c>
    </row>
    <row r="34" spans="2:11" ht="16" customHeight="1" x14ac:dyDescent="0.2">
      <c r="E34" s="22">
        <v>4</v>
      </c>
      <c r="F34" s="50">
        <f t="shared" si="3"/>
        <v>70000</v>
      </c>
      <c r="G34" s="50">
        <f t="shared" si="4"/>
        <v>10000</v>
      </c>
      <c r="H34" s="76">
        <f t="shared" si="5"/>
        <v>3309.0909090909086</v>
      </c>
      <c r="I34" s="77">
        <f t="shared" si="6"/>
        <v>13309.090909090908</v>
      </c>
    </row>
    <row r="35" spans="2:11" ht="16" customHeight="1" x14ac:dyDescent="0.2">
      <c r="E35" s="22">
        <v>5</v>
      </c>
      <c r="F35" s="50">
        <f t="shared" si="3"/>
        <v>60000</v>
      </c>
      <c r="G35" s="50">
        <f t="shared" si="4"/>
        <v>10000</v>
      </c>
      <c r="H35" s="76">
        <f t="shared" si="5"/>
        <v>2836.363636363636</v>
      </c>
      <c r="I35" s="77">
        <f t="shared" si="6"/>
        <v>12836.363636363636</v>
      </c>
    </row>
    <row r="36" spans="2:11" ht="16" customHeight="1" x14ac:dyDescent="0.2">
      <c r="E36" s="22">
        <v>6</v>
      </c>
      <c r="F36" s="50">
        <f t="shared" si="3"/>
        <v>50000</v>
      </c>
      <c r="G36" s="50">
        <f t="shared" si="4"/>
        <v>10000</v>
      </c>
      <c r="H36" s="76">
        <f t="shared" si="5"/>
        <v>2363.6363636363631</v>
      </c>
      <c r="I36" s="77">
        <f t="shared" si="6"/>
        <v>12363.636363636364</v>
      </c>
    </row>
    <row r="37" spans="2:11" ht="16" customHeight="1" x14ac:dyDescent="0.2">
      <c r="E37" s="22">
        <v>7</v>
      </c>
      <c r="F37" s="50">
        <f t="shared" si="3"/>
        <v>40000</v>
      </c>
      <c r="G37" s="50">
        <f t="shared" si="4"/>
        <v>10000</v>
      </c>
      <c r="H37" s="76">
        <f t="shared" si="5"/>
        <v>1890.9090909090905</v>
      </c>
      <c r="I37" s="77">
        <f t="shared" si="6"/>
        <v>11890.90909090909</v>
      </c>
    </row>
    <row r="38" spans="2:11" ht="16" customHeight="1" x14ac:dyDescent="0.2">
      <c r="E38" s="22">
        <v>8</v>
      </c>
      <c r="F38" s="50">
        <f t="shared" si="3"/>
        <v>30000</v>
      </c>
      <c r="G38" s="50">
        <f t="shared" si="4"/>
        <v>10000</v>
      </c>
      <c r="H38" s="76">
        <f t="shared" si="5"/>
        <v>1418.181818181818</v>
      </c>
      <c r="I38" s="77">
        <f t="shared" si="6"/>
        <v>11418.181818181818</v>
      </c>
      <c r="K38" t="s">
        <v>190</v>
      </c>
    </row>
    <row r="39" spans="2:11" ht="16" customHeight="1" x14ac:dyDescent="0.2">
      <c r="E39" s="22">
        <v>9</v>
      </c>
      <c r="F39" s="50">
        <f t="shared" si="3"/>
        <v>20000</v>
      </c>
      <c r="G39" s="50">
        <f t="shared" si="4"/>
        <v>10000</v>
      </c>
      <c r="H39" s="76">
        <f t="shared" si="5"/>
        <v>945.45454545454527</v>
      </c>
      <c r="I39" s="77">
        <f t="shared" si="6"/>
        <v>10945.454545454546</v>
      </c>
    </row>
    <row r="40" spans="2:11" ht="16" customHeight="1" x14ac:dyDescent="0.2">
      <c r="E40" s="23">
        <v>10</v>
      </c>
      <c r="F40" s="50">
        <f t="shared" si="3"/>
        <v>10000</v>
      </c>
      <c r="G40" s="50">
        <f t="shared" si="4"/>
        <v>10000</v>
      </c>
      <c r="H40" s="76">
        <f t="shared" si="5"/>
        <v>472.72727272727263</v>
      </c>
      <c r="I40" s="77">
        <f t="shared" si="6"/>
        <v>10472.727272727272</v>
      </c>
    </row>
    <row r="41" spans="2:11" ht="16" customHeight="1" x14ac:dyDescent="0.2">
      <c r="E41" s="21"/>
      <c r="F41" s="48"/>
      <c r="G41" s="21"/>
      <c r="H41" s="78">
        <f>SUM(H31:H40)</f>
        <v>25999.999999999993</v>
      </c>
      <c r="I41" s="21"/>
    </row>
    <row r="42" spans="2:11" ht="16" customHeight="1" x14ac:dyDescent="0.2">
      <c r="B42" t="s">
        <v>156</v>
      </c>
    </row>
    <row r="43" spans="2:11" ht="16" customHeight="1" x14ac:dyDescent="0.2">
      <c r="B43" s="50">
        <v>27500</v>
      </c>
    </row>
    <row r="45" spans="2:11" ht="16" customHeight="1" x14ac:dyDescent="0.2">
      <c r="B45" t="s">
        <v>157</v>
      </c>
    </row>
    <row r="46" spans="2:11" ht="16" customHeight="1" x14ac:dyDescent="0.2">
      <c r="B46" s="50">
        <v>24750</v>
      </c>
    </row>
    <row r="48" spans="2:11" ht="16" customHeight="1" x14ac:dyDescent="0.2">
      <c r="B48" t="s">
        <v>158</v>
      </c>
    </row>
    <row r="49" spans="2:2" ht="16" customHeight="1" x14ac:dyDescent="0.2">
      <c r="B49" s="75">
        <v>4.7300000000000002E-2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AEC4-DEB2-214B-B8D7-89770588882B}">
  <dimension ref="A1:H29"/>
  <sheetViews>
    <sheetView tabSelected="1" zoomScale="130" zoomScaleNormal="130" zoomScalePageLayoutView="130" workbookViewId="0">
      <selection activeCell="E35" sqref="E35"/>
    </sheetView>
  </sheetViews>
  <sheetFormatPr baseColWidth="10" defaultRowHeight="16" x14ac:dyDescent="0.2"/>
  <cols>
    <col min="2" max="2" width="35.83203125" customWidth="1"/>
    <col min="3" max="3" width="13.6640625" customWidth="1"/>
    <col min="4" max="4" width="22.6640625" customWidth="1"/>
    <col min="5" max="5" width="21.5" customWidth="1"/>
    <col min="6" max="6" width="10.6640625" customWidth="1"/>
    <col min="7" max="7" width="20.1640625" customWidth="1"/>
    <col min="9" max="9" width="17.33203125" customWidth="1"/>
  </cols>
  <sheetData>
    <row r="1" spans="1:8" ht="19" x14ac:dyDescent="0.25">
      <c r="A1" s="3" t="s">
        <v>159</v>
      </c>
    </row>
    <row r="3" spans="1:8" x14ac:dyDescent="0.2">
      <c r="A3" s="1" t="s">
        <v>160</v>
      </c>
    </row>
    <row r="4" spans="1:8" x14ac:dyDescent="0.2">
      <c r="A4" t="s">
        <v>161</v>
      </c>
      <c r="F4" s="49"/>
      <c r="G4" s="49"/>
      <c r="H4" s="49"/>
    </row>
    <row r="6" spans="1:8" x14ac:dyDescent="0.2">
      <c r="B6" t="s">
        <v>162</v>
      </c>
      <c r="C6">
        <v>80</v>
      </c>
    </row>
    <row r="8" spans="1:8" x14ac:dyDescent="0.2">
      <c r="B8" s="1" t="s">
        <v>163</v>
      </c>
      <c r="C8" s="1" t="s">
        <v>164</v>
      </c>
      <c r="D8" s="1" t="s">
        <v>165</v>
      </c>
    </row>
    <row r="9" spans="1:8" x14ac:dyDescent="0.2">
      <c r="B9" t="s">
        <v>7</v>
      </c>
      <c r="C9">
        <v>73</v>
      </c>
      <c r="D9" s="2" t="str">
        <f>IF(C9&gt;=$C$6,"Passed","Failed")</f>
        <v>Failed</v>
      </c>
      <c r="E9" s="49"/>
    </row>
    <row r="10" spans="1:8" x14ac:dyDescent="0.2">
      <c r="B10" t="s">
        <v>5</v>
      </c>
      <c r="C10">
        <v>85</v>
      </c>
      <c r="D10" s="2" t="str">
        <f t="shared" ref="D10:D13" si="0">IF(C10&gt;=$C$6,"Passed","Failed")</f>
        <v>Passed</v>
      </c>
    </row>
    <row r="11" spans="1:8" x14ac:dyDescent="0.2">
      <c r="B11" t="s">
        <v>8</v>
      </c>
      <c r="C11">
        <v>32</v>
      </c>
      <c r="D11" s="2" t="str">
        <f t="shared" si="0"/>
        <v>Failed</v>
      </c>
    </row>
    <row r="12" spans="1:8" x14ac:dyDescent="0.2">
      <c r="B12" t="s">
        <v>6</v>
      </c>
      <c r="C12">
        <v>97</v>
      </c>
      <c r="D12" s="2" t="str">
        <f t="shared" si="0"/>
        <v>Passed</v>
      </c>
    </row>
    <row r="13" spans="1:8" x14ac:dyDescent="0.2">
      <c r="B13" t="s">
        <v>9</v>
      </c>
      <c r="C13">
        <v>54</v>
      </c>
      <c r="D13" s="2" t="str">
        <f t="shared" si="0"/>
        <v>Failed</v>
      </c>
    </row>
    <row r="17" spans="1:4" x14ac:dyDescent="0.2">
      <c r="A17" s="1" t="s">
        <v>166</v>
      </c>
    </row>
    <row r="18" spans="1:4" x14ac:dyDescent="0.2">
      <c r="A18" t="s">
        <v>167</v>
      </c>
    </row>
    <row r="19" spans="1:4" x14ac:dyDescent="0.2">
      <c r="A19" t="s">
        <v>168</v>
      </c>
    </row>
    <row r="21" spans="1:4" x14ac:dyDescent="0.2">
      <c r="B21" t="s">
        <v>169</v>
      </c>
      <c r="C21" s="6">
        <v>50000</v>
      </c>
    </row>
    <row r="22" spans="1:4" x14ac:dyDescent="0.2">
      <c r="B22" t="s">
        <v>170</v>
      </c>
      <c r="C22" s="6">
        <v>1000</v>
      </c>
    </row>
    <row r="24" spans="1:4" x14ac:dyDescent="0.2">
      <c r="B24" s="1" t="s">
        <v>171</v>
      </c>
      <c r="C24" s="1" t="s">
        <v>172</v>
      </c>
      <c r="D24" s="1" t="s">
        <v>170</v>
      </c>
    </row>
    <row r="25" spans="1:4" x14ac:dyDescent="0.2">
      <c r="B25" t="s">
        <v>7</v>
      </c>
      <c r="C25" s="6">
        <v>45000</v>
      </c>
      <c r="D25" s="7">
        <f>IF(C25&gt;=$C$21,$C$22,0)</f>
        <v>0</v>
      </c>
    </row>
    <row r="26" spans="1:4" x14ac:dyDescent="0.2">
      <c r="B26" t="s">
        <v>5</v>
      </c>
      <c r="C26" s="6">
        <v>65000</v>
      </c>
      <c r="D26" s="7">
        <f t="shared" ref="D26:D29" si="1">IF(C26&gt;=$C$21,$C$22,0)</f>
        <v>1000</v>
      </c>
    </row>
    <row r="27" spans="1:4" x14ac:dyDescent="0.2">
      <c r="B27" t="s">
        <v>8</v>
      </c>
      <c r="C27" s="6">
        <v>25000</v>
      </c>
      <c r="D27" s="7">
        <f t="shared" si="1"/>
        <v>0</v>
      </c>
    </row>
    <row r="28" spans="1:4" x14ac:dyDescent="0.2">
      <c r="B28" t="s">
        <v>6</v>
      </c>
      <c r="C28" s="6">
        <v>70000</v>
      </c>
      <c r="D28" s="7">
        <f t="shared" si="1"/>
        <v>1000</v>
      </c>
    </row>
    <row r="29" spans="1:4" x14ac:dyDescent="0.2">
      <c r="B29" t="s">
        <v>9</v>
      </c>
      <c r="C29" s="6">
        <v>56000</v>
      </c>
      <c r="D29" s="7">
        <f t="shared" si="1"/>
        <v>1000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Fundamentals</vt:lpstr>
      <vt:lpstr>Budget and Table</vt:lpstr>
      <vt:lpstr>Simple Formulas and Charts</vt:lpstr>
      <vt:lpstr>Goal Seek</vt:lpstr>
      <vt:lpstr>If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 User</cp:lastModifiedBy>
  <dcterms:created xsi:type="dcterms:W3CDTF">2017-02-02T09:08:54Z</dcterms:created>
  <dcterms:modified xsi:type="dcterms:W3CDTF">2022-12-27T09:29:15Z</dcterms:modified>
</cp:coreProperties>
</file>