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32"/>
  <workbookPr hidePivotFieldList="1"/>
  <mc:AlternateContent xmlns:mc="http://schemas.openxmlformats.org/markup-compatibility/2006">
    <mc:Choice Requires="x15">
      <x15ac:absPath xmlns:x15ac="http://schemas.microsoft.com/office/spreadsheetml/2010/11/ac" url="D:\Myworkspace\Analyst\Excel\Projects\Portfolio Projects\"/>
    </mc:Choice>
  </mc:AlternateContent>
  <xr:revisionPtr revIDLastSave="0" documentId="13_ncr:1_{CD536342-5DBE-4D01-A9B1-4B241DB549D9}" xr6:coauthVersionLast="47" xr6:coauthVersionMax="47" xr10:uidLastSave="{00000000-0000-0000-0000-000000000000}"/>
  <bookViews>
    <workbookView xWindow="-108" yWindow="-108" windowWidth="23256" windowHeight="12456" activeTab="3" xr2:uid="{26D4546B-D2A1-4444-8EAF-A6228F96F0C1}"/>
  </bookViews>
  <sheets>
    <sheet name="Data" sheetId="2" r:id="rId1"/>
    <sheet name="Call Centre Report" sheetId="6" r:id="rId2"/>
    <sheet name="Pivots" sheetId="7" r:id="rId3"/>
    <sheet name="Assets" sheetId="4" r:id="rId4"/>
  </sheets>
  <definedNames>
    <definedName name="_xlnm._FilterDatabase" localSheetId="0"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99" r:id="rId5"/>
    <pivotCache cacheId="100" r:id="rId6"/>
    <pivotCache cacheId="101" r:id="rId7"/>
    <pivotCache cacheId="102" r:id="rId8"/>
    <pivotCache cacheId="111" r:id="rId9"/>
    <pivotCache cacheId="114" r:id="rId10"/>
    <pivotCache cacheId="117" r:id="rId11"/>
    <pivotCache cacheId="120" r:id="rId12"/>
    <pivotCache cacheId="123" r:id="rId13"/>
  </pivotCaches>
  <extLst>
    <ext xmlns:x14="http://schemas.microsoft.com/office/spreadsheetml/2009/9/main" uri="{876F7934-8845-4945-9796-88D515C7AA90}">
      <x14:pivotCaches>
        <pivotCache cacheId="108"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74" i="7" l="1"/>
  <c r="F64" i="7"/>
  <c r="F67" i="7" s="1"/>
  <c r="G72" i="7" s="1"/>
  <c r="M34" i="6" s="1"/>
  <c r="F63" i="7"/>
  <c r="F66" i="7" s="1"/>
  <c r="G71" i="7" s="1"/>
  <c r="M33" i="6" s="1"/>
  <c r="F62" i="7"/>
  <c r="G70" i="7" s="1"/>
  <c r="M32" i="6" s="1"/>
  <c r="Q18" i="6" a="1"/>
  <c r="Q18" i="6" s="1"/>
  <c r="P19" i="6" a="1"/>
  <c r="P19" i="6" s="1"/>
  <c r="J48" i="7"/>
  <c r="F51" i="7" a="1"/>
  <c r="F51" i="7"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2" i="7" l="1"/>
  <c r="I54" i="7"/>
  <c r="I53" i="7"/>
  <c r="I52" i="7"/>
  <c r="I51" i="7"/>
  <c r="J51" i="7"/>
  <c r="J55" i="7"/>
  <c r="J54" i="7"/>
  <c r="J53" i="7"/>
  <c r="I5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2211B5-4E62-4635-BDAF-2DF00D202C5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5EAF9D9-C054-403C-8599-CF41C42B576C}"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6C10FF40-5770-45B3-B51F-BBBA33858C8C}"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<sst xmlns="http://schemas.openxmlformats.org/spreadsheetml/2006/main" count="3172" uniqueCount="1085">
  <si>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</si>
  <si>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</si>
  <si>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</si>
  <si>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</si>
  <si>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</si>
  <si>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</si>
  <si>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</si>
  <si>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</si>
  <si>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</si>
  <si>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</si>
  <si>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</si>
  <si>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</si>
  <si>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</si>
  <si>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</si>
  <si>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</si>
  <si>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</si>
  <si>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</si>
  <si>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</si>
  <si>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</si>
  <si>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</si>
  <si>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</si>
  <si>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</si>
  <si>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</si>
  <si>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</si>
  <si>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</si>
  <si>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</si>
  <si>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</si>
  <si>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</si>
  <si>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</si>
  <si>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</si>
  <si>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</si>
  <si>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</si>
  <si>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</si>
  <si>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</si>
  <si>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</si>
  <si>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</si>
  <si>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</si>
  <si>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</si>
  <si>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</si>
  <si>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</si>
  <si>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</si>
  <si>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</si>
  <si>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</si>
  <si>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</si>
  <si>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</si>
  <si>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</si>
  <si>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</si>
  <si>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</si>
  <si>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</si>
  <si>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</si>
  <si>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</si>
  <si>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</si>
  <si>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</si>
  <si>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</si>
  <si>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</si>
  <si>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</si>
  <si>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</si>
  <si>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</si>
  <si>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</si>
  <si>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</si>
  <si>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</si>
  <si>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</si>
  <si>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</si>
  <si>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</si>
  <si>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</si>
  <si>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</si>
  <si>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</si>
  <si>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</si>
  <si>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</si>
  <si>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</si>
  <si>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</si>
  <si>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</si>
  <si>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</si>
  <si>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</si>
  <si>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</si>
  <si>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</si>
  <si>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</si>
  <si>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</si>
  <si>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</si>
  <si>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</si>
  <si>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</si>
  <si>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</si>
  <si>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</si>
  <si>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</si>
  <si>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</si>
  <si>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</si>
  <si>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</si>
  <si>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</si>
  <si>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</si>
  <si>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</si>
  <si>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</si>
  <si>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</si>
  <si>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</si>
  <si>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</si>
  <si>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</si>
  <si>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</si>
  <si>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</si>
  <si>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</si>
  <si>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</si>
  <si>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</si>
  <si>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</si>
  <si>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</si>
  <si>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</si>
  <si>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</si>
  <si>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</si>
  <si>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</si>
  <si>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</si>
  <si>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</si>
  <si>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</si>
  <si>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</si>
  <si>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</si>
  <si>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</si>
  <si>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</si>
  <si>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</si>
  <si>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</si>
  <si>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</si>
  <si>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</si>
  <si>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</si>
  <si>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</si>
  <si>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</si>
  <si>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</si>
  <si>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</si>
  <si>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</si>
  <si>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</si>
  <si>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</si>
  <si>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</si>
  <si>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</si>
  <si>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</si>
  <si>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</si>
  <si>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</si>
  <si>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</si>
  <si>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</si>
  <si>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</si>
  <si>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</si>
  <si>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</si>
  <si>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</si>
  <si>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</si>
  <si>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</si>
  <si>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</si>
  <si>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</si>
  <si>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</si>
  <si>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</si>
  <si>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</si>
  <si>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</si>
  <si>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</si>
  <si>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</si>
  <si>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</si>
  <si>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</si>
  <si>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</si>
  <si>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</si>
  <si>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</si>
  <si>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</si>
  <si>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</si>
  <si>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</si>
  <si>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</si>
  <si>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</si>
  <si>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</si>
  <si>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</si>
  <si>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</si>
  <si>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</si>
  <si>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</si>
  <si>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</si>
  <si>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</si>
  <si>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</si>
  <si>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</si>
  <si>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</si>
  <si>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</si>
  <si>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</si>
  <si>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</si>
  <si>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</si>
  <si>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</si>
  <si>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</si>
  <si>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</si>
  <si>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</si>
  <si>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</si>
  <si>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</si>
  <si>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</si>
  <si>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</si>
  <si>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</si>
  <si>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</si>
  <si>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</si>
  <si>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</si>
  <si>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</si>
  <si>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</si>
  <si>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</si>
  <si>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</si>
  <si>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</si>
  <si>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</si>
  <si>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</si>
  <si>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</si>
  <si>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</si>
  <si>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</si>
  <si>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</si>
  <si>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</si>
  <si>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</si>
  <si>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</si>
  <si>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</si>
  <si>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</si>
  <si>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</si>
  <si>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</si>
  <si>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</si>
  <si>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</si>
  <si>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</si>
  <si>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</si>
  <si>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</si>
  <si>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</si>
  <si>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</si>
  <si>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</si>
  <si>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</si>
  <si>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</si>
  <si>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</si>
  <si>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</si>
  <si>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</si>
  <si>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</si>
  <si>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</si>
  <si>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</si>
  <si>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</si>
  <si>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</si>
  <si>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</si>
  <si>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</si>
  <si>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</si>
  <si>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</si>
  <si>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</si>
  <si>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</si>
  <si>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</si>
  <si>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</si>
  <si>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</si>
  <si>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</si>
  <si>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</si>
  <si>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</si>
  <si>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</si>
  <si>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</si>
  <si>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</si>
  <si>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</si>
  <si>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</si>
  <si>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</si>
  <si>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</si>
  <si>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</si>
  <si>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</si>
  <si>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</si>
  <si>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</si>
  <si>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</si>
  <si>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</si>
  <si>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</si>
  <si>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</si>
  <si>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</si>
  <si>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</si>
  <si>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</si>
  <si>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</si>
  <si>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</si>
  <si>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</si>
  <si>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</si>
  <si>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</si>
  <si>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</si>
  <si>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</si>
  <si>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</si>
  <si>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</si>
  <si>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</si>
  <si>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</si>
  <si>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</si>
  <si>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</si>
  <si>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</si>
  <si>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</si>
  <si>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</si>
  <si>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</si>
  <si>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</si>
  <si>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</si>
  <si>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</si>
  <si>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</si>
  <si>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</si>
  <si>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</si>
  <si>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</si>
  <si>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</si>
  <si>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</si>
  <si>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</si>
  <si>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</si>
  <si>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</si>
  <si>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</si>
  <si>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</si>
  <si>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</si>
  <si>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</si>
  <si>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</si>
  <si>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</si>
  <si>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</si>
  <si>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</si>
  <si>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</si>
  <si>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</si>
  <si>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</si>
  <si>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</si>
  <si>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</si>
  <si>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</si>
  <si>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</si>
  <si>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</si>
  <si>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</si>
  <si>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</si>
  <si>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</si>
  <si>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</si>
  <si>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</si>
  <si>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</si>
  <si>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</si>
  <si>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</si>
  <si>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</si>
  <si>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</si>
  <si>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</si>
  <si>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</si>
  <si>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</si>
  <si>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</si>
  <si>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</si>
  <si>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</si>
  <si>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</si>
  <si>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</si>
  <si>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</si>
  <si>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</si>
  <si>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</si>
  <si>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</si>
  <si>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</si>
  <si>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</si>
  <si>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</si>
  <si>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</si>
  <si>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</si>
  <si>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</si>
  <si>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</si>
  <si>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</si>
  <si>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</si>
  <si>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</si>
  <si>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</si>
  <si>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</si>
  <si>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</si>
  <si>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</si>
  <si>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</si>
  <si>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</si>
  <si>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</si>
  <si>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</si>
  <si>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</si>
  <si>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</si>
  <si>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</si>
  <si>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</si>
  <si>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</si>
  <si>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</si>
  <si>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</si>
  <si>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</si>
  <si>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</si>
  <si>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</si>
  <si>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</si>
  <si>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</si>
  <si>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</si>
  <si>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</si>
  <si>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</si>
  <si>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</si>
  <si>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</si>
  <si>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</si>
  <si>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</si>
  <si>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</si>
  <si>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</si>
  <si>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</si>
  <si>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</si>
  <si>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</si>
  <si>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</si>
  <si>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</si>
  <si>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</si>
  <si>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</si>
  <si>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</si>
  <si>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</si>
  <si>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</si>
  <si>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</si>
  <si>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</si>
  <si>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</si>
  <si>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</si>
  <si>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</si>
  <si>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</si>
  <si>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</si>
  <si>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</si>
  <si>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</si>
  <si>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</si>
  <si>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</si>
  <si>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</si>
  <si>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</si>
  <si>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</si>
  <si>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</si>
  <si>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</si>
  <si>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</si>
  <si>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</si>
  <si>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</si>
  <si>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</si>
  <si>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</si>
  <si>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</si>
  <si>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</si>
  <si>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</si>
  <si>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</si>
  <si>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</si>
  <si>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</si>
  <si>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</si>
  <si>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</si>
  <si>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</si>
  <si>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</si>
  <si>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</si>
  <si>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</si>
  <si>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</si>
  <si>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</si>
  <si>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</si>
  <si>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</si>
  <si>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</si>
  <si>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</si>
  <si>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</si>
  <si>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</si>
  <si>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</si>
  <si>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</si>
  <si>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</si>
  <si>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</si>
  <si>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</si>
  <si>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</si>
  <si>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</si>
  <si>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</si>
  <si>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</si>
  <si>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</si>
  <si>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</si>
  <si>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</si>
  <si>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</si>
  <si>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</si>
  <si>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</si>
  <si>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</si>
  <si>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</si>
  <si>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</si>
  <si>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</si>
  <si>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</si>
  <si>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</si>
  <si>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</si>
  <si>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</si>
  <si>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</si>
  <si>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</si>
  <si>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</si>
  <si>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</si>
  <si>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</si>
  <si>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</si>
  <si>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</si>
  <si>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</si>
  <si>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</si>
  <si>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</si>
  <si>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</si>
  <si>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</si>
  <si>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</si>
  <si>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</si>
  <si>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</si>
  <si>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</si>
  <si>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</si>
  <si>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</si>
  <si>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</si>
  <si>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</si>
  <si>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</si>
  <si>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</si>
  <si>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</si>
  <si>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</si>
  <si>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</si>
  <si>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</si>
  <si>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</si>
  <si>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</si>
  <si>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</si>
  <si>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</si>
  <si>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</si>
  <si>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</si>
  <si>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</si>
  <si>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</si>
  <si>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</si>
  <si>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</si>
  <si>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</si>
  <si>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</si>
  <si>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</si>
  <si>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</si>
  <si>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</si>
  <si>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</si>
  <si>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</si>
  <si>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</si>
  <si>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</si>
  <si>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</si>
  <si>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</si>
  <si>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</si>
  <si>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</si>
  <si>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</si>
  <si>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</si>
  <si>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</si>
  <si>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</si>
  <si>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</si>
  <si>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</si>
  <si>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</si>
  <si>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</si>
  <si>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</si>
  <si>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</si>
  <si>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</si>
  <si>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</si>
  <si>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</si>
  <si>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</si>
  <si>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</si>
  <si>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</si>
  <si>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</si>
  <si>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</si>
  <si>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</si>
  <si>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</si>
  <si>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</si>
  <si>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</si>
  <si>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</si>
  <si>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</si>
  <si>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</si>
  <si>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</si>
  <si>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</si>
  <si>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</si>
  <si>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</si>
  <si>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</si>
  <si>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</si>
  <si>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</si>
  <si>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</si>
  <si>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</si>
  <si>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</si>
  <si>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</si>
  <si>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</si>
  <si>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</si>
  <si>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</si>
  <si>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</si>
  <si>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</si>
  <si>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</si>
  <si>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</si>
  <si>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</si>
  <si>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</si>
  <si>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</si>
  <si>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</si>
  <si>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</si>
  <si>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</si>
  <si>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</si>
  <si>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</si>
  <si>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</si>
  <si>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</si>
  <si>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</si>
  <si>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</si>
  <si>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</si>
  <si>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</si>
  <si>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</si>
  <si>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</si>
  <si>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</si>
  <si>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</si>
  <si>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</si>
  <si>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</si>
  <si>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</si>
  <si>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</si>
  <si>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</si>
  <si>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</si>
  <si>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</si>
  <si>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</si>
  <si>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</si>
  <si>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</si>
  <si>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</si>
  <si>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</si>
  <si>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</si>
  <si>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</si>
  <si>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</si>
  <si>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</si>
  <si>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</si>
  <si>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</si>
  <si>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</si>
  <si>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</si>
  <si>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</si>
  <si>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</si>
  <si>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</si>
  <si>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</si>
  <si>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</si>
  <si>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</si>
  <si>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</si>
  <si>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</si>
  <si>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</si>
  <si>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</si>
  <si>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</si>
  <si>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</si>
  <si>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</si>
  <si>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</si>
  <si>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</si>
  <si>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</si>
  <si>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</si>
  <si>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</si>
  <si>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</si>
  <si>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</si>
  <si>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</si>
  <si>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</si>
  <si>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</si>
  <si>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</si>
  <si>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</si>
  <si>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</si>
  <si>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</si>
  <si>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</si>
  <si>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</si>
  <si>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</si>
  <si>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</si>
  <si>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</si>
  <si>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</si>
  <si>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</si>
  <si>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</si>
  <si>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</si>
  <si>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</si>
  <si>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</si>
  <si>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</si>
  <si>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</si>
  <si>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</si>
  <si>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</si>
  <si>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</si>
  <si>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</si>
  <si>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</si>
  <si>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</si>
  <si>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</si>
  <si>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</si>
  <si>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</si>
  <si>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</si>
  <si>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</si>
  <si>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</si>
  <si>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</si>
  <si>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</si>
  <si>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</si>
  <si>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</si>
  <si>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</si>
  <si>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</si>
  <si>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</si>
  <si>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</si>
  <si>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</si>
  <si>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</si>
  <si>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</si>
  <si>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</si>
  <si>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</si>
  <si>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</si>
  <si>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</si>
  <si>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</si>
  <si>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</si>
  <si>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</si>
  <si>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</si>
  <si>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</si>
  <si>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</si>
  <si>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</si>
  <si>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</si>
  <si>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</si>
  <si>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</si>
  <si>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</si>
  <si>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</si>
  <si>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</si>
  <si>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</si>
  <si>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</si>
  <si>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</si>
  <si>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</si>
  <si>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</si>
  <si>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</si>
  <si>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</si>
  <si>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</si>
  <si>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</si>
  <si>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</si>
  <si>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</si>
  <si>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</si>
  <si>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</si>
  <si>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</si>
  <si>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</si>
  <si>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</si>
  <si>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</si>
  <si>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</si>
  <si>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</si>
  <si>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</si>
  <si>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</si>
  <si>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</si>
  <si>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</si>
  <si>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</si>
  <si>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</si>
  <si>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</si>
  <si>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</si>
  <si>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</si>
  <si>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</si>
  <si>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</si>
  <si>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</si>
  <si>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</si>
  <si>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</si>
  <si>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</si>
  <si>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</si>
  <si>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</si>
  <si>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</si>
  <si>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</si>
  <si>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</si>
  <si>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</si>
  <si>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</si>
  <si>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</si>
  <si>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</si>
  <si>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</si>
  <si>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</si>
  <si>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</si>
  <si>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</si>
  <si>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</si>
  <si>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</si>
  <si>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</si>
  <si>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</si>
  <si>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</si>
  <si>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</si>
  <si>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</si>
  <si>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</si>
  <si>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</si>
  <si>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</si>
  <si>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</si>
  <si>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</si>
  <si>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</si>
  <si>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</si>
  <si>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</si>
  <si>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</si>
  <si>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</si>
  <si>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</si>
  <si>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</si>
  <si>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</si>
  <si>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</si>
  <si>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</si>
  <si>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</si>
  <si>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</si>
  <si>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</si>
  <si>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</si>
  <si>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</si>
  <si>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</si>
  <si>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</si>
  <si>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</si>
  <si>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</si>
  <si>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</si>
  <si>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</si>
  <si>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</si>
  <si>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</si>
  <si>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</si>
  <si>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</si>
  <si>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</si>
  <si>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</si>
  <si>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</si>
  <si>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</si>
  <si>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</si>
  <si>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</si>
  <si>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</si>
  <si>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</si>
  <si>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</si>
  <si>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</si>
  <si>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</si>
  <si>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</si>
  <si>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</si>
  <si>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</si>
  <si>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</si>
  <si>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</si>
  <si>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</si>
  <si>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</si>
  <si>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</si>
  <si>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</si>
  <si>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</si>
  <si>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</si>
  <si>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</si>
  <si>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</si>
  <si>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</si>
  <si>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</si>
  <si>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</si>
  <si>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</si>
  <si>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</si>
  <si>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</si>
  <si>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</si>
  <si>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</si>
  <si>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</si>
  <si>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</si>
  <si>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</si>
  <si>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</si>
  <si>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</si>
  <si>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</si>
  <si>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</si>
  <si>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</si>
  <si>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</si>
  <si>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</si>
  <si>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</si>
  <si>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</si>
  <si>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</si>
  <si>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</si>
  <si>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</si>
  <si>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</si>
  <si>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</si>
  <si>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</si>
  <si>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</si>
  <si>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</si>
  <si>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</si>
  <si>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</si>
  <si>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</si>
  <si>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</si>
  <si>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</si>
  <si>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</si>
  <si>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</si>
  <si>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</si>
  <si>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</si>
  <si>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</si>
  <si>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</si>
  <si>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</si>
  <si>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</si>
  <si>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</si>
  <si>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</si>
  <si>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</si>
  <si>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</si>
  <si>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</si>
  <si>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</si>
  <si>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</si>
  <si>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</si>
  <si>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</si>
  <si>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</si>
  <si>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</si>
  <si>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</si>
  <si>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</si>
  <si>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</si>
  <si>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</si>
  <si>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</si>
  <si>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</si>
  <si>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</si>
  <si>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</si>
  <si>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</si>
  <si>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</si>
  <si>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</si>
  <si>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</si>
  <si>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</si>
  <si>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</si>
  <si>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</si>
  <si>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</si>
  <si>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</si>
  <si>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</si>
  <si>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</si>
  <si>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</si>
  <si>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</si>
  <si>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</si>
  <si>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</si>
  <si>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</si>
  <si>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</si>
  <si>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</si>
  <si>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</si>
  <si>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</si>
  <si>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</si>
  <si>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</si>
  <si>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</si>
  <si>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</si>
  <si>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</si>
  <si>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</si>
  <si>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</si>
  <si>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</si>
  <si>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</si>
  <si>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</si>
  <si>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</si>
  <si>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</si>
  <si>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</si>
  <si>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</si>
  <si>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</si>
  <si>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</si>
  <si>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</si>
  <si>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</si>
  <si>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</si>
  <si>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</si>
  <si>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</si>
  <si>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</si>
  <si>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</si>
  <si>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</si>
  <si>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</si>
  <si>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</si>
  <si>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</si>
  <si>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</si>
  <si>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</si>
  <si>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</si>
  <si>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</si>
  <si>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</si>
  <si>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</si>
  <si>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</si>
  <si>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</si>
  <si>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</si>
  <si>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</si>
  <si>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</si>
  <si>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</si>
  <si>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</si>
  <si>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</si>
  <si>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</si>
  <si>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</si>
  <si>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</si>
  <si>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</si>
  <si>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</si>
  <si>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</si>
  <si>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</si>
  <si>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</si>
  <si>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</si>
  <si>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</si>
  <si>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</si>
  <si>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</si>
  <si>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</si>
  <si>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</si>
  <si>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</si>
  <si>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</si>
  <si>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</si>
  <si>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</si>
  <si>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</si>
  <si>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</si>
  <si>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</si>
  <si>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</si>
  <si>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</si>
  <si>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</si>
  <si>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</si>
  <si>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</si>
  <si>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</si>
  <si>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</si>
  <si>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</si>
  <si>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</si>
  <si>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</si>
  <si>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</si>
  <si>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</si>
  <si>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</si>
  <si>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</si>
  <si>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</si>
  <si>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</si>
  <si>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</si>
  <si>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</si>
  <si>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</si>
  <si>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</si>
  <si>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</si>
  <si>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</si>
  <si>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</si>
  <si>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</si>
  <si>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</si>
  <si>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</si>
  <si>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</si>
  <si>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</si>
  <si>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</si>
  <si>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</si>
  <si>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</si>
  <si>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</si>
  <si>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</si>
  <si>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</si>
  <si>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</si>
  <si>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</si>
  <si>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</si>
  <si>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</si>
  <si>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</si>
  <si>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</si>
  <si>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</si>
  <si>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</si>
  <si>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</si>
  <si>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</si>
  <si>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</si>
  <si>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</si>
  <si>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</si>
  <si>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</si>
  <si>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</si>
  <si>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</si>
  <si>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</si>
  <si>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</si>
  <si>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</si>
  <si>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</si>
  <si>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</si>
  <si>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</si>
  <si>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</si>
  <si>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</si>
  <si>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</si>
  <si>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</si>
  <si>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</si>
  <si>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</si>
  <si>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</si>
  <si>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</si>
  <si>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</si>
  <si>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</si>
  <si>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</si>
  <si>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</si>
  <si>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</si>
  <si>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</si>
  <si>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</si>
  <si>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</si>
  <si>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</si>
  <si>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</si>
  <si>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</si>
  <si>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</si>
  <si>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</si>
  <si>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</si>
  <si>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</si>
  <si>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</si>
  <si>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</si>
  <si>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</si>
  <si>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</si>
  <si>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</si>
  <si>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</si>
  <si>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</si>
  <si>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</si>
  <si>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</si>
  <si>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</si>
  <si>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</si>
  <si>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</si>
  <si>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</si>
  <si>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</si>
  <si>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</si>
  <si>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</si>
  <si>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</si>
  <si>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</si>
  <si>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</si>
  <si>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</si>
  <si>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</si>
  <si>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</si>
  <si>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</si>
  <si>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</si>
  <si>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</si>
  <si>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</si>
  <si>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</si>
  <si>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</si>
  <si>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</si>
  <si>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</si>
  <si>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</si>
  <si>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</si>
  <si>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</si>
  <si>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</si>
  <si>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</si>
  <si>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</si>
  <si>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</si>
  <si>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</si>
  <si>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</si>
  <si>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</si>
  <si>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</si>
  <si>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</si>
  <si>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</si>
  <si>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</si>
  <si>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</si>
  <si>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</si>
  <si>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</si>
  <si>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</si>
  <si>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</si>
  <si>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</si>
  <si>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</si>
  <si>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</si>
  <si>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</si>
  <si>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</si>
  <si>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</si>
  <si>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</si>
  <si>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</si>
  <si>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</si>
  <si>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</si>
  <si>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</si>
  <si>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</si>
  <si>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</si>
  <si>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</si>
  <si>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</si>
  <si>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</si>
  <si>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</si>
  <si>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</si>
  <si>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</si>
  <si>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</si>
  <si>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</si>
  <si>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</si>
  <si>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</si>
  <si>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</si>
  <si>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</si>
  <si>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</si>
  <si>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</si>
  <si>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</si>
  <si>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</si>
  <si>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</si>
  <si>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</si>
  <si>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</si>
  <si>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</si>
  <si>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</si>
  <si>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</si>
  <si>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</si>
  <si>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</si>
  <si>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</si>
  <si>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</si>
  <si>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</si>
  <si>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</si>
  <si>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</si>
  <si>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</si>
  <si>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</si>
  <si>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</si>
  <si>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</si>
  <si>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</si>
  <si>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</si>
  <si>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</si>
  <si>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</si>
  <si>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</si>
  <si>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</si>
  <si>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</si>
  <si>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</si>
  <si>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Reps</t>
  </si>
  <si>
    <t>Calls</t>
  </si>
  <si>
    <t>Amount</t>
  </si>
  <si>
    <t>Sel. Calls</t>
  </si>
  <si>
    <t>Sel. Amount</t>
  </si>
  <si>
    <t>Selected Rep</t>
  </si>
  <si>
    <t>Column Labels</t>
  </si>
  <si>
    <t>TOTAL</t>
  </si>
  <si>
    <t>Rep Summary</t>
  </si>
  <si>
    <t>% of Calls</t>
  </si>
  <si>
    <t>Amount Rank</t>
  </si>
  <si>
    <t>Call Rank</t>
  </si>
  <si>
    <t>Labels:</t>
  </si>
  <si>
    <t>Image:</t>
  </si>
  <si>
    <r>
      <t xml:space="preserve">Call Centre Report </t>
    </r>
    <r>
      <rPr>
        <sz val="24"/>
        <color theme="0" tint="-0.34998626667073579"/>
        <rFont val="Aptos Light"/>
        <family val="2"/>
      </rPr>
      <t>- 2023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</si>
</sst>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0,\k"/>
    <numFmt numFmtId="168" formatCode="[$$-409]#,##0"/>
  </numFmts>
  <fonts count="12"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sz val="11"/>
      <color theme="1"/>
      <name val="Aptos ExtraBold"/>
      <family val="2"/>
      <scheme val="major"/>
    </font>
    <font>
      <sz val="10"/>
      <color theme="1"/>
      <name val="Aptos ExtraBold"/>
      <family val="2"/>
      <scheme val="major"/>
    </font>
    <font>
      <sz val="11"/>
      <color theme="0" tint="-0.34998626667073579"/>
      <name val="Aptos"/>
      <family val="2"/>
      <scheme val="minor"/>
    </font>
    <font>
      <sz val="11"/>
      <color theme="8"/>
      <name val="Aptos"/>
      <family val="2"/>
      <scheme val="minor"/>
    </font>
    <font>
      <sz val="24"/>
      <color theme="0" tint="-0.34998626667073579"/>
      <name val="Aptos ExtraBold"/>
      <family val="2"/>
      <scheme val="major"/>
    </font>
    <font>
      <sz val="24"/>
      <color theme="0" tint="-0.34998626667073579"/>
      <name val="Aptos Light"/>
      <family val="2"/>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6">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0" borderId="0" xfId="0" applyNumberFormat="1"/>
    <xf numFmtId="0" fontId="0" fillId="5" borderId="10" xfId="0" applyFill="1" applyBorder="1"/>
    <xf numFmtId="0" fontId="5" fillId="5" borderId="0" xfId="0" applyFont="1" applyFill="1" applyBorder="1"/>
    <xf numFmtId="0" fontId="5" fillId="5" borderId="14" xfId="0" applyFont="1" applyFill="1" applyBorder="1"/>
    <xf numFmtId="0" fontId="5" fillId="5" borderId="13" xfId="0" applyFont="1" applyFill="1" applyBorder="1" applyAlignment="1">
      <alignment horizontal="left" indent="1"/>
    </xf>
    <xf numFmtId="168" fontId="5" fillId="5" borderId="0" xfId="0" applyNumberFormat="1" applyFont="1" applyFill="1" applyBorder="1"/>
    <xf numFmtId="168" fontId="5" fillId="5" borderId="14" xfId="0" applyNumberFormat="1" applyFont="1" applyFill="1" applyBorder="1"/>
    <xf numFmtId="0" fontId="5" fillId="5" borderId="15" xfId="0" applyFont="1" applyFill="1" applyBorder="1" applyAlignment="1">
      <alignment horizontal="left" indent="1"/>
    </xf>
    <xf numFmtId="168" fontId="5" fillId="5" borderId="16" xfId="0" applyNumberFormat="1" applyFont="1" applyFill="1" applyBorder="1"/>
    <xf numFmtId="168" fontId="5" fillId="5" borderId="17" xfId="0" applyNumberFormat="1" applyFont="1" applyFill="1" applyBorder="1"/>
    <xf numFmtId="0" fontId="6" fillId="5" borderId="11" xfId="0" applyFont="1" applyFill="1" applyBorder="1"/>
    <xf numFmtId="0" fontId="6" fillId="5" borderId="12" xfId="0" applyFont="1" applyFill="1" applyBorder="1"/>
    <xf numFmtId="0" fontId="7" fillId="5" borderId="13" xfId="0" applyFont="1" applyFill="1" applyBorder="1"/>
    <xf numFmtId="9" fontId="0" fillId="0" borderId="0" xfId="1" applyFont="1"/>
    <xf numFmtId="0" fontId="10" fillId="3" borderId="0" xfId="0" applyFont="1" applyFill="1" applyAlignment="1">
      <alignment vertical="center"/>
    </xf>
    <xf numFmtId="0" fontId="8" fillId="3" borderId="0" xfId="0" applyFont="1" applyFill="1"/>
    <xf numFmtId="0" fontId="9" fillId="3" borderId="0" xfId="0" applyFont="1" applyFill="1" applyAlignment="1">
      <alignment horizontal="center"/>
    </xf>
  </cellXfs>
  <cellStyles count="2">
    <cellStyle name="Normal" xfId="0" builtinId="0"/>
    <cellStyle name="Percent" xfId="1" builtinId="5"/>
  </cellStyles>
  <dxfs count="20">
    <dxf>
      <fill>
        <patternFill patternType="solid">
          <bgColor theme="8"/>
        </patternFill>
      </fill>
    </dxf>
    <dxf>
      <fill>
        <patternFill>
          <bgColor theme="8" tint="0.59996337778862885"/>
        </patternFill>
      </fill>
      <border>
        <left style="thin">
          <color theme="1" tint="0.24994659260841701"/>
        </left>
        <right style="thin">
          <color theme="1" tint="0.24994659260841701"/>
        </right>
        <top/>
        <bottom/>
        <vertical/>
        <horizontal/>
      </border>
    </dxf>
    <dxf>
      <fill>
        <patternFill patternType="solid">
          <bgColor theme="8"/>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34998626667073579"/>
        </left>
        <right style="thin">
          <color theme="0" tint="-0.34998626667073579"/>
        </right>
        <top style="thin">
          <color theme="0" tint="-0.34998626667073579"/>
        </top>
        <bottom style="thin">
          <color theme="0" tint="-0.34998626667073579"/>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9"/>
    </tableStyle>
    <tableStyle name="SlicerStyleDark5 2" pivot="0" table="0" count="10" xr9:uid="{21136A14-9580-4299-A8BB-71535B5DD2DE}">
      <tableStyleElement type="wholeTable" dxfId="18"/>
      <tableStyleElement type="headerRow" dxfId="1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Data Analysis.xlsx]Pivots!weekday trend</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Pivots!$G$20</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Pivots!$F$21:$F$28</c:f>
              <c:strCache>
                <c:ptCount val="7"/>
                <c:pt idx="0">
                  <c:v>Sunday</c:v>
                </c:pt>
                <c:pt idx="1">
                  <c:v>Monday</c:v>
                </c:pt>
                <c:pt idx="2">
                  <c:v>Tuesday</c:v>
                </c:pt>
                <c:pt idx="3">
                  <c:v>Wednesday</c:v>
                </c:pt>
                <c:pt idx="4">
                  <c:v>Thursday</c:v>
                </c:pt>
                <c:pt idx="5">
                  <c:v>Friday</c:v>
                </c:pt>
                <c:pt idx="6">
                  <c:v>Saturday</c:v>
                </c:pt>
              </c:strCache>
            </c:strRef>
          </c:cat>
          <c:val>
            <c:numRef>
              <c:f>Pivots!$G$21:$G$28</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1C0D-4B88-BABC-D7B29494659C}"/>
            </c:ext>
          </c:extLst>
        </c:ser>
        <c:dLbls>
          <c:showLegendKey val="0"/>
          <c:showVal val="0"/>
          <c:showCatName val="0"/>
          <c:showSerName val="0"/>
          <c:showPercent val="0"/>
          <c:showBubbleSize val="0"/>
        </c:dLbls>
        <c:gapWidth val="25"/>
        <c:axId val="1722135167"/>
        <c:axId val="1722135647"/>
      </c:barChart>
      <c:catAx>
        <c:axId val="17221351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722135647"/>
        <c:crosses val="autoZero"/>
        <c:auto val="1"/>
        <c:lblAlgn val="ctr"/>
        <c:lblOffset val="100"/>
        <c:noMultiLvlLbl val="0"/>
      </c:catAx>
      <c:valAx>
        <c:axId val="1722135647"/>
        <c:scaling>
          <c:orientation val="minMax"/>
        </c:scaling>
        <c:delete val="1"/>
        <c:axPos val="b"/>
        <c:numFmt formatCode="#,##0" sourceLinked="1"/>
        <c:majorTickMark val="none"/>
        <c:minorTickMark val="none"/>
        <c:tickLblPos val="nextTo"/>
        <c:crossAx val="1722135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Data Analysis.xlsx]Pivots!monthly trend</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chemeClr val="accent6"/>
                </a:solidFill>
                <a:latin typeface="+mj-lt"/>
              </a:rPr>
              <a:t>Call Trend</a:t>
            </a:r>
          </a:p>
        </c:rich>
      </c:tx>
      <c:layout>
        <c:manualLayout>
          <c:xMode val="edge"/>
          <c:yMode val="edge"/>
          <c:x val="2.3603544174954198E-2"/>
          <c:y val="3.44323519510536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Pivots!$C$20</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Pivots!$A$21:$A$33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Pivots!$C$21:$C$33</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6C43-41C8-AFA9-87BE425DF66F}"/>
            </c:ext>
          </c:extLst>
        </c:ser>
        <c:dLbls>
          <c:showLegendKey val="0"/>
          <c:showVal val="0"/>
          <c:showCatName val="0"/>
          <c:showSerName val="0"/>
          <c:showPercent val="0"/>
          <c:showBubbleSize val="0"/>
        </c:dLbls>
        <c:axId val="180289663"/>
        <c:axId val="180290143"/>
      </c:areaChart>
      <c:lineChart>
        <c:grouping val="standard"/>
        <c:varyColors val="0"/>
        <c:ser>
          <c:idx val="0"/>
          <c:order val="0"/>
          <c:tx>
            <c:strRef>
              <c:f>Pivots!$B$20</c:f>
              <c:strCache>
                <c:ptCount val="1"/>
                <c:pt idx="0">
                  <c:v>Call Count</c:v>
                </c:pt>
              </c:strCache>
            </c:strRef>
          </c:tx>
          <c:spPr>
            <a:ln w="28575" cap="rnd">
              <a:solidFill>
                <a:schemeClr val="accent6"/>
              </a:solidFill>
              <a:round/>
            </a:ln>
            <a:effectLst/>
          </c:spPr>
          <c:marker>
            <c:symbol val="circle"/>
            <c:size val="7"/>
            <c:spPr>
              <a:solidFill>
                <a:schemeClr val="bg1"/>
              </a:solidFill>
              <a:ln w="25400">
                <a:solidFill>
                  <a:schemeClr val="tx1">
                    <a:lumMod val="85000"/>
                    <a:lumOff val="15000"/>
                  </a:schemeClr>
                </a:solidFill>
              </a:ln>
              <a:effectLst/>
            </c:spPr>
          </c:marker>
          <c:cat>
            <c:strRef>
              <c:f>Pivots!$A$21:$A$33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Pivots!$B$21:$B$33</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6C43-41C8-AFA9-87BE425DF66F}"/>
            </c:ext>
          </c:extLst>
        </c:ser>
        <c:dLbls>
          <c:showLegendKey val="0"/>
          <c:showVal val="0"/>
          <c:showCatName val="0"/>
          <c:showSerName val="0"/>
          <c:showPercent val="0"/>
          <c:showBubbleSize val="0"/>
        </c:dLbls>
        <c:marker val="1"/>
        <c:smooth val="0"/>
        <c:axId val="180289663"/>
        <c:axId val="180290143"/>
      </c:lineChart>
      <c:catAx>
        <c:axId val="180289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80290143"/>
        <c:crosses val="autoZero"/>
        <c:auto val="1"/>
        <c:lblAlgn val="ctr"/>
        <c:lblOffset val="100"/>
        <c:noMultiLvlLbl val="0"/>
      </c:catAx>
      <c:valAx>
        <c:axId val="1802901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80289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800" b="0" i="0" u="none" strike="noStrike" kern="1200" spc="0" baseline="0">
                <a:solidFill>
                  <a:schemeClr val="accent5"/>
                </a:solidFill>
                <a:latin typeface="+mj-lt"/>
                <a:ea typeface="+mn-ea"/>
                <a:cs typeface="+mn-cs"/>
              </a:defRPr>
            </a:pPr>
            <a:r>
              <a:rPr lang="en-US" sz="1800" b="0" i="0" u="none" strike="noStrike" kern="1200" spc="0" baseline="0">
                <a:solidFill>
                  <a:schemeClr val="accent5"/>
                </a:solidFill>
                <a:latin typeface="+mj-lt"/>
                <a:ea typeface="+mn-ea"/>
                <a:cs typeface="+mn-cs"/>
              </a:rPr>
              <a:t>Calls</a:t>
            </a:r>
          </a:p>
        </c:rich>
      </c:tx>
      <c:layout>
        <c:manualLayout>
          <c:xMode val="edge"/>
          <c:yMode val="edge"/>
          <c:x val="5.4202181899659738E-2"/>
          <c:y val="2.1761474251349597E-2"/>
        </c:manualLayout>
      </c:layout>
      <c:overlay val="0"/>
      <c:spPr>
        <a:noFill/>
        <a:ln>
          <a:noFill/>
        </a:ln>
        <a:effectLst/>
      </c:spPr>
      <c:txPr>
        <a:bodyPr rot="0" spcFirstLastPara="1" vertOverflow="ellipsis" vert="horz" wrap="square" anchor="ctr" anchorCtr="1"/>
        <a:lstStyle/>
        <a:p>
          <a:pPr algn="ctr" rtl="0">
            <a:defRPr lang="en-US" sz="1800" b="0" i="0" u="none" strike="noStrike" kern="1200" spc="0" baseline="0">
              <a:solidFill>
                <a:schemeClr val="accent5"/>
              </a:solidFill>
              <a:latin typeface="+mj-lt"/>
              <a:ea typeface="+mn-ea"/>
              <a:cs typeface="+mn-cs"/>
            </a:defRPr>
          </a:pPr>
          <a:endParaRPr lang="en-PK"/>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Pivots!$F$51:$F$55</c:f>
              <c:strCache>
                <c:ptCount val="5"/>
                <c:pt idx="0">
                  <c:v>R01</c:v>
                </c:pt>
                <c:pt idx="1">
                  <c:v>R02</c:v>
                </c:pt>
                <c:pt idx="2">
                  <c:v>R03</c:v>
                </c:pt>
                <c:pt idx="3">
                  <c:v>R04</c:v>
                </c:pt>
                <c:pt idx="4">
                  <c:v>R05</c:v>
                </c:pt>
              </c:strCache>
            </c:strRef>
          </c:cat>
          <c:val>
            <c:numRef>
              <c:f>Pivots!$G$51:$G$55</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4C77-4FEA-92A8-A2DEC87B4C31}"/>
            </c:ext>
          </c:extLst>
        </c:ser>
        <c:ser>
          <c:idx val="1"/>
          <c:order val="1"/>
          <c:tx>
            <c:strRef>
              <c:f>Pivots!$I$50</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Pivots!$I$51:$I$55</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4C77-4FEA-92A8-A2DEC87B4C31}"/>
            </c:ext>
          </c:extLst>
        </c:ser>
        <c:dLbls>
          <c:dLblPos val="outEnd"/>
          <c:showLegendKey val="0"/>
          <c:showVal val="1"/>
          <c:showCatName val="0"/>
          <c:showSerName val="0"/>
          <c:showPercent val="0"/>
          <c:showBubbleSize val="0"/>
        </c:dLbls>
        <c:gapWidth val="25"/>
        <c:overlap val="100"/>
        <c:axId val="117843183"/>
        <c:axId val="117840303"/>
      </c:barChart>
      <c:catAx>
        <c:axId val="117843183"/>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17840303"/>
        <c:crosses val="autoZero"/>
        <c:auto val="1"/>
        <c:lblAlgn val="ctr"/>
        <c:lblOffset val="100"/>
        <c:noMultiLvlLbl val="0"/>
      </c:catAx>
      <c:valAx>
        <c:axId val="117840303"/>
        <c:scaling>
          <c:orientation val="minMax"/>
          <c:min val="0"/>
        </c:scaling>
        <c:delete val="1"/>
        <c:axPos val="t"/>
        <c:numFmt formatCode="General" sourceLinked="1"/>
        <c:majorTickMark val="out"/>
        <c:minorTickMark val="none"/>
        <c:tickLblPos val="nextTo"/>
        <c:crossAx val="117843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PK"/>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800" b="0" i="0" u="none" strike="noStrike" kern="1200" spc="0" baseline="0">
                <a:solidFill>
                  <a:schemeClr val="accent6"/>
                </a:solidFill>
                <a:latin typeface="+mj-lt"/>
                <a:ea typeface="+mn-ea"/>
                <a:cs typeface="+mn-cs"/>
              </a:defRPr>
            </a:pPr>
            <a:r>
              <a:rPr lang="en-US" sz="1800" b="0" i="0" u="none" strike="noStrike" kern="1200" spc="0" baseline="0">
                <a:solidFill>
                  <a:schemeClr val="accent6"/>
                </a:solidFill>
                <a:latin typeface="+mj-lt"/>
                <a:ea typeface="+mn-ea"/>
                <a:cs typeface="+mn-cs"/>
              </a:rPr>
              <a:t>Amount</a:t>
            </a:r>
          </a:p>
        </c:rich>
      </c:tx>
      <c:layout>
        <c:manualLayout>
          <c:xMode val="edge"/>
          <c:yMode val="edge"/>
          <c:x val="6.387113885207911E-2"/>
          <c:y val="2.1768007884475297E-2"/>
        </c:manualLayout>
      </c:layout>
      <c:overlay val="0"/>
      <c:spPr>
        <a:noFill/>
        <a:ln>
          <a:noFill/>
        </a:ln>
        <a:effectLst/>
      </c:spPr>
      <c:txPr>
        <a:bodyPr rot="0" spcFirstLastPara="1" vertOverflow="ellipsis" vert="horz" wrap="square" anchor="ctr" anchorCtr="1"/>
        <a:lstStyle/>
        <a:p>
          <a:pPr algn="ctr" rtl="0">
            <a:defRPr lang="en-US" sz="1800" b="0" i="0" u="none" strike="noStrike" kern="1200" spc="0" baseline="0">
              <a:solidFill>
                <a:schemeClr val="accent6"/>
              </a:solidFill>
              <a:latin typeface="+mj-lt"/>
              <a:ea typeface="+mn-ea"/>
              <a:cs typeface="+mn-cs"/>
            </a:defRPr>
          </a:pPr>
          <a:endParaRPr lang="en-PK"/>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Pivots!$F$51:$F$55</c:f>
              <c:strCache>
                <c:ptCount val="5"/>
                <c:pt idx="0">
                  <c:v>R01</c:v>
                </c:pt>
                <c:pt idx="1">
                  <c:v>R02</c:v>
                </c:pt>
                <c:pt idx="2">
                  <c:v>R03</c:v>
                </c:pt>
                <c:pt idx="3">
                  <c:v>R04</c:v>
                </c:pt>
                <c:pt idx="4">
                  <c:v>R05</c:v>
                </c:pt>
              </c:strCache>
            </c:strRef>
          </c:cat>
          <c:val>
            <c:numRef>
              <c:f>Pivots!$H$51:$H$55</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332-4B8F-8D3F-28FE99274D47}"/>
            </c:ext>
          </c:extLst>
        </c:ser>
        <c:ser>
          <c:idx val="1"/>
          <c:order val="1"/>
          <c:tx>
            <c:strRef>
              <c:f>Pivots!$J$50</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Pivots!$J$51:$J$55</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C332-4B8F-8D3F-28FE99274D47}"/>
            </c:ext>
          </c:extLst>
        </c:ser>
        <c:dLbls>
          <c:showLegendKey val="0"/>
          <c:showVal val="0"/>
          <c:showCatName val="0"/>
          <c:showSerName val="0"/>
          <c:showPercent val="0"/>
          <c:showBubbleSize val="0"/>
        </c:dLbls>
        <c:gapWidth val="25"/>
        <c:overlap val="100"/>
        <c:axId val="117843183"/>
        <c:axId val="117840303"/>
      </c:barChart>
      <c:catAx>
        <c:axId val="117843183"/>
        <c:scaling>
          <c:orientation val="maxMin"/>
        </c:scaling>
        <c:delete val="1"/>
        <c:axPos val="l"/>
        <c:numFmt formatCode="General" sourceLinked="1"/>
        <c:majorTickMark val="none"/>
        <c:minorTickMark val="none"/>
        <c:tickLblPos val="nextTo"/>
        <c:crossAx val="117840303"/>
        <c:crosses val="autoZero"/>
        <c:auto val="1"/>
        <c:lblAlgn val="ctr"/>
        <c:lblOffset val="100"/>
        <c:noMultiLvlLbl val="0"/>
      </c:catAx>
      <c:valAx>
        <c:axId val="117840303"/>
        <c:scaling>
          <c:orientation val="minMax"/>
        </c:scaling>
        <c:delete val="1"/>
        <c:axPos val="t"/>
        <c:numFmt formatCode="\$#,###.0,\k" sourceLinked="1"/>
        <c:majorTickMark val="none"/>
        <c:minorTickMark val="none"/>
        <c:tickLblPos val="nextTo"/>
        <c:crossAx val="117843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PK"/>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Data Analysis.xlsx]Pivots!PivotTable7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5"/>
                </a:solidFill>
                <a:latin typeface="+mj-lt"/>
              </a:rPr>
              <a:t>Female</a:t>
            </a:r>
            <a:r>
              <a:rPr lang="en-US">
                <a:latin typeface="+mj-lt"/>
              </a:rPr>
              <a:t> vs </a:t>
            </a:r>
            <a:r>
              <a:rPr lang="en-US">
                <a:solidFill>
                  <a:schemeClr val="accent4"/>
                </a:solidFill>
                <a:latin typeface="+mj-lt"/>
              </a:rPr>
              <a:t>Male</a:t>
            </a:r>
            <a:r>
              <a:rPr lang="en-US" baseline="0">
                <a:latin typeface="+mj-lt"/>
              </a:rPr>
              <a:t> Callers</a:t>
            </a:r>
            <a:endParaRPr lang="en-US">
              <a:latin typeface="+mj-lt"/>
            </a:endParaRPr>
          </a:p>
        </c:rich>
      </c:tx>
      <c:layout>
        <c:manualLayout>
          <c:xMode val="edge"/>
          <c:yMode val="edge"/>
          <c:x val="8.0683551937960118E-2"/>
          <c:y val="3.55191269566400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Pivots!$B$74:$B$75</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Pivots!$A$76:$A$79</c:f>
              <c:strCache>
                <c:ptCount val="3"/>
                <c:pt idx="0">
                  <c:v>Cincinnati</c:v>
                </c:pt>
                <c:pt idx="1">
                  <c:v>Cleveland</c:v>
                </c:pt>
                <c:pt idx="2">
                  <c:v>Columbus</c:v>
                </c:pt>
              </c:strCache>
            </c:strRef>
          </c:cat>
          <c:val>
            <c:numRef>
              <c:f>Pivots!$B$76:$B$79</c:f>
              <c:numCache>
                <c:formatCode>#,##0</c:formatCode>
                <c:ptCount val="3"/>
                <c:pt idx="0">
                  <c:v>144</c:v>
                </c:pt>
                <c:pt idx="1">
                  <c:v>326</c:v>
                </c:pt>
                <c:pt idx="2">
                  <c:v>129</c:v>
                </c:pt>
              </c:numCache>
            </c:numRef>
          </c:val>
          <c:extLst>
            <c:ext xmlns:c16="http://schemas.microsoft.com/office/drawing/2014/chart" uri="{C3380CC4-5D6E-409C-BE32-E72D297353CC}">
              <c16:uniqueId val="{00000000-6D08-45C5-ACF1-064BB23D736E}"/>
            </c:ext>
          </c:extLst>
        </c:ser>
        <c:ser>
          <c:idx val="1"/>
          <c:order val="1"/>
          <c:tx>
            <c:strRef>
              <c:f>Pivots!$C$74:$C$75</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Pivots!$A$76:$A$79</c:f>
              <c:strCache>
                <c:ptCount val="3"/>
                <c:pt idx="0">
                  <c:v>Cincinnati</c:v>
                </c:pt>
                <c:pt idx="1">
                  <c:v>Cleveland</c:v>
                </c:pt>
                <c:pt idx="2">
                  <c:v>Columbus</c:v>
                </c:pt>
              </c:strCache>
            </c:strRef>
          </c:cat>
          <c:val>
            <c:numRef>
              <c:f>Pivots!$C$76:$C$79</c:f>
              <c:numCache>
                <c:formatCode>#,##0</c:formatCode>
                <c:ptCount val="3"/>
                <c:pt idx="0">
                  <c:v>132</c:v>
                </c:pt>
                <c:pt idx="1">
                  <c:v>63</c:v>
                </c:pt>
                <c:pt idx="2">
                  <c:v>206</c:v>
                </c:pt>
              </c:numCache>
            </c:numRef>
          </c:val>
          <c:extLst>
            <c:ext xmlns:c16="http://schemas.microsoft.com/office/drawing/2014/chart" uri="{C3380CC4-5D6E-409C-BE32-E72D297353CC}">
              <c16:uniqueId val="{00000001-6D08-45C5-ACF1-064BB23D736E}"/>
            </c:ext>
          </c:extLst>
        </c:ser>
        <c:dLbls>
          <c:dLblPos val="ctr"/>
          <c:showLegendKey val="0"/>
          <c:showVal val="1"/>
          <c:showCatName val="0"/>
          <c:showSerName val="0"/>
          <c:showPercent val="0"/>
          <c:showBubbleSize val="0"/>
        </c:dLbls>
        <c:gapWidth val="25"/>
        <c:overlap val="100"/>
        <c:axId val="1733644175"/>
        <c:axId val="1734827535"/>
      </c:barChart>
      <c:catAx>
        <c:axId val="17336441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734827535"/>
        <c:crosses val="autoZero"/>
        <c:auto val="1"/>
        <c:lblAlgn val="ctr"/>
        <c:lblOffset val="100"/>
        <c:noMultiLvlLbl val="0"/>
      </c:catAx>
      <c:valAx>
        <c:axId val="1734827535"/>
        <c:scaling>
          <c:orientation val="minMax"/>
        </c:scaling>
        <c:delete val="1"/>
        <c:axPos val="l"/>
        <c:numFmt formatCode="0%" sourceLinked="1"/>
        <c:majorTickMark val="out"/>
        <c:minorTickMark val="none"/>
        <c:tickLblPos val="nextTo"/>
        <c:crossAx val="1733644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Data Analysis.xlsx]Pivots!rep satisfaction</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Pivots!$B$88</c:f>
              <c:strCache>
                <c:ptCount val="1"/>
                <c:pt idx="0">
                  <c:v>Total</c:v>
                </c:pt>
              </c:strCache>
            </c:strRef>
          </c:tx>
          <c:spPr>
            <a:solidFill>
              <a:schemeClr val="bg2">
                <a:lumMod val="50000"/>
              </a:schemeClr>
            </a:solidFill>
            <a:ln>
              <a:noFill/>
            </a:ln>
            <a:effectLst/>
          </c:spPr>
          <c:invertIfNegative val="0"/>
          <c:cat>
            <c:strRef>
              <c:f>Pivots!$A$89:$A$94</c:f>
              <c:strCache>
                <c:ptCount val="5"/>
                <c:pt idx="0">
                  <c:v>1</c:v>
                </c:pt>
                <c:pt idx="1">
                  <c:v>2</c:v>
                </c:pt>
                <c:pt idx="2">
                  <c:v>3</c:v>
                </c:pt>
                <c:pt idx="3">
                  <c:v>4</c:v>
                </c:pt>
                <c:pt idx="4">
                  <c:v>5</c:v>
                </c:pt>
              </c:strCache>
            </c:strRef>
          </c:cat>
          <c:val>
            <c:numRef>
              <c:f>Pivots!$B$89:$B$94</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B731-45C0-A5A2-98375B9BCAA8}"/>
            </c:ext>
          </c:extLst>
        </c:ser>
        <c:dLbls>
          <c:showLegendKey val="0"/>
          <c:showVal val="0"/>
          <c:showCatName val="0"/>
          <c:showSerName val="0"/>
          <c:showPercent val="0"/>
          <c:showBubbleSize val="0"/>
        </c:dLbls>
        <c:gapWidth val="10"/>
        <c:axId val="1724292511"/>
        <c:axId val="1724290111"/>
      </c:barChart>
      <c:catAx>
        <c:axId val="17242925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724290111"/>
        <c:crosses val="autoZero"/>
        <c:auto val="1"/>
        <c:lblAlgn val="ctr"/>
        <c:lblOffset val="100"/>
        <c:noMultiLvlLbl val="0"/>
      </c:catAx>
      <c:valAx>
        <c:axId val="17242901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724292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chart" Target="../charts/chart3.xml"/><Relationship Id="rId3" Type="http://schemas.openxmlformats.org/officeDocument/2006/relationships/image" Target="../media/image7.svg"/><Relationship Id="rId7" Type="http://schemas.openxmlformats.org/officeDocument/2006/relationships/image" Target="../media/image11.svg"/><Relationship Id="rId12" Type="http://schemas.openxmlformats.org/officeDocument/2006/relationships/chart" Target="../charts/chart2.xml"/><Relationship Id="rId2" Type="http://schemas.openxmlformats.org/officeDocument/2006/relationships/image" Target="../media/image6.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10.png"/><Relationship Id="rId11" Type="http://schemas.openxmlformats.org/officeDocument/2006/relationships/image" Target="../media/image15.svg"/><Relationship Id="rId5" Type="http://schemas.openxmlformats.org/officeDocument/2006/relationships/image" Target="../media/image9.svg"/><Relationship Id="rId15" Type="http://schemas.openxmlformats.org/officeDocument/2006/relationships/chart" Target="../charts/chart5.xml"/><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3.svg"/><Relationship Id="rId13" Type="http://schemas.openxmlformats.org/officeDocument/2006/relationships/image" Target="../media/image28.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svg"/><Relationship Id="rId2" Type="http://schemas.openxmlformats.org/officeDocument/2006/relationships/image" Target="../media/image17.svg"/><Relationship Id="rId1" Type="http://schemas.openxmlformats.org/officeDocument/2006/relationships/image" Target="../media/image16.png"/><Relationship Id="rId6" Type="http://schemas.openxmlformats.org/officeDocument/2006/relationships/image" Target="../media/image21.sv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svg"/><Relationship Id="rId4" Type="http://schemas.openxmlformats.org/officeDocument/2006/relationships/image" Target="../media/image19.sv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11</xdr:col>
      <xdr:colOff>624335</xdr:colOff>
      <xdr:row>18</xdr:row>
      <xdr:rowOff>176239</xdr:rowOff>
    </xdr:from>
    <xdr:to>
      <xdr:col>14</xdr:col>
      <xdr:colOff>0</xdr:colOff>
      <xdr:row>29</xdr:row>
      <xdr:rowOff>9379</xdr:rowOff>
    </xdr:to>
    <mc:AlternateContent xmlns:mc="http://schemas.openxmlformats.org/markup-compatibility/2006" xmlns:a14="http://schemas.microsoft.com/office/drawing/2010/main">
      <mc:Choice Requires="a14">
        <xdr:graphicFrame macro="">
          <xdr:nvGraphicFramePr>
            <xdr:cNvPr id="43" name="Representative">
              <a:extLst>
                <a:ext uri="{FF2B5EF4-FFF2-40B4-BE49-F238E27FC236}">
                  <a16:creationId xmlns:a16="http://schemas.microsoft.com/office/drawing/2014/main" id="{4DBC941D-2389-4C80-BF2E-6862E9FD25CF}"/>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809982" y="3403533"/>
              <a:ext cx="1392724" cy="1805374"/>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322045</xdr:colOff>
      <xdr:row>4</xdr:row>
      <xdr:rowOff>73572</xdr:rowOff>
    </xdr:from>
    <xdr:to>
      <xdr:col>14</xdr:col>
      <xdr:colOff>0</xdr:colOff>
      <xdr:row>13</xdr:row>
      <xdr:rowOff>101393</xdr:rowOff>
    </xdr:to>
    <xdr:graphicFrame macro="">
      <xdr:nvGraphicFramePr>
        <xdr:cNvPr id="46" name="Chart 45">
          <a:extLst>
            <a:ext uri="{FF2B5EF4-FFF2-40B4-BE49-F238E27FC236}">
              <a16:creationId xmlns:a16="http://schemas.microsoft.com/office/drawing/2014/main" id="{CEA1B9CA-EB8E-43C0-BC0D-6CD09216CC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10</xdr:row>
      <xdr:rowOff>0</xdr:rowOff>
    </xdr:from>
    <xdr:to>
      <xdr:col>4</xdr:col>
      <xdr:colOff>94502</xdr:colOff>
      <xdr:row>15</xdr:row>
      <xdr:rowOff>5862</xdr:rowOff>
    </xdr:to>
    <xdr:sp macro="" textlink="Pivots!B4">
      <xdr:nvSpPr>
        <xdr:cNvPr id="20" name="Rectangle 19">
          <a:extLst>
            <a:ext uri="{FF2B5EF4-FFF2-40B4-BE49-F238E27FC236}">
              <a16:creationId xmlns:a16="http://schemas.microsoft.com/office/drawing/2014/main" id="{E2E1224D-BC64-4232-B8F6-7BB7CD561B8E}"/>
            </a:ext>
          </a:extLst>
        </xdr:cNvPr>
        <xdr:cNvSpPr/>
      </xdr:nvSpPr>
      <xdr:spPr>
        <a:xfrm>
          <a:off x="316523" y="1817077"/>
          <a:ext cx="1430933" cy="914400"/>
        </a:xfrm>
        <a:prstGeom prst="rect">
          <a:avLst/>
        </a:prstGeom>
        <a:solidFill>
          <a:schemeClr val="accent6"/>
        </a:solidFill>
        <a:ln>
          <a:noFill/>
        </a:ln>
        <a:effectLst>
          <a:outerShdw blurRad="254000" dist="127000" dir="2700000" algn="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FB218BC-7840-4CAC-827C-B01339408B78}" type="TxLink">
            <a:rPr lang="en-US" sz="2400" b="0" i="0" u="none" strike="noStrike">
              <a:solidFill>
                <a:schemeClr val="bg1"/>
              </a:solidFill>
              <a:latin typeface="+mj-lt"/>
              <a:ea typeface="+mn-ea"/>
              <a:cs typeface="+mn-cs"/>
            </a:rPr>
            <a:pPr marL="0" indent="0" algn="ctr"/>
            <a:t>$96,623</a:t>
          </a:fld>
          <a:endParaRPr lang="en-PK" sz="2400" b="0" i="0" u="none" strike="noStrike">
            <a:solidFill>
              <a:schemeClr val="bg1"/>
            </a:solidFill>
            <a:latin typeface="+mj-lt"/>
            <a:ea typeface="+mn-ea"/>
            <a:cs typeface="+mn-cs"/>
          </a:endParaRPr>
        </a:p>
      </xdr:txBody>
    </xdr:sp>
    <xdr:clientData/>
  </xdr:twoCellAnchor>
  <xdr:twoCellAnchor>
    <xdr:from>
      <xdr:col>2</xdr:col>
      <xdr:colOff>398586</xdr:colOff>
      <xdr:row>10</xdr:row>
      <xdr:rowOff>51007</xdr:rowOff>
    </xdr:from>
    <xdr:to>
      <xdr:col>3</xdr:col>
      <xdr:colOff>439616</xdr:colOff>
      <xdr:row>11</xdr:row>
      <xdr:rowOff>51007</xdr:rowOff>
    </xdr:to>
    <xdr:sp macro="" textlink="">
      <xdr:nvSpPr>
        <xdr:cNvPr id="21" name="TextBox 20">
          <a:extLst>
            <a:ext uri="{FF2B5EF4-FFF2-40B4-BE49-F238E27FC236}">
              <a16:creationId xmlns:a16="http://schemas.microsoft.com/office/drawing/2014/main" id="{1B78F78E-FDFE-4387-9D6C-BB0066C783E3}"/>
            </a:ext>
          </a:extLst>
        </xdr:cNvPr>
        <xdr:cNvSpPr txBox="1"/>
      </xdr:nvSpPr>
      <xdr:spPr>
        <a:xfrm>
          <a:off x="713896" y="1890317"/>
          <a:ext cx="713692" cy="183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endParaRPr lang="en-PK" sz="1100">
            <a:solidFill>
              <a:schemeClr val="bg1">
                <a:lumMod val="95000"/>
              </a:schemeClr>
            </a:solidFill>
            <a:latin typeface="+mj-lt"/>
          </a:endParaRPr>
        </a:p>
      </xdr:txBody>
    </xdr:sp>
    <xdr:clientData/>
  </xdr:twoCellAnchor>
  <xdr:twoCellAnchor editAs="oneCell">
    <xdr:from>
      <xdr:col>2</xdr:col>
      <xdr:colOff>56069</xdr:colOff>
      <xdr:row>10</xdr:row>
      <xdr:rowOff>47734</xdr:rowOff>
    </xdr:from>
    <xdr:to>
      <xdr:col>2</xdr:col>
      <xdr:colOff>224061</xdr:colOff>
      <xdr:row>11</xdr:row>
      <xdr:rowOff>31795</xdr:rowOff>
    </xdr:to>
    <xdr:pic>
      <xdr:nvPicPr>
        <xdr:cNvPr id="22" name="Graphic 21">
          <a:extLst>
            <a:ext uri="{FF2B5EF4-FFF2-40B4-BE49-F238E27FC236}">
              <a16:creationId xmlns:a16="http://schemas.microsoft.com/office/drawing/2014/main" id="{6EC04108-1027-496F-B024-E18DEB3B14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rcRect/>
        <a:stretch/>
      </xdr:blipFill>
      <xdr:spPr>
        <a:xfrm>
          <a:off x="376911" y="1892576"/>
          <a:ext cx="167992" cy="168545"/>
        </a:xfrm>
        <a:prstGeom prst="rect">
          <a:avLst/>
        </a:prstGeom>
      </xdr:spPr>
    </xdr:pic>
    <xdr:clientData/>
  </xdr:twoCellAnchor>
  <xdr:twoCellAnchor>
    <xdr:from>
      <xdr:col>2</xdr:col>
      <xdr:colOff>294171</xdr:colOff>
      <xdr:row>13</xdr:row>
      <xdr:rowOff>146538</xdr:rowOff>
    </xdr:from>
    <xdr:to>
      <xdr:col>3</xdr:col>
      <xdr:colOff>439616</xdr:colOff>
      <xdr:row>14</xdr:row>
      <xdr:rowOff>146538</xdr:rowOff>
    </xdr:to>
    <xdr:sp macro="" textlink="Pivots!B11">
      <xdr:nvSpPr>
        <xdr:cNvPr id="23" name="TextBox 22">
          <a:extLst>
            <a:ext uri="{FF2B5EF4-FFF2-40B4-BE49-F238E27FC236}">
              <a16:creationId xmlns:a16="http://schemas.microsoft.com/office/drawing/2014/main" id="{45156380-31DB-4839-8238-95A0936D366E}"/>
            </a:ext>
          </a:extLst>
        </xdr:cNvPr>
        <xdr:cNvSpPr txBox="1"/>
      </xdr:nvSpPr>
      <xdr:spPr>
        <a:xfrm>
          <a:off x="610694" y="2508738"/>
          <a:ext cx="813660" cy="181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4E43BD4-A4F1-433C-ADC5-871E1CDC930E}" type="TxLink">
            <a:rPr lang="en-US" sz="1100" b="0" i="0" u="none" strike="noStrike">
              <a:ln>
                <a:solidFill>
                  <a:schemeClr val="accent6">
                    <a:lumMod val="20000"/>
                    <a:lumOff val="80000"/>
                  </a:schemeClr>
                </a:solidFill>
              </a:ln>
              <a:solidFill>
                <a:schemeClr val="bg1">
                  <a:lumMod val="95000"/>
                </a:schemeClr>
              </a:solidFill>
              <a:latin typeface="Aptos"/>
            </a:rPr>
            <a:pPr algn="ctr"/>
            <a:t>$18,415</a:t>
          </a:fld>
          <a:endParaRPr lang="en-PK" sz="1100">
            <a:ln>
              <a:solidFill>
                <a:schemeClr val="accent6">
                  <a:lumMod val="20000"/>
                  <a:lumOff val="80000"/>
                </a:schemeClr>
              </a:solidFill>
            </a:ln>
            <a:solidFill>
              <a:schemeClr val="bg1">
                <a:lumMod val="95000"/>
              </a:schemeClr>
            </a:solidFill>
          </a:endParaRPr>
        </a:p>
      </xdr:txBody>
    </xdr:sp>
    <xdr:clientData/>
  </xdr:twoCellAnchor>
  <xdr:twoCellAnchor>
    <xdr:from>
      <xdr:col>2</xdr:col>
      <xdr:colOff>0</xdr:colOff>
      <xdr:row>17</xdr:row>
      <xdr:rowOff>0</xdr:rowOff>
    </xdr:from>
    <xdr:to>
      <xdr:col>4</xdr:col>
      <xdr:colOff>94502</xdr:colOff>
      <xdr:row>22</xdr:row>
      <xdr:rowOff>5862</xdr:rowOff>
    </xdr:to>
    <xdr:sp macro="" textlink="Pivots!C4">
      <xdr:nvSpPr>
        <xdr:cNvPr id="24" name="Rectangle 23">
          <a:extLst>
            <a:ext uri="{FF2B5EF4-FFF2-40B4-BE49-F238E27FC236}">
              <a16:creationId xmlns:a16="http://schemas.microsoft.com/office/drawing/2014/main" id="{A4B69724-592B-4D12-9C84-010166458B1C}"/>
            </a:ext>
          </a:extLst>
        </xdr:cNvPr>
        <xdr:cNvSpPr/>
      </xdr:nvSpPr>
      <xdr:spPr>
        <a:xfrm>
          <a:off x="316523" y="3089031"/>
          <a:ext cx="1430933" cy="914400"/>
        </a:xfrm>
        <a:prstGeom prst="rect">
          <a:avLst/>
        </a:prstGeom>
        <a:solidFill>
          <a:schemeClr val="accent6"/>
        </a:solidFill>
        <a:ln>
          <a:noFill/>
        </a:ln>
        <a:effectLst>
          <a:outerShdw blurRad="254000" dist="127000" dir="2700000" algn="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0FED1D9-76CD-46E3-9F8F-233A3276718D}" type="TxLink">
            <a:rPr lang="en-US" sz="2400" b="0" i="0" u="none" strike="noStrike">
              <a:solidFill>
                <a:schemeClr val="bg1"/>
              </a:solidFill>
              <a:latin typeface="+mj-lt"/>
              <a:ea typeface="+mn-ea"/>
              <a:cs typeface="+mn-cs"/>
            </a:rPr>
            <a:pPr marL="0" indent="0" algn="ctr"/>
            <a:t>89,850</a:t>
          </a:fld>
          <a:endParaRPr lang="en-PK" sz="2400" b="0" i="0" u="none" strike="noStrike">
            <a:solidFill>
              <a:schemeClr val="bg1"/>
            </a:solidFill>
            <a:latin typeface="+mj-lt"/>
            <a:ea typeface="+mn-ea"/>
            <a:cs typeface="+mn-cs"/>
          </a:endParaRPr>
        </a:p>
      </xdr:txBody>
    </xdr:sp>
    <xdr:clientData/>
  </xdr:twoCellAnchor>
  <xdr:twoCellAnchor>
    <xdr:from>
      <xdr:col>2</xdr:col>
      <xdr:colOff>294172</xdr:colOff>
      <xdr:row>17</xdr:row>
      <xdr:rowOff>51007</xdr:rowOff>
    </xdr:from>
    <xdr:to>
      <xdr:col>3</xdr:col>
      <xdr:colOff>398586</xdr:colOff>
      <xdr:row>18</xdr:row>
      <xdr:rowOff>51008</xdr:rowOff>
    </xdr:to>
    <xdr:sp macro="" textlink="">
      <xdr:nvSpPr>
        <xdr:cNvPr id="25" name="TextBox 24">
          <a:extLst>
            <a:ext uri="{FF2B5EF4-FFF2-40B4-BE49-F238E27FC236}">
              <a16:creationId xmlns:a16="http://schemas.microsoft.com/office/drawing/2014/main" id="{5C3BA29F-2F4D-4FB2-9978-1F7C5257A1F5}"/>
            </a:ext>
          </a:extLst>
        </xdr:cNvPr>
        <xdr:cNvSpPr txBox="1"/>
      </xdr:nvSpPr>
      <xdr:spPr>
        <a:xfrm>
          <a:off x="609482" y="3177835"/>
          <a:ext cx="777076" cy="183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endParaRPr lang="en-PK" sz="1100">
            <a:solidFill>
              <a:schemeClr val="bg1">
                <a:lumMod val="95000"/>
              </a:schemeClr>
            </a:solidFill>
            <a:latin typeface="+mj-lt"/>
          </a:endParaRPr>
        </a:p>
      </xdr:txBody>
    </xdr:sp>
    <xdr:clientData/>
  </xdr:twoCellAnchor>
  <xdr:twoCellAnchor editAs="oneCell">
    <xdr:from>
      <xdr:col>2</xdr:col>
      <xdr:colOff>56069</xdr:colOff>
      <xdr:row>17</xdr:row>
      <xdr:rowOff>47734</xdr:rowOff>
    </xdr:from>
    <xdr:to>
      <xdr:col>2</xdr:col>
      <xdr:colOff>224062</xdr:colOff>
      <xdr:row>18</xdr:row>
      <xdr:rowOff>31796</xdr:rowOff>
    </xdr:to>
    <xdr:pic>
      <xdr:nvPicPr>
        <xdr:cNvPr id="26" name="Graphic 25">
          <a:extLst>
            <a:ext uri="{FF2B5EF4-FFF2-40B4-BE49-F238E27FC236}">
              <a16:creationId xmlns:a16="http://schemas.microsoft.com/office/drawing/2014/main" id="{95E5EC08-F965-4C9A-A67F-EE777AD35273}"/>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376911" y="3183966"/>
          <a:ext cx="167993" cy="168546"/>
        </a:xfrm>
        <a:prstGeom prst="rect">
          <a:avLst/>
        </a:prstGeom>
      </xdr:spPr>
    </xdr:pic>
    <xdr:clientData/>
  </xdr:twoCellAnchor>
  <xdr:twoCellAnchor>
    <xdr:from>
      <xdr:col>2</xdr:col>
      <xdr:colOff>294171</xdr:colOff>
      <xdr:row>20</xdr:row>
      <xdr:rowOff>146538</xdr:rowOff>
    </xdr:from>
    <xdr:to>
      <xdr:col>3</xdr:col>
      <xdr:colOff>439616</xdr:colOff>
      <xdr:row>21</xdr:row>
      <xdr:rowOff>146538</xdr:rowOff>
    </xdr:to>
    <xdr:sp macro="" textlink="Pivots!C11">
      <xdr:nvSpPr>
        <xdr:cNvPr id="27" name="TextBox 26">
          <a:extLst>
            <a:ext uri="{FF2B5EF4-FFF2-40B4-BE49-F238E27FC236}">
              <a16:creationId xmlns:a16="http://schemas.microsoft.com/office/drawing/2014/main" id="{884D6B2F-3C68-49EA-ACD5-FC4F03D5AF3D}"/>
            </a:ext>
          </a:extLst>
        </xdr:cNvPr>
        <xdr:cNvSpPr txBox="1"/>
      </xdr:nvSpPr>
      <xdr:spPr>
        <a:xfrm>
          <a:off x="610694" y="3780692"/>
          <a:ext cx="813660" cy="181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3A5765-651F-467B-88F4-3F5A72DD6213}" type="TxLink">
            <a:rPr lang="en-US" sz="1100" b="0" i="0" u="none" strike="noStrike">
              <a:ln>
                <a:solidFill>
                  <a:schemeClr val="accent6">
                    <a:lumMod val="20000"/>
                    <a:lumOff val="80000"/>
                  </a:schemeClr>
                </a:solidFill>
              </a:ln>
              <a:solidFill>
                <a:schemeClr val="bg1">
                  <a:lumMod val="95000"/>
                </a:schemeClr>
              </a:solidFill>
              <a:latin typeface="Aptos"/>
            </a:rPr>
            <a:pPr algn="ctr"/>
            <a:t>16,834</a:t>
          </a:fld>
          <a:endParaRPr lang="en-PK" sz="1100">
            <a:ln>
              <a:solidFill>
                <a:schemeClr val="accent6">
                  <a:lumMod val="20000"/>
                  <a:lumOff val="80000"/>
                </a:schemeClr>
              </a:solidFill>
            </a:ln>
            <a:solidFill>
              <a:schemeClr val="bg1">
                <a:lumMod val="95000"/>
              </a:schemeClr>
            </a:solidFill>
          </a:endParaRPr>
        </a:p>
      </xdr:txBody>
    </xdr:sp>
    <xdr:clientData/>
  </xdr:twoCellAnchor>
  <xdr:twoCellAnchor>
    <xdr:from>
      <xdr:col>2</xdr:col>
      <xdr:colOff>0</xdr:colOff>
      <xdr:row>24</xdr:row>
      <xdr:rowOff>0</xdr:rowOff>
    </xdr:from>
    <xdr:to>
      <xdr:col>4</xdr:col>
      <xdr:colOff>94502</xdr:colOff>
      <xdr:row>29</xdr:row>
      <xdr:rowOff>5862</xdr:rowOff>
    </xdr:to>
    <xdr:sp macro="" textlink="Pivots!D4">
      <xdr:nvSpPr>
        <xdr:cNvPr id="28" name="Rectangle 27">
          <a:extLst>
            <a:ext uri="{FF2B5EF4-FFF2-40B4-BE49-F238E27FC236}">
              <a16:creationId xmlns:a16="http://schemas.microsoft.com/office/drawing/2014/main" id="{451078EA-E0B8-42D3-8A9C-2DC76F47DBB8}"/>
            </a:ext>
          </a:extLst>
        </xdr:cNvPr>
        <xdr:cNvSpPr/>
      </xdr:nvSpPr>
      <xdr:spPr>
        <a:xfrm>
          <a:off x="316523" y="4360985"/>
          <a:ext cx="1430933" cy="914400"/>
        </a:xfrm>
        <a:prstGeom prst="rect">
          <a:avLst/>
        </a:prstGeom>
        <a:solidFill>
          <a:schemeClr val="accent6"/>
        </a:solidFill>
        <a:ln>
          <a:noFill/>
        </a:ln>
        <a:effectLst>
          <a:outerShdw blurRad="254000" dist="127000" dir="2700000" algn="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254BD20-12D0-4A83-B4E9-686AA3E56247}" type="TxLink">
            <a:rPr lang="en-US" sz="2400" b="0" i="0" u="none" strike="noStrike">
              <a:solidFill>
                <a:schemeClr val="bg1"/>
              </a:solidFill>
              <a:latin typeface="+mj-lt"/>
              <a:ea typeface="+mn-ea"/>
              <a:cs typeface="+mn-cs"/>
            </a:rPr>
            <a:pPr marL="0" indent="0" algn="ctr"/>
            <a:t>3.9</a:t>
          </a:fld>
          <a:endParaRPr lang="en-PK" sz="2400" b="0" i="0" u="none" strike="noStrike">
            <a:solidFill>
              <a:schemeClr val="bg1"/>
            </a:solidFill>
            <a:latin typeface="+mj-lt"/>
            <a:ea typeface="+mn-ea"/>
            <a:cs typeface="+mn-cs"/>
          </a:endParaRPr>
        </a:p>
      </xdr:txBody>
    </xdr:sp>
    <xdr:clientData/>
  </xdr:twoCellAnchor>
  <xdr:twoCellAnchor>
    <xdr:from>
      <xdr:col>2</xdr:col>
      <xdr:colOff>253644</xdr:colOff>
      <xdr:row>24</xdr:row>
      <xdr:rowOff>32684</xdr:rowOff>
    </xdr:from>
    <xdr:to>
      <xdr:col>3</xdr:col>
      <xdr:colOff>527720</xdr:colOff>
      <xdr:row>25</xdr:row>
      <xdr:rowOff>32685</xdr:rowOff>
    </xdr:to>
    <xdr:sp macro="" textlink="">
      <xdr:nvSpPr>
        <xdr:cNvPr id="29" name="TextBox 28">
          <a:extLst>
            <a:ext uri="{FF2B5EF4-FFF2-40B4-BE49-F238E27FC236}">
              <a16:creationId xmlns:a16="http://schemas.microsoft.com/office/drawing/2014/main" id="{93F2E96C-74EF-44FB-9E93-B626153531B1}"/>
            </a:ext>
          </a:extLst>
        </xdr:cNvPr>
        <xdr:cNvSpPr txBox="1"/>
      </xdr:nvSpPr>
      <xdr:spPr>
        <a:xfrm>
          <a:off x="568954" y="4447029"/>
          <a:ext cx="946738" cy="183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a:t>
          </a:r>
          <a:r>
            <a:rPr lang="en-US" sz="1100" baseline="0">
              <a:solidFill>
                <a:schemeClr val="bg1">
                  <a:lumMod val="95000"/>
                </a:schemeClr>
              </a:solidFill>
              <a:latin typeface="+mj-lt"/>
            </a:rPr>
            <a:t> Rating</a:t>
          </a:r>
          <a:endParaRPr lang="en-PK" sz="1100">
            <a:solidFill>
              <a:schemeClr val="bg1">
                <a:lumMod val="95000"/>
              </a:schemeClr>
            </a:solidFill>
            <a:latin typeface="+mj-lt"/>
          </a:endParaRPr>
        </a:p>
      </xdr:txBody>
    </xdr:sp>
    <xdr:clientData/>
  </xdr:twoCellAnchor>
  <xdr:twoCellAnchor editAs="oneCell">
    <xdr:from>
      <xdr:col>2</xdr:col>
      <xdr:colOff>56069</xdr:colOff>
      <xdr:row>24</xdr:row>
      <xdr:rowOff>47734</xdr:rowOff>
    </xdr:from>
    <xdr:to>
      <xdr:col>2</xdr:col>
      <xdr:colOff>224062</xdr:colOff>
      <xdr:row>25</xdr:row>
      <xdr:rowOff>31796</xdr:rowOff>
    </xdr:to>
    <xdr:pic>
      <xdr:nvPicPr>
        <xdr:cNvPr id="30" name="Graphic 29">
          <a:extLst>
            <a:ext uri="{FF2B5EF4-FFF2-40B4-BE49-F238E27FC236}">
              <a16:creationId xmlns:a16="http://schemas.microsoft.com/office/drawing/2014/main" id="{8774AF4C-94CA-409E-9906-44D173E9FE74}"/>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376911" y="4475355"/>
          <a:ext cx="167993" cy="168546"/>
        </a:xfrm>
        <a:prstGeom prst="rect">
          <a:avLst/>
        </a:prstGeom>
      </xdr:spPr>
    </xdr:pic>
    <xdr:clientData/>
  </xdr:twoCellAnchor>
  <xdr:twoCellAnchor>
    <xdr:from>
      <xdr:col>2</xdr:col>
      <xdr:colOff>294171</xdr:colOff>
      <xdr:row>27</xdr:row>
      <xdr:rowOff>146538</xdr:rowOff>
    </xdr:from>
    <xdr:to>
      <xdr:col>3</xdr:col>
      <xdr:colOff>439616</xdr:colOff>
      <xdr:row>28</xdr:row>
      <xdr:rowOff>146539</xdr:rowOff>
    </xdr:to>
    <xdr:sp macro="" textlink="Pivots!D11">
      <xdr:nvSpPr>
        <xdr:cNvPr id="31" name="TextBox 30">
          <a:extLst>
            <a:ext uri="{FF2B5EF4-FFF2-40B4-BE49-F238E27FC236}">
              <a16:creationId xmlns:a16="http://schemas.microsoft.com/office/drawing/2014/main" id="{99F51AF0-0204-48C1-9C2E-028AA4AF506C}"/>
            </a:ext>
          </a:extLst>
        </xdr:cNvPr>
        <xdr:cNvSpPr txBox="1"/>
      </xdr:nvSpPr>
      <xdr:spPr>
        <a:xfrm>
          <a:off x="610694" y="5052646"/>
          <a:ext cx="813660" cy="181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03FB4A-01BA-4F46-AB2A-6C362013E19E}" type="TxLink">
            <a:rPr lang="en-US" sz="1100" b="0" i="0" u="none" strike="noStrike">
              <a:ln>
                <a:solidFill>
                  <a:schemeClr val="accent6">
                    <a:lumMod val="20000"/>
                    <a:lumOff val="80000"/>
                  </a:schemeClr>
                </a:solidFill>
              </a:ln>
              <a:solidFill>
                <a:schemeClr val="bg1">
                  <a:lumMod val="95000"/>
                </a:schemeClr>
              </a:solidFill>
              <a:latin typeface="Aptos"/>
            </a:rPr>
            <a:pPr algn="ctr"/>
            <a:t>3.9</a:t>
          </a:fld>
          <a:endParaRPr lang="en-PK" sz="1100">
            <a:ln>
              <a:solidFill>
                <a:schemeClr val="accent6">
                  <a:lumMod val="20000"/>
                  <a:lumOff val="80000"/>
                </a:schemeClr>
              </a:solidFill>
            </a:ln>
            <a:solidFill>
              <a:schemeClr val="bg1">
                <a:lumMod val="95000"/>
              </a:schemeClr>
            </a:solidFill>
          </a:endParaRPr>
        </a:p>
      </xdr:txBody>
    </xdr:sp>
    <xdr:clientData/>
  </xdr:twoCellAnchor>
  <xdr:twoCellAnchor>
    <xdr:from>
      <xdr:col>2</xdr:col>
      <xdr:colOff>0</xdr:colOff>
      <xdr:row>30</xdr:row>
      <xdr:rowOff>181707</xdr:rowOff>
    </xdr:from>
    <xdr:to>
      <xdr:col>4</xdr:col>
      <xdr:colOff>94502</xdr:colOff>
      <xdr:row>36</xdr:row>
      <xdr:rowOff>5861</xdr:rowOff>
    </xdr:to>
    <xdr:sp macro="" textlink="Pivots!E4">
      <xdr:nvSpPr>
        <xdr:cNvPr id="32" name="Rectangle 31">
          <a:extLst>
            <a:ext uri="{FF2B5EF4-FFF2-40B4-BE49-F238E27FC236}">
              <a16:creationId xmlns:a16="http://schemas.microsoft.com/office/drawing/2014/main" id="{57202EE2-D5C1-4C35-8874-E6858CDE5445}"/>
            </a:ext>
          </a:extLst>
        </xdr:cNvPr>
        <xdr:cNvSpPr/>
      </xdr:nvSpPr>
      <xdr:spPr>
        <a:xfrm>
          <a:off x="316523" y="5632938"/>
          <a:ext cx="1430933" cy="914400"/>
        </a:xfrm>
        <a:prstGeom prst="rect">
          <a:avLst/>
        </a:prstGeom>
        <a:solidFill>
          <a:schemeClr val="accent6"/>
        </a:solidFill>
        <a:ln>
          <a:noFill/>
        </a:ln>
        <a:effectLst>
          <a:outerShdw blurRad="254000" dist="127000" dir="2700000" algn="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0683EEC-12A2-4D08-921F-40FC5A0D0294}" type="TxLink">
            <a:rPr lang="en-US" sz="2400" b="0" i="0" u="none" strike="noStrike">
              <a:solidFill>
                <a:schemeClr val="bg1"/>
              </a:solidFill>
              <a:latin typeface="+mj-lt"/>
              <a:ea typeface="+mn-ea"/>
              <a:cs typeface="+mn-cs"/>
            </a:rPr>
            <a:pPr marL="0" indent="0" algn="ctr"/>
            <a:t>307</a:t>
          </a:fld>
          <a:endParaRPr lang="en-PK" sz="2400" b="0" i="0" u="none" strike="noStrike">
            <a:solidFill>
              <a:schemeClr val="bg1"/>
            </a:solidFill>
            <a:latin typeface="+mj-lt"/>
            <a:ea typeface="+mn-ea"/>
            <a:cs typeface="+mn-cs"/>
          </a:endParaRPr>
        </a:p>
      </xdr:txBody>
    </xdr:sp>
    <xdr:clientData/>
  </xdr:twoCellAnchor>
  <xdr:twoCellAnchor>
    <xdr:from>
      <xdr:col>2</xdr:col>
      <xdr:colOff>199671</xdr:colOff>
      <xdr:row>31</xdr:row>
      <xdr:rowOff>22173</xdr:rowOff>
    </xdr:from>
    <xdr:to>
      <xdr:col>3</xdr:col>
      <xdr:colOff>672662</xdr:colOff>
      <xdr:row>32</xdr:row>
      <xdr:rowOff>22173</xdr:rowOff>
    </xdr:to>
    <xdr:sp macro="" textlink="">
      <xdr:nvSpPr>
        <xdr:cNvPr id="33" name="TextBox 32">
          <a:extLst>
            <a:ext uri="{FF2B5EF4-FFF2-40B4-BE49-F238E27FC236}">
              <a16:creationId xmlns:a16="http://schemas.microsoft.com/office/drawing/2014/main" id="{C5FF2148-0E96-42FB-8A35-823BEF8CAB69}"/>
            </a:ext>
          </a:extLst>
        </xdr:cNvPr>
        <xdr:cNvSpPr txBox="1"/>
      </xdr:nvSpPr>
      <xdr:spPr>
        <a:xfrm>
          <a:off x="514981" y="5724035"/>
          <a:ext cx="1145653" cy="183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endParaRPr lang="en-PK" sz="1100">
            <a:solidFill>
              <a:schemeClr val="bg1">
                <a:lumMod val="95000"/>
              </a:schemeClr>
            </a:solidFill>
            <a:latin typeface="+mj-lt"/>
          </a:endParaRPr>
        </a:p>
      </xdr:txBody>
    </xdr:sp>
    <xdr:clientData/>
  </xdr:twoCellAnchor>
  <xdr:twoCellAnchor editAs="oneCell">
    <xdr:from>
      <xdr:col>2</xdr:col>
      <xdr:colOff>56069</xdr:colOff>
      <xdr:row>31</xdr:row>
      <xdr:rowOff>47734</xdr:rowOff>
    </xdr:from>
    <xdr:to>
      <xdr:col>2</xdr:col>
      <xdr:colOff>224061</xdr:colOff>
      <xdr:row>32</xdr:row>
      <xdr:rowOff>31795</xdr:rowOff>
    </xdr:to>
    <xdr:pic>
      <xdr:nvPicPr>
        <xdr:cNvPr id="34" name="Graphic 33">
          <a:extLst>
            <a:ext uri="{FF2B5EF4-FFF2-40B4-BE49-F238E27FC236}">
              <a16:creationId xmlns:a16="http://schemas.microsoft.com/office/drawing/2014/main" id="{EA05CC6C-D0F2-4501-AA75-716D211A74F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376911" y="5766745"/>
          <a:ext cx="167992" cy="168545"/>
        </a:xfrm>
        <a:prstGeom prst="rect">
          <a:avLst/>
        </a:prstGeom>
      </xdr:spPr>
    </xdr:pic>
    <xdr:clientData/>
  </xdr:twoCellAnchor>
  <xdr:twoCellAnchor>
    <xdr:from>
      <xdr:col>2</xdr:col>
      <xdr:colOff>294171</xdr:colOff>
      <xdr:row>34</xdr:row>
      <xdr:rowOff>146537</xdr:rowOff>
    </xdr:from>
    <xdr:to>
      <xdr:col>3</xdr:col>
      <xdr:colOff>439616</xdr:colOff>
      <xdr:row>35</xdr:row>
      <xdr:rowOff>146538</xdr:rowOff>
    </xdr:to>
    <xdr:sp macro="" textlink="Pivots!E11">
      <xdr:nvSpPr>
        <xdr:cNvPr id="35" name="TextBox 34">
          <a:extLst>
            <a:ext uri="{FF2B5EF4-FFF2-40B4-BE49-F238E27FC236}">
              <a16:creationId xmlns:a16="http://schemas.microsoft.com/office/drawing/2014/main" id="{0C7CA724-15C7-4B97-A2E2-42D4ACCBB949}"/>
            </a:ext>
          </a:extLst>
        </xdr:cNvPr>
        <xdr:cNvSpPr txBox="1"/>
      </xdr:nvSpPr>
      <xdr:spPr>
        <a:xfrm>
          <a:off x="610694" y="6324599"/>
          <a:ext cx="813660" cy="181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911883E-85AD-4B9D-9D2D-15E9EC1D6DF7}" type="TxLink">
            <a:rPr lang="en-US" sz="1100" b="0" i="0" u="none" strike="noStrike">
              <a:ln>
                <a:solidFill>
                  <a:schemeClr val="accent6">
                    <a:lumMod val="20000"/>
                    <a:lumOff val="80000"/>
                  </a:schemeClr>
                </a:solidFill>
              </a:ln>
              <a:solidFill>
                <a:schemeClr val="bg1">
                  <a:lumMod val="95000"/>
                </a:schemeClr>
              </a:solidFill>
              <a:latin typeface="Aptos"/>
            </a:rPr>
            <a:pPr algn="ctr"/>
            <a:t>60</a:t>
          </a:fld>
          <a:endParaRPr lang="en-PK" sz="1100">
            <a:ln>
              <a:solidFill>
                <a:schemeClr val="accent6">
                  <a:lumMod val="20000"/>
                  <a:lumOff val="80000"/>
                </a:schemeClr>
              </a:solidFill>
            </a:ln>
            <a:solidFill>
              <a:schemeClr val="bg1">
                <a:lumMod val="95000"/>
              </a:schemeClr>
            </a:solidFill>
          </a:endParaRPr>
        </a:p>
      </xdr:txBody>
    </xdr:sp>
    <xdr:clientData/>
  </xdr:twoCellAnchor>
  <xdr:twoCellAnchor>
    <xdr:from>
      <xdr:col>2</xdr:col>
      <xdr:colOff>0</xdr:colOff>
      <xdr:row>3</xdr:row>
      <xdr:rowOff>0</xdr:rowOff>
    </xdr:from>
    <xdr:to>
      <xdr:col>4</xdr:col>
      <xdr:colOff>94502</xdr:colOff>
      <xdr:row>8</xdr:row>
      <xdr:rowOff>5861</xdr:rowOff>
    </xdr:to>
    <xdr:sp macro="" textlink="Pivots!A4">
      <xdr:nvSpPr>
        <xdr:cNvPr id="36" name="Rectangle 35">
          <a:extLst>
            <a:ext uri="{FF2B5EF4-FFF2-40B4-BE49-F238E27FC236}">
              <a16:creationId xmlns:a16="http://schemas.microsoft.com/office/drawing/2014/main" id="{7886B4D2-B0DF-4CB5-BF7D-6CFB941B0662}"/>
            </a:ext>
          </a:extLst>
        </xdr:cNvPr>
        <xdr:cNvSpPr/>
      </xdr:nvSpPr>
      <xdr:spPr>
        <a:xfrm>
          <a:off x="316523" y="545123"/>
          <a:ext cx="1430933" cy="914400"/>
        </a:xfrm>
        <a:prstGeom prst="rect">
          <a:avLst/>
        </a:prstGeom>
        <a:solidFill>
          <a:schemeClr val="accent6"/>
        </a:solidFill>
        <a:ln>
          <a:noFill/>
        </a:ln>
        <a:effectLst>
          <a:outerShdw blurRad="254000" dist="127000" dir="2700000" algn="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0E31AF8-9FD9-4987-8ED0-CAEB6883CBB7}" type="TxLink">
            <a:rPr lang="en-US" sz="2800" b="0" i="0" u="none" strike="noStrike">
              <a:solidFill>
                <a:schemeClr val="bg1"/>
              </a:solidFill>
              <a:latin typeface="+mj-lt"/>
              <a:ea typeface="+mn-ea"/>
              <a:cs typeface="+mn-cs"/>
            </a:rPr>
            <a:pPr marL="0" indent="0" algn="ctr"/>
            <a:t>1,000</a:t>
          </a:fld>
          <a:endParaRPr lang="en-PK" sz="2800" b="0" i="0" u="none" strike="noStrike">
            <a:solidFill>
              <a:schemeClr val="bg1"/>
            </a:solidFill>
            <a:latin typeface="+mj-lt"/>
            <a:ea typeface="+mn-ea"/>
            <a:cs typeface="+mn-cs"/>
          </a:endParaRPr>
        </a:p>
      </xdr:txBody>
    </xdr:sp>
    <xdr:clientData/>
  </xdr:twoCellAnchor>
  <xdr:twoCellAnchor>
    <xdr:from>
      <xdr:col>2</xdr:col>
      <xdr:colOff>398586</xdr:colOff>
      <xdr:row>3</xdr:row>
      <xdr:rowOff>51007</xdr:rowOff>
    </xdr:from>
    <xdr:to>
      <xdr:col>3</xdr:col>
      <xdr:colOff>398585</xdr:colOff>
      <xdr:row>4</xdr:row>
      <xdr:rowOff>51007</xdr:rowOff>
    </xdr:to>
    <xdr:sp macro="" textlink="">
      <xdr:nvSpPr>
        <xdr:cNvPr id="37" name="TextBox 36">
          <a:extLst>
            <a:ext uri="{FF2B5EF4-FFF2-40B4-BE49-F238E27FC236}">
              <a16:creationId xmlns:a16="http://schemas.microsoft.com/office/drawing/2014/main" id="{55189F33-BBC5-44CA-B7B0-76CFA276E394}"/>
            </a:ext>
          </a:extLst>
        </xdr:cNvPr>
        <xdr:cNvSpPr txBox="1"/>
      </xdr:nvSpPr>
      <xdr:spPr>
        <a:xfrm>
          <a:off x="715109" y="596130"/>
          <a:ext cx="668214" cy="181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endParaRPr lang="en-PK" sz="1100">
            <a:solidFill>
              <a:schemeClr val="bg1">
                <a:lumMod val="95000"/>
              </a:schemeClr>
            </a:solidFill>
            <a:latin typeface="+mj-lt"/>
          </a:endParaRPr>
        </a:p>
      </xdr:txBody>
    </xdr:sp>
    <xdr:clientData/>
  </xdr:twoCellAnchor>
  <xdr:twoCellAnchor editAs="oneCell">
    <xdr:from>
      <xdr:col>2</xdr:col>
      <xdr:colOff>55359</xdr:colOff>
      <xdr:row>3</xdr:row>
      <xdr:rowOff>47734</xdr:rowOff>
    </xdr:from>
    <xdr:to>
      <xdr:col>2</xdr:col>
      <xdr:colOff>224772</xdr:colOff>
      <xdr:row>4</xdr:row>
      <xdr:rowOff>31795</xdr:rowOff>
    </xdr:to>
    <xdr:pic>
      <xdr:nvPicPr>
        <xdr:cNvPr id="38" name="Graphic 37" descr="Receiver with solid fill">
          <a:extLst>
            <a:ext uri="{FF2B5EF4-FFF2-40B4-BE49-F238E27FC236}">
              <a16:creationId xmlns:a16="http://schemas.microsoft.com/office/drawing/2014/main" id="{63A65E73-DFD7-453B-9364-A6AD9ACA983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rot="1617186">
          <a:off x="371882" y="592857"/>
          <a:ext cx="169413" cy="165769"/>
        </a:xfrm>
        <a:prstGeom prst="rect">
          <a:avLst/>
        </a:prstGeom>
      </xdr:spPr>
    </xdr:pic>
    <xdr:clientData/>
  </xdr:twoCellAnchor>
  <xdr:twoCellAnchor>
    <xdr:from>
      <xdr:col>2</xdr:col>
      <xdr:colOff>294171</xdr:colOff>
      <xdr:row>6</xdr:row>
      <xdr:rowOff>146538</xdr:rowOff>
    </xdr:from>
    <xdr:to>
      <xdr:col>3</xdr:col>
      <xdr:colOff>439616</xdr:colOff>
      <xdr:row>7</xdr:row>
      <xdr:rowOff>146538</xdr:rowOff>
    </xdr:to>
    <xdr:sp macro="" textlink="Pivots!A11">
      <xdr:nvSpPr>
        <xdr:cNvPr id="39" name="TextBox 38">
          <a:extLst>
            <a:ext uri="{FF2B5EF4-FFF2-40B4-BE49-F238E27FC236}">
              <a16:creationId xmlns:a16="http://schemas.microsoft.com/office/drawing/2014/main" id="{717B2AAD-65ED-467D-AAB4-27C82245817B}"/>
            </a:ext>
          </a:extLst>
        </xdr:cNvPr>
        <xdr:cNvSpPr txBox="1"/>
      </xdr:nvSpPr>
      <xdr:spPr>
        <a:xfrm>
          <a:off x="610694" y="1236784"/>
          <a:ext cx="813660" cy="181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D7A90F-D8E1-4574-ADF7-B47225DF2799}" type="TxLink">
            <a:rPr lang="en-US" sz="1100" b="0" i="0" u="none" strike="noStrike">
              <a:ln>
                <a:solidFill>
                  <a:schemeClr val="accent6">
                    <a:lumMod val="20000"/>
                    <a:lumOff val="80000"/>
                  </a:schemeClr>
                </a:solidFill>
              </a:ln>
              <a:solidFill>
                <a:schemeClr val="bg1">
                  <a:lumMod val="95000"/>
                </a:schemeClr>
              </a:solidFill>
              <a:latin typeface="Aptos"/>
            </a:rPr>
            <a:pPr algn="ctr"/>
            <a:t>189</a:t>
          </a:fld>
          <a:endParaRPr lang="en-PK" sz="1100">
            <a:ln>
              <a:solidFill>
                <a:schemeClr val="accent6">
                  <a:lumMod val="20000"/>
                  <a:lumOff val="80000"/>
                </a:schemeClr>
              </a:solidFill>
            </a:ln>
            <a:solidFill>
              <a:schemeClr val="bg1">
                <a:lumMod val="95000"/>
              </a:schemeClr>
            </a:solidFill>
          </a:endParaRPr>
        </a:p>
      </xdr:txBody>
    </xdr:sp>
    <xdr:clientData/>
  </xdr:twoCellAnchor>
  <xdr:twoCellAnchor>
    <xdr:from>
      <xdr:col>5</xdr:col>
      <xdr:colOff>0</xdr:colOff>
      <xdr:row>3</xdr:row>
      <xdr:rowOff>0</xdr:rowOff>
    </xdr:from>
    <xdr:to>
      <xdr:col>11</xdr:col>
      <xdr:colOff>369341</xdr:colOff>
      <xdr:row>15</xdr:row>
      <xdr:rowOff>5862</xdr:rowOff>
    </xdr:to>
    <xdr:graphicFrame macro="">
      <xdr:nvGraphicFramePr>
        <xdr:cNvPr id="44" name="Chart 43">
          <a:extLst>
            <a:ext uri="{FF2B5EF4-FFF2-40B4-BE49-F238E27FC236}">
              <a16:creationId xmlns:a16="http://schemas.microsoft.com/office/drawing/2014/main" id="{09646A0A-13B3-4BCC-AA67-0994CD9D77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0</xdr:colOff>
      <xdr:row>17</xdr:row>
      <xdr:rowOff>20526</xdr:rowOff>
    </xdr:from>
    <xdr:to>
      <xdr:col>12</xdr:col>
      <xdr:colOff>0</xdr:colOff>
      <xdr:row>35</xdr:row>
      <xdr:rowOff>146537</xdr:rowOff>
    </xdr:to>
    <xdr:sp macro="" textlink="">
      <xdr:nvSpPr>
        <xdr:cNvPr id="49" name="Rectangle 48">
          <a:extLst>
            <a:ext uri="{FF2B5EF4-FFF2-40B4-BE49-F238E27FC236}">
              <a16:creationId xmlns:a16="http://schemas.microsoft.com/office/drawing/2014/main" id="{124ECA91-7A93-E1B7-4D08-F5C2EF3B5F96}"/>
            </a:ext>
          </a:extLst>
        </xdr:cNvPr>
        <xdr:cNvSpPr/>
      </xdr:nvSpPr>
      <xdr:spPr>
        <a:xfrm>
          <a:off x="2148840" y="3129486"/>
          <a:ext cx="4693920" cy="3417851"/>
        </a:xfrm>
        <a:prstGeom prst="rect">
          <a:avLst/>
        </a:prstGeom>
        <a:solidFill>
          <a:schemeClr val="bg1"/>
        </a:solidFill>
        <a:ln w="1270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5</xdr:col>
      <xdr:colOff>0</xdr:colOff>
      <xdr:row>16</xdr:row>
      <xdr:rowOff>182879</xdr:rowOff>
    </xdr:from>
    <xdr:to>
      <xdr:col>9</xdr:col>
      <xdr:colOff>22859</xdr:colOff>
      <xdr:row>36</xdr:row>
      <xdr:rowOff>5860</xdr:rowOff>
    </xdr:to>
    <xdr:graphicFrame macro="">
      <xdr:nvGraphicFramePr>
        <xdr:cNvPr id="47" name="Chart 46">
          <a:extLst>
            <a:ext uri="{FF2B5EF4-FFF2-40B4-BE49-F238E27FC236}">
              <a16:creationId xmlns:a16="http://schemas.microsoft.com/office/drawing/2014/main" id="{42009DDD-E44A-4A78-A180-7355E7CB5C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586740</xdr:colOff>
      <xdr:row>17</xdr:row>
      <xdr:rowOff>11137</xdr:rowOff>
    </xdr:from>
    <xdr:to>
      <xdr:col>12</xdr:col>
      <xdr:colOff>0</xdr:colOff>
      <xdr:row>36</xdr:row>
      <xdr:rowOff>16998</xdr:rowOff>
    </xdr:to>
    <xdr:graphicFrame macro="">
      <xdr:nvGraphicFramePr>
        <xdr:cNvPr id="48" name="Chart 47">
          <a:extLst>
            <a:ext uri="{FF2B5EF4-FFF2-40B4-BE49-F238E27FC236}">
              <a16:creationId xmlns:a16="http://schemas.microsoft.com/office/drawing/2014/main" id="{4143CEA1-BF18-4DD7-BB33-DFC02DAA31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1</xdr:colOff>
      <xdr:row>3</xdr:row>
      <xdr:rowOff>0</xdr:rowOff>
    </xdr:from>
    <xdr:to>
      <xdr:col>18</xdr:col>
      <xdr:colOff>1</xdr:colOff>
      <xdr:row>16</xdr:row>
      <xdr:rowOff>0</xdr:rowOff>
    </xdr:to>
    <xdr:graphicFrame macro="">
      <xdr:nvGraphicFramePr>
        <xdr:cNvPr id="50" name="Chart 49">
          <a:extLst>
            <a:ext uri="{FF2B5EF4-FFF2-40B4-BE49-F238E27FC236}">
              <a16:creationId xmlns:a16="http://schemas.microsoft.com/office/drawing/2014/main" id="{A686B25C-2FD3-4D0A-B623-A579A8F50A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99647</xdr:colOff>
      <xdr:row>3</xdr:row>
      <xdr:rowOff>9096</xdr:rowOff>
    </xdr:from>
    <xdr:to>
      <xdr:col>22</xdr:col>
      <xdr:colOff>0</xdr:colOff>
      <xdr:row>16</xdr:row>
      <xdr:rowOff>0</xdr:rowOff>
    </xdr:to>
    <xdr:graphicFrame macro="">
      <xdr:nvGraphicFramePr>
        <xdr:cNvPr id="51" name="Chart 50">
          <a:extLst>
            <a:ext uri="{FF2B5EF4-FFF2-40B4-BE49-F238E27FC236}">
              <a16:creationId xmlns:a16="http://schemas.microsoft.com/office/drawing/2014/main" id="{1407C8F1-6526-4367-A6FB-85359AE2BF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xdr:from>
      <xdr:col>6</xdr:col>
      <xdr:colOff>0</xdr:colOff>
      <xdr:row>2</xdr:row>
      <xdr:rowOff>7349</xdr:rowOff>
    </xdr:from>
    <xdr:to>
      <xdr:col>6</xdr:col>
      <xdr:colOff>322262</xdr:colOff>
      <xdr:row>3</xdr:row>
      <xdr:rowOff>0</xdr:rowOff>
    </xdr:to>
    <xdr:pic>
      <xdr:nvPicPr>
        <xdr:cNvPr id="23" name="Picture 22" descr="Businessman raising finger">
          <a:extLst>
            <a:ext uri="{FF2B5EF4-FFF2-40B4-BE49-F238E27FC236}">
              <a16:creationId xmlns:a16="http://schemas.microsoft.com/office/drawing/2014/main" id="{3B7C4E31-47DF-4642-DE23-D278CCDFFE36}"/>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2896" r="14844" b="80822"/>
        <a:stretch/>
      </xdr:blipFill>
      <xdr:spPr>
        <a:xfrm>
          <a:off x="4640317" y="375211"/>
          <a:ext cx="322262" cy="313217"/>
        </a:xfrm>
        <a:prstGeom prst="ellipse">
          <a:avLst/>
        </a:prstGeom>
        <a:effectLst>
          <a:outerShdw blurRad="50800" dist="50800" dir="5400000" sx="1000" sy="1000" algn="ctr" rotWithShape="0">
            <a:srgbClr val="000000">
              <a:alpha val="43137"/>
            </a:srgbClr>
          </a:outerShdw>
        </a:effectLst>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54.528872800925" backgroundQuery="1" createdVersion="8" refreshedVersion="8" minRefreshableVersion="3" recordCount="0" supportSubquery="1" supportAdvancedDrill="1" xr:uid="{090EE4D7-D0A0-4F1E-A530-F28D0E0EF020}">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54.734856944444" backgroundQuery="1" createdVersion="8" refreshedVersion="8" minRefreshableVersion="3" recordCount="0" supportSubquery="1" supportAdvancedDrill="1" xr:uid="{15F1DDCA-4509-4EFB-AC34-B4DF23D5503A}">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54.770629976854" backgroundQuery="1" createdVersion="8" refreshedVersion="8" minRefreshableVersion="3" recordCount="0" supportSubquery="1" supportAdvancedDrill="1" xr:uid="{E751F3BE-7DF4-4F99-8F10-15861B91BC41}">
  <cacheSource type="external" connectionId="1"/>
  <cacheFields count="3">
    <cacheField name="[customers].[Gedner].[Gedner]" caption="Gedner" numFmtId="0" hierarchy="13" level="1">
      <sharedItems count="2">
        <s v="Female"/>
        <s v="Male"/>
      </sharedItems>
    </cacheField>
    <cacheField name="[customers].[City].[City]" caption="City" numFmtId="0" hierarchy="15" level="1">
      <sharedItems count="3">
        <s v="Cincinnati"/>
        <s v="Cleveland"/>
        <s v="Columbus"/>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0"/>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54.799253472222" backgroundQuery="1" createdVersion="8" refreshedVersion="8" minRefreshableVersion="3" recordCount="0" supportSubquery="1" supportAdvancedDrill="1" xr:uid="{EE626795-34D7-47B5-9AB1-14C2CA5F103B}">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86.838899768518" backgroundQuery="1" createdVersion="8" refreshedVersion="8" minRefreshableVersion="3" recordCount="0" supportSubquery="1" supportAdvancedDrill="1" xr:uid="{9960960E-196F-48B2-98A1-52D9B5C6F605}">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86.838900925926" backgroundQuery="1" createdVersion="8" refreshedVersion="8" minRefreshableVersion="3" recordCount="0" supportSubquery="1" supportAdvancedDrill="1" xr:uid="{48C70F7D-C0DB-4708-A1D0-A458982A7AE7}">
  <cacheSource type="external" connectionId="1"/>
  <cacheFields count="5">
    <cacheField name="[calls].[Date of Call].[Date of Call]" caption="Date of Call" numFmtId="0" hierarchy="4" level="1">
      <sharedItems containsSemiMixedTypes="0" containsNonDate="0" containsDate="1" containsString="0" minDate="2023-01-01T00:00:00" maxDate="2023-01-31T00:00:00" count="22">
        <d v="2023-01-01T00:00:00"/>
        <d v="2023-01-02T00:00:00"/>
        <d v="2023-01-03T00:00:00"/>
        <d v="2023-01-04T00:00:00"/>
        <d v="2023-01-05T00:00:00"/>
        <d v="2023-01-08T00:00:00"/>
        <d v="2023-01-10T00:00:00"/>
        <d v="2023-01-12T00:00:00"/>
        <d v="2023-01-14T00:00:00"/>
        <d v="2023-01-15T00:00:00"/>
        <d v="2023-01-16T00:00:00"/>
        <d v="2023-01-18T00:00:00"/>
        <d v="2023-01-19T00:00:00"/>
        <d v="2023-01-20T00:00:00"/>
        <d v="2023-01-21T00:00:00"/>
        <d v="2023-01-22T00:00:00"/>
        <d v="2023-01-23T00:00:00"/>
        <d v="2023-01-24T00:00:00"/>
        <d v="2023-01-26T00:00:00"/>
        <d v="2023-01-27T00:00:00"/>
        <d v="2023-01-28T00:00:00"/>
        <d v="2023-01-30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 name="Dummy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0"/>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86.838901736111" backgroundQuery="1" createdVersion="8" refreshedVersion="8" minRefreshableVersion="3" recordCount="0" supportSubquery="1" supportAdvancedDrill="1" xr:uid="{B884CA6E-8EFF-4863-B7EB-ADE812E00B13}">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86.838902662035" backgroundQuery="1" createdVersion="8" refreshedVersion="8" minRefreshableVersion="3" recordCount="0" supportSubquery="1" supportAdvancedDrill="1" xr:uid="{FCF304DE-3732-4A32-9220-8006F0967E99}">
  <cacheSource type="external" connectionId="1"/>
  <cacheFields count="1">
    <cacheField name="[calls].[Representative].[Representative]" caption="Representative" numFmtId="0" hierarchy="3" level="1">
      <sharedItems count="1">
        <s v="R01"/>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86.838903240743" backgroundQuery="1" createdVersion="8" refreshedVersion="8" minRefreshableVersion="3" recordCount="0" supportSubquery="1" supportAdvancedDrill="1" xr:uid="{8AFEED60-242F-4430-BF1A-5A6C4594E555}">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54.528867129629" backgroundQuery="1" createdVersion="3" refreshedVersion="8" minRefreshableVersion="3" recordCount="0" supportSubquery="1" supportAdvancedDrill="1" xr:uid="{B9A13820-C754-4A88-9CBE-680B263F1723}">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1975759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E64537-3A6E-44D4-87A7-F0A66D6E339E}" name="weekday trend" cacheId="1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3">
  <location ref="F20:G28"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21"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7E62DC-F54B-4645-A2CC-86FA836AD300}" name="PivotTable7" cacheId="10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74:D79" firstHeaderRow="1" firstDataRow="2" firstDataCol="1"/>
  <pivotFields count="3">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3">
    <i>
      <x/>
    </i>
    <i>
      <x v="1"/>
    </i>
    <i t="grand">
      <x/>
    </i>
  </colItems>
  <dataFields count="1">
    <dataField fld="2" subtotal="count" baseField="0" baseItem="0"/>
  </dataFields>
  <chartFormats count="2">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3C4C8C-741C-449D-A1AA-D45C8B416631}" name="rep pivot" cacheId="1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0:E11"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176EA2-F06C-4840-97D6-6F1ED0B1FB1B}" name="rep amounts" cacheId="102"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4">
  <location ref="A102:G121"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860056-EAD9-41EB-9E85-410798FC4E26}" name="summary pivot" cacheId="9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54357D-E1C1-48A6-98FC-427F10C35AB7}" name="rep satisfaction" cacheId="12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A88:B94"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2">
    <chartFormat chart="11"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10B4BE-D63C-47D6-90CD-DD5603B3712A}" name="monthly trend" cacheId="1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20:C33" firstHeaderRow="0" firstDataRow="1" firstDataCol="1"/>
  <pivotFields count="5">
    <pivotField axis="axisRow" allDrilled="1" subtotalTop="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0" baseItem="0"/>
    <dataField name="Call Count2" fld="4" subtotal="count" baseField="0" baseItem="0">
      <extLst>
        <ext xmlns:x14="http://schemas.microsoft.com/office/spreadsheetml/2009/9/main" uri="{E15A36E0-9728-4e99-A89B-3F7291B0FE68}">
          <x14:dataField sourceField="2"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7E52F23-28D1-4BAD-A545-4AE0E6608D18}" name="selected rep" cacheId="12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63:A64"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2">
      <pivotArea dataOnly="0" labelOnly="1" fieldPosition="0">
        <references count="1">
          <reference field="0" count="0"/>
        </references>
      </pivotArea>
    </format>
  </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B2CE187-1904-47EF-8A21-E72C3B04D60F}" name="reps pivot" cacheId="10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51:C57"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5</v>
    <v>Businessman raising finger</v>
    <v>0</v>
  </rv>
  <rv s="0">
    <v>5</v>
    <v>Elderly woman smiling</v>
    <v>1</v>
  </rv>
  <rv s="0">
    <v>5</v>
    <v>Customer service man talking happily</v>
    <v>2</v>
  </rv>
  <rv s="0">
    <v>5</v>
    <v>Businesswoman explaining</v>
    <v>3</v>
  </rv>
  <rv s="0">
    <v>5</v>
    <v>Young chinse boy raising a finger</v>
    <v>4</v>
  </rv>
</rvData>
</file>

<file path=xl/richData/rdrichvaluestructure.xml><?xml version="1.0" encoding="utf-8"?>
<rvStructures xmlns="http://schemas.microsoft.com/office/spreadsheetml/2017/richdata" count="1">
  <s t="_localImage">
    <k n="CalcOrigin" t="i"/>
    <k n="Text" t="s"/>
    <k n="_rvRel:LocalImageIdentifier"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28815A1A-6F82-4DD9-9A6D-2F37409EA92B}" sourceName="[calls].[Representative]">
  <pivotTables>
    <pivotTable tabId="7" name="rep pivot"/>
    <pivotTable tabId="7" name="monthly trend"/>
    <pivotTable tabId="7" name="weekday trend"/>
    <pivotTable tabId="7" name="selected rep"/>
    <pivotTable tabId="7" name="rep satisfaction"/>
  </pivotTables>
  <data>
    <olap pivotCacheId="1519757592">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5C710487-0B4B-46B4-8614-F54A7691B297}" cache="Slicer_Representative" caption="Representative" level="1" style="SlicerStyleDark5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6"/>
    <tableColumn id="5" xr3:uid="{5A35565E-8707-4DED-AD15-A0669D67B382}" name="Date of Call" dataDxfId="15"/>
    <tableColumn id="6" xr3:uid="{F2E4F158-B41F-47BC-8DF8-DFCADFEE4E40}" name="Purchase Amount"/>
    <tableColumn id="7" xr3:uid="{04B291B5-47BD-4F78-8FD8-D1551CCA6BD9}" name="Satisfaction Rating"/>
    <tableColumn id="8" xr3:uid="{6E4123C0-0B17-43B8-A142-A1E540CE974C}" name="FY" dataDxfId="14">
      <calculatedColumnFormula>IF(MONTH(calls[[#This Row],[Date of Call]])&lt;=6, YEAR(calls[[#This Row],[Date of Call]]), YEAR(calls[[#This Row],[Date of Call]])+1)</calculatedColumnFormula>
    </tableColumn>
    <tableColumn id="9" xr3:uid="{199FA271-5E9B-46CE-9BC6-2801F92CD17E}" name="Day of week" dataDxfId="13">
      <calculatedColumnFormula>TEXT(calls[[#This Row],[Date of Call]],"DDDD")</calculatedColumnFormula>
    </tableColumn>
    <tableColumn id="10" xr3:uid="{328CDB09-95B8-4D5E-9ED9-EF0D363735A1}" name="Duration Bucket" dataDxfId="12">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1">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0" headerRowBorderDxfId="9" tableBorderDxfId="8" totalsRowBorderDxfId="7">
  <autoFilter ref="Q3:T18" xr:uid="{27158F51-A707-4171-8A04-81FB0AABCBA5}"/>
  <tableColumns count="4">
    <tableColumn id="1" xr3:uid="{02688061-6A8C-4E23-B7FF-D00CD8B58CAC}" name="Customer ID" dataDxfId="6"/>
    <tableColumn id="2" xr3:uid="{771678B6-DB44-426B-9874-B4E421A440D5}" name="Gedner" dataDxfId="5"/>
    <tableColumn id="3" xr3:uid="{B0D41C62-587E-494D-B49A-603F2C05F8D3}" name="Age" dataDxfId="4"/>
    <tableColumn id="4" xr3:uid="{663F92D6-FE31-4D81-9E01-8D066DDC8A88}" name="City" dataDxfId="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Aptos ExtraBold">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D1" zoomScale="115" zoomScaleNormal="115" workbookViewId="0">
      <selection activeCell="I6" sqref="I6"/>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EEA75-7F4C-4961-AD6E-769AC4B8B14A}">
  <dimension ref="A1:AA46"/>
  <sheetViews>
    <sheetView zoomScale="85" zoomScaleNormal="85" workbookViewId="0">
      <selection activeCell="K2" sqref="K2"/>
    </sheetView>
  </sheetViews>
  <sheetFormatPr defaultRowHeight="14.4" x14ac:dyDescent="0.3"/>
  <cols>
    <col min="1" max="2" width="2.09765625" customWidth="1"/>
    <col min="5" max="5" width="6.3984375" customWidth="1"/>
    <col min="15" max="15" width="4.296875" customWidth="1"/>
    <col min="16" max="16" width="11.19921875" customWidth="1"/>
  </cols>
  <sheetData>
    <row r="1" spans="1:27" x14ac:dyDescent="0.3">
      <c r="A1" s="20"/>
      <c r="B1" s="20"/>
      <c r="C1" s="20"/>
      <c r="D1" s="20"/>
      <c r="E1" s="20"/>
      <c r="F1" s="20"/>
      <c r="G1" s="20"/>
      <c r="H1" s="20"/>
      <c r="I1" s="20"/>
      <c r="J1" s="20"/>
      <c r="K1" s="20"/>
      <c r="L1" s="20"/>
      <c r="M1" s="20"/>
      <c r="N1" s="20"/>
      <c r="O1" s="20"/>
      <c r="P1" s="20"/>
      <c r="Q1" s="20"/>
      <c r="R1" s="20"/>
      <c r="S1" s="20"/>
      <c r="T1" s="20"/>
      <c r="U1" s="20"/>
      <c r="V1" s="20"/>
      <c r="W1" s="20"/>
      <c r="X1" s="20"/>
      <c r="Y1" s="20"/>
      <c r="Z1" s="20"/>
      <c r="AA1" s="20"/>
    </row>
    <row r="2" spans="1:27" ht="25.8" customHeight="1" x14ac:dyDescent="0.3">
      <c r="A2" s="20"/>
      <c r="B2" s="20"/>
      <c r="C2" s="43" t="s">
        <v>1084</v>
      </c>
      <c r="D2" s="20"/>
      <c r="E2" s="20"/>
      <c r="F2" s="44"/>
      <c r="G2" s="44"/>
      <c r="H2" s="44"/>
      <c r="I2" s="20"/>
      <c r="J2" s="20"/>
      <c r="K2" s="44"/>
      <c r="L2" s="20"/>
      <c r="M2" s="20"/>
      <c r="N2" s="20"/>
      <c r="O2" s="20"/>
      <c r="P2" s="20"/>
      <c r="Q2" s="20"/>
      <c r="R2" s="20"/>
      <c r="S2" s="20"/>
      <c r="T2" s="20"/>
      <c r="U2" s="20"/>
      <c r="V2" s="20"/>
      <c r="W2" s="20"/>
      <c r="X2" s="20"/>
      <c r="Y2" s="20"/>
      <c r="Z2" s="20"/>
      <c r="AA2" s="20"/>
    </row>
    <row r="3" spans="1:27"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x14ac:dyDescent="0.3">
      <c r="A18" s="20"/>
      <c r="B18" s="20"/>
      <c r="C18" s="20"/>
      <c r="D18" s="20"/>
      <c r="E18" s="20"/>
      <c r="F18" s="20"/>
      <c r="G18" s="20"/>
      <c r="H18" s="20"/>
      <c r="I18" s="20"/>
      <c r="J18" s="20"/>
      <c r="K18" s="20"/>
      <c r="L18" s="20"/>
      <c r="M18" s="20"/>
      <c r="N18" s="20"/>
      <c r="O18" s="20"/>
      <c r="P18" s="30"/>
      <c r="Q18" s="39" t="str" cm="1">
        <f t="array" ref="Q18:U18">Pivots!B103:F103</f>
        <v>R01</v>
      </c>
      <c r="R18" s="39" t="str">
        <v>R02</v>
      </c>
      <c r="S18" s="39" t="str">
        <v>R03</v>
      </c>
      <c r="T18" s="39" t="str">
        <v>R04</v>
      </c>
      <c r="U18" s="39" t="str">
        <v>R05</v>
      </c>
      <c r="V18" s="40" t="s">
        <v>1077</v>
      </c>
      <c r="W18" s="20"/>
      <c r="X18" s="20"/>
      <c r="Y18" s="20"/>
      <c r="Z18" s="20"/>
      <c r="AA18" s="20"/>
    </row>
    <row r="19" spans="1:27" x14ac:dyDescent="0.3">
      <c r="A19" s="20"/>
      <c r="B19" s="20"/>
      <c r="C19" s="20"/>
      <c r="D19" s="20"/>
      <c r="E19" s="20"/>
      <c r="F19" s="20"/>
      <c r="G19" s="20"/>
      <c r="H19" s="20"/>
      <c r="I19" s="20"/>
      <c r="J19" s="20"/>
      <c r="K19" s="20"/>
      <c r="L19" s="20"/>
      <c r="M19" s="20"/>
      <c r="N19" s="20"/>
      <c r="O19" s="20"/>
      <c r="P19" s="41" t="str" cm="1">
        <f t="array" ref="P19:V36">IF(Pivots!A104:G121="","",Pivots!A104:G121)</f>
        <v>Cincinnati</v>
      </c>
      <c r="Q19" s="31" t="str">
        <v/>
      </c>
      <c r="R19" s="31" t="str">
        <v/>
      </c>
      <c r="S19" s="31" t="str">
        <v/>
      </c>
      <c r="T19" s="31" t="str">
        <v/>
      </c>
      <c r="U19" s="31" t="str">
        <v/>
      </c>
      <c r="V19" s="32" t="str">
        <v/>
      </c>
      <c r="W19" s="20"/>
      <c r="X19" s="20"/>
      <c r="Y19" s="20"/>
      <c r="Z19" s="20"/>
      <c r="AA19" s="20"/>
    </row>
    <row r="20" spans="1:27" x14ac:dyDescent="0.3">
      <c r="A20" s="20"/>
      <c r="B20" s="20"/>
      <c r="C20" s="20"/>
      <c r="D20" s="20"/>
      <c r="E20" s="20"/>
      <c r="F20" s="20"/>
      <c r="G20" s="20"/>
      <c r="H20" s="20"/>
      <c r="I20" s="20"/>
      <c r="J20" s="20"/>
      <c r="K20" s="20"/>
      <c r="L20" s="20"/>
      <c r="M20" s="20"/>
      <c r="N20" s="20"/>
      <c r="O20" s="20"/>
      <c r="P20" s="33" t="str">
        <v>C0003</v>
      </c>
      <c r="Q20" s="34">
        <v>891</v>
      </c>
      <c r="R20" s="34">
        <v>1332</v>
      </c>
      <c r="S20" s="34">
        <v>1282</v>
      </c>
      <c r="T20" s="34">
        <v>739</v>
      </c>
      <c r="U20" s="34">
        <v>560</v>
      </c>
      <c r="V20" s="35">
        <v>4804</v>
      </c>
      <c r="W20" s="20"/>
      <c r="X20" s="20"/>
      <c r="Y20" s="20"/>
      <c r="Z20" s="20"/>
      <c r="AA20" s="20"/>
    </row>
    <row r="21" spans="1:27" x14ac:dyDescent="0.3">
      <c r="A21" s="20"/>
      <c r="B21" s="20"/>
      <c r="C21" s="20"/>
      <c r="D21" s="20"/>
      <c r="E21" s="20"/>
      <c r="F21" s="20"/>
      <c r="G21" s="20"/>
      <c r="H21" s="20"/>
      <c r="I21" s="20"/>
      <c r="J21" s="20"/>
      <c r="K21" s="20"/>
      <c r="L21" s="20"/>
      <c r="M21" s="20"/>
      <c r="N21" s="20"/>
      <c r="O21" s="20"/>
      <c r="P21" s="33" t="str">
        <v>C0004</v>
      </c>
      <c r="Q21" s="34">
        <v>1991</v>
      </c>
      <c r="R21" s="34">
        <v>1886</v>
      </c>
      <c r="S21" s="34">
        <v>1206</v>
      </c>
      <c r="T21" s="34">
        <v>884</v>
      </c>
      <c r="U21" s="34">
        <v>1722</v>
      </c>
      <c r="V21" s="35">
        <v>7689</v>
      </c>
      <c r="W21" s="20"/>
      <c r="X21" s="20"/>
      <c r="Y21" s="20"/>
      <c r="Z21" s="20"/>
      <c r="AA21" s="20"/>
    </row>
    <row r="22" spans="1:27" x14ac:dyDescent="0.3">
      <c r="A22" s="20"/>
      <c r="B22" s="20"/>
      <c r="C22" s="20"/>
      <c r="D22" s="20"/>
      <c r="E22" s="20"/>
      <c r="F22" s="20"/>
      <c r="G22" s="20"/>
      <c r="H22" s="20"/>
      <c r="I22" s="20"/>
      <c r="J22" s="20"/>
      <c r="K22" s="20"/>
      <c r="L22" s="20"/>
      <c r="M22" s="20"/>
      <c r="N22" s="20"/>
      <c r="O22" s="20"/>
      <c r="P22" s="33" t="str">
        <v>C0011</v>
      </c>
      <c r="Q22" s="34">
        <v>1163</v>
      </c>
      <c r="R22" s="34">
        <v>1180</v>
      </c>
      <c r="S22" s="34">
        <v>1616</v>
      </c>
      <c r="T22" s="34">
        <v>1043</v>
      </c>
      <c r="U22" s="34">
        <v>1747</v>
      </c>
      <c r="V22" s="35">
        <v>6749</v>
      </c>
      <c r="W22" s="20"/>
      <c r="X22" s="20"/>
      <c r="Y22" s="20"/>
      <c r="Z22" s="20"/>
      <c r="AA22" s="20"/>
    </row>
    <row r="23" spans="1:27" x14ac:dyDescent="0.3">
      <c r="A23" s="20"/>
      <c r="B23" s="20"/>
      <c r="C23" s="20"/>
      <c r="D23" s="20"/>
      <c r="E23" s="20"/>
      <c r="F23" s="20"/>
      <c r="G23" s="20"/>
      <c r="H23" s="20"/>
      <c r="I23" s="20"/>
      <c r="J23" s="20"/>
      <c r="K23" s="20"/>
      <c r="L23" s="20"/>
      <c r="M23" s="20"/>
      <c r="N23" s="20"/>
      <c r="O23" s="20"/>
      <c r="P23" s="33" t="str">
        <v>C0012</v>
      </c>
      <c r="Q23" s="34">
        <v>1438</v>
      </c>
      <c r="R23" s="34">
        <v>1616</v>
      </c>
      <c r="S23" s="34">
        <v>866</v>
      </c>
      <c r="T23" s="34">
        <v>829</v>
      </c>
      <c r="U23" s="34">
        <v>2070</v>
      </c>
      <c r="V23" s="35">
        <v>6819</v>
      </c>
      <c r="W23" s="20"/>
      <c r="X23" s="20"/>
      <c r="Y23" s="20"/>
      <c r="Z23" s="20"/>
      <c r="AA23" s="20"/>
    </row>
    <row r="24" spans="1:27" x14ac:dyDescent="0.3">
      <c r="A24" s="20"/>
      <c r="B24" s="20"/>
      <c r="C24" s="20"/>
      <c r="D24" s="20"/>
      <c r="E24" s="20"/>
      <c r="F24" s="20"/>
      <c r="G24" s="20"/>
      <c r="H24" s="20"/>
      <c r="I24" s="20"/>
      <c r="J24" s="20"/>
      <c r="K24" s="20"/>
      <c r="L24" s="20"/>
      <c r="M24" s="20"/>
      <c r="N24" s="20"/>
      <c r="O24" s="20"/>
      <c r="P24" s="41" t="str">
        <v>Cleveland</v>
      </c>
      <c r="Q24" s="34" t="str">
        <v/>
      </c>
      <c r="R24" s="34" t="str">
        <v/>
      </c>
      <c r="S24" s="34" t="str">
        <v/>
      </c>
      <c r="T24" s="34" t="str">
        <v/>
      </c>
      <c r="U24" s="34" t="str">
        <v/>
      </c>
      <c r="V24" s="35" t="str">
        <v/>
      </c>
      <c r="W24" s="20"/>
      <c r="X24" s="20"/>
      <c r="Y24" s="20"/>
      <c r="Z24" s="20"/>
      <c r="AA24" s="20"/>
    </row>
    <row r="25" spans="1:27" x14ac:dyDescent="0.3">
      <c r="A25" s="20"/>
      <c r="B25" s="20"/>
      <c r="C25" s="20"/>
      <c r="D25" s="20"/>
      <c r="E25" s="20"/>
      <c r="F25" s="20"/>
      <c r="G25" s="20"/>
      <c r="H25" s="20"/>
      <c r="I25" s="20"/>
      <c r="J25" s="20"/>
      <c r="K25" s="20"/>
      <c r="L25" s="20"/>
      <c r="M25" s="20"/>
      <c r="N25" s="20"/>
      <c r="O25" s="20"/>
      <c r="P25" s="33" t="str">
        <v>C0002</v>
      </c>
      <c r="Q25" s="34">
        <v>1233</v>
      </c>
      <c r="R25" s="34">
        <v>223</v>
      </c>
      <c r="S25" s="34">
        <v>1680</v>
      </c>
      <c r="T25" s="34">
        <v>990</v>
      </c>
      <c r="U25" s="34">
        <v>1508</v>
      </c>
      <c r="V25" s="35">
        <v>5634</v>
      </c>
      <c r="W25" s="20"/>
      <c r="X25" s="20"/>
      <c r="Y25" s="20"/>
      <c r="Z25" s="20"/>
      <c r="AA25" s="20"/>
    </row>
    <row r="26" spans="1:27" x14ac:dyDescent="0.3">
      <c r="A26" s="20"/>
      <c r="B26" s="20"/>
      <c r="C26" s="20"/>
      <c r="D26" s="20"/>
      <c r="E26" s="20"/>
      <c r="F26" s="20"/>
      <c r="G26" s="20"/>
      <c r="H26" s="20"/>
      <c r="I26" s="20"/>
      <c r="J26" s="20"/>
      <c r="K26" s="20"/>
      <c r="L26" s="20"/>
      <c r="M26" s="20"/>
      <c r="N26" s="20"/>
      <c r="O26" s="20"/>
      <c r="P26" s="33" t="str">
        <v>C0007</v>
      </c>
      <c r="Q26" s="34">
        <v>1598</v>
      </c>
      <c r="R26" s="34">
        <v>1907</v>
      </c>
      <c r="S26" s="34">
        <v>869</v>
      </c>
      <c r="T26" s="34">
        <v>1426</v>
      </c>
      <c r="U26" s="34">
        <v>1416</v>
      </c>
      <c r="V26" s="35">
        <v>7216</v>
      </c>
      <c r="W26" s="20"/>
      <c r="X26" s="20"/>
      <c r="Y26" s="20"/>
      <c r="Z26" s="20"/>
      <c r="AA26" s="20"/>
    </row>
    <row r="27" spans="1:27" x14ac:dyDescent="0.3">
      <c r="A27" s="20"/>
      <c r="B27" s="20"/>
      <c r="C27" s="20"/>
      <c r="D27" s="20"/>
      <c r="E27" s="20"/>
      <c r="F27" s="20"/>
      <c r="G27" s="20"/>
      <c r="H27" s="20"/>
      <c r="I27" s="20"/>
      <c r="J27" s="20"/>
      <c r="K27" s="20"/>
      <c r="L27" s="20"/>
      <c r="M27" s="20"/>
      <c r="N27" s="20"/>
      <c r="O27" s="20"/>
      <c r="P27" s="33" t="str">
        <v>C0008</v>
      </c>
      <c r="Q27" s="34">
        <v>900</v>
      </c>
      <c r="R27" s="34">
        <v>1016</v>
      </c>
      <c r="S27" s="34">
        <v>960</v>
      </c>
      <c r="T27" s="34">
        <v>940</v>
      </c>
      <c r="U27" s="34">
        <v>1193</v>
      </c>
      <c r="V27" s="35">
        <v>5009</v>
      </c>
      <c r="W27" s="20"/>
      <c r="X27" s="20"/>
      <c r="Y27" s="20"/>
      <c r="Z27" s="20"/>
      <c r="AA27" s="20"/>
    </row>
    <row r="28" spans="1:27" x14ac:dyDescent="0.3">
      <c r="A28" s="20"/>
      <c r="B28" s="20"/>
      <c r="C28" s="20"/>
      <c r="D28" s="20"/>
      <c r="E28" s="20"/>
      <c r="F28" s="20"/>
      <c r="G28" s="20"/>
      <c r="H28" s="20"/>
      <c r="I28" s="20"/>
      <c r="J28" s="20"/>
      <c r="K28" s="20"/>
      <c r="L28" s="20"/>
      <c r="M28" s="20"/>
      <c r="N28" s="20"/>
      <c r="O28" s="20"/>
      <c r="P28" s="33" t="str">
        <v>C0010</v>
      </c>
      <c r="Q28" s="34">
        <v>900</v>
      </c>
      <c r="R28" s="34">
        <v>1470</v>
      </c>
      <c r="S28" s="34">
        <v>1617</v>
      </c>
      <c r="T28" s="34">
        <v>1314</v>
      </c>
      <c r="U28" s="34">
        <v>941</v>
      </c>
      <c r="V28" s="35">
        <v>6242</v>
      </c>
      <c r="W28" s="20"/>
      <c r="X28" s="20"/>
      <c r="Y28" s="20"/>
      <c r="Z28" s="20"/>
      <c r="AA28" s="20"/>
    </row>
    <row r="29" spans="1:27" x14ac:dyDescent="0.3">
      <c r="A29" s="20"/>
      <c r="B29" s="20"/>
      <c r="C29" s="20"/>
      <c r="D29" s="20"/>
      <c r="E29" s="20"/>
      <c r="F29" s="20"/>
      <c r="G29" s="20"/>
      <c r="H29" s="20"/>
      <c r="I29" s="20"/>
      <c r="J29" s="20"/>
      <c r="K29" s="20"/>
      <c r="L29" s="20"/>
      <c r="M29" s="20"/>
      <c r="N29" s="20"/>
      <c r="O29" s="20"/>
      <c r="P29" s="33" t="str">
        <v>C0013</v>
      </c>
      <c r="Q29" s="34">
        <v>1255</v>
      </c>
      <c r="R29" s="34">
        <v>516</v>
      </c>
      <c r="S29" s="34">
        <v>1874</v>
      </c>
      <c r="T29" s="34">
        <v>1863</v>
      </c>
      <c r="U29" s="34">
        <v>1722</v>
      </c>
      <c r="V29" s="35">
        <v>7230</v>
      </c>
      <c r="W29" s="20"/>
      <c r="X29" s="20"/>
      <c r="Y29" s="20"/>
      <c r="Z29" s="20"/>
      <c r="AA29" s="20"/>
    </row>
    <row r="30" spans="1:27" x14ac:dyDescent="0.3">
      <c r="A30" s="20"/>
      <c r="B30" s="20"/>
      <c r="C30" s="20"/>
      <c r="D30" s="20"/>
      <c r="E30" s="20"/>
      <c r="F30" s="20"/>
      <c r="G30" s="20"/>
      <c r="H30" s="20"/>
      <c r="I30" s="20"/>
      <c r="J30" s="20"/>
      <c r="K30" s="20"/>
      <c r="L30" s="20"/>
      <c r="M30" s="20"/>
      <c r="N30" s="20"/>
      <c r="O30" s="20"/>
      <c r="P30" s="33" t="str">
        <v>C0015</v>
      </c>
      <c r="Q30" s="34">
        <v>1138</v>
      </c>
      <c r="R30" s="34">
        <v>1898</v>
      </c>
      <c r="S30" s="34">
        <v>1482</v>
      </c>
      <c r="T30" s="34">
        <v>846</v>
      </c>
      <c r="U30" s="34">
        <v>1154</v>
      </c>
      <c r="V30" s="35">
        <v>6518</v>
      </c>
      <c r="W30" s="20"/>
      <c r="X30" s="20"/>
      <c r="Y30" s="20"/>
      <c r="Z30" s="20"/>
      <c r="AA30" s="20"/>
    </row>
    <row r="31" spans="1:27" x14ac:dyDescent="0.3">
      <c r="A31" s="20"/>
      <c r="B31" s="20"/>
      <c r="C31" s="20"/>
      <c r="D31" s="20"/>
      <c r="E31" s="20"/>
      <c r="F31" s="20"/>
      <c r="G31" s="20"/>
      <c r="H31" s="20"/>
      <c r="I31" s="20"/>
      <c r="J31" s="20"/>
      <c r="K31" s="20"/>
      <c r="L31" s="20"/>
      <c r="M31" s="20"/>
      <c r="N31" s="20"/>
      <c r="O31" s="20"/>
      <c r="P31" s="41" t="str">
        <v>Columbus</v>
      </c>
      <c r="Q31" s="34" t="str">
        <v/>
      </c>
      <c r="R31" s="34" t="str">
        <v/>
      </c>
      <c r="S31" s="34" t="str">
        <v/>
      </c>
      <c r="T31" s="34" t="str">
        <v/>
      </c>
      <c r="U31" s="34" t="str">
        <v/>
      </c>
      <c r="V31" s="35" t="str">
        <v/>
      </c>
      <c r="W31" s="20"/>
      <c r="X31" s="20"/>
      <c r="Y31" s="20"/>
      <c r="Z31" s="20"/>
      <c r="AA31" s="20"/>
    </row>
    <row r="32" spans="1:27" x14ac:dyDescent="0.3">
      <c r="A32" s="20"/>
      <c r="B32" s="20"/>
      <c r="C32" s="20"/>
      <c r="D32" s="20"/>
      <c r="E32" s="20"/>
      <c r="F32" s="20"/>
      <c r="G32" s="20"/>
      <c r="H32" s="20"/>
      <c r="I32" s="20"/>
      <c r="J32" s="20"/>
      <c r="K32" s="20"/>
      <c r="L32" s="20"/>
      <c r="M32" s="45" t="str">
        <f>Pivots!G70</f>
        <v>% of Calls:19%</v>
      </c>
      <c r="N32" s="45"/>
      <c r="O32" s="20"/>
      <c r="P32" s="33" t="str">
        <v>C0001</v>
      </c>
      <c r="Q32" s="34">
        <v>1655</v>
      </c>
      <c r="R32" s="34">
        <v>805</v>
      </c>
      <c r="S32" s="34">
        <v>2263</v>
      </c>
      <c r="T32" s="34">
        <v>987</v>
      </c>
      <c r="U32" s="34">
        <v>1075</v>
      </c>
      <c r="V32" s="35">
        <v>6785</v>
      </c>
      <c r="W32" s="20"/>
      <c r="X32" s="20"/>
      <c r="Y32" s="20"/>
      <c r="Z32" s="20"/>
      <c r="AA32" s="20"/>
    </row>
    <row r="33" spans="1:27" x14ac:dyDescent="0.3">
      <c r="A33" s="20"/>
      <c r="B33" s="20"/>
      <c r="C33" s="20"/>
      <c r="D33" s="20"/>
      <c r="E33" s="20"/>
      <c r="F33" s="20"/>
      <c r="G33" s="20"/>
      <c r="H33" s="20"/>
      <c r="I33" s="20"/>
      <c r="J33" s="20"/>
      <c r="K33" s="20"/>
      <c r="L33" s="20"/>
      <c r="M33" s="45" t="str">
        <f>Pivots!G71</f>
        <v>Call Rank:4</v>
      </c>
      <c r="N33" s="45"/>
      <c r="O33" s="20"/>
      <c r="P33" s="33" t="str">
        <v>C0005</v>
      </c>
      <c r="Q33" s="34">
        <v>1104</v>
      </c>
      <c r="R33" s="34">
        <v>2280</v>
      </c>
      <c r="S33" s="34">
        <v>1445</v>
      </c>
      <c r="T33" s="34">
        <v>1722</v>
      </c>
      <c r="U33" s="34">
        <v>1196</v>
      </c>
      <c r="V33" s="35">
        <v>7747</v>
      </c>
      <c r="W33" s="20"/>
      <c r="X33" s="20"/>
      <c r="Y33" s="20"/>
      <c r="Z33" s="20"/>
      <c r="AA33" s="20"/>
    </row>
    <row r="34" spans="1:27" x14ac:dyDescent="0.3">
      <c r="A34" s="20"/>
      <c r="B34" s="20"/>
      <c r="C34" s="20"/>
      <c r="D34" s="20"/>
      <c r="E34" s="20"/>
      <c r="F34" s="20"/>
      <c r="G34" s="20"/>
      <c r="H34" s="20"/>
      <c r="I34" s="20"/>
      <c r="J34" s="20"/>
      <c r="K34" s="20"/>
      <c r="L34" s="20"/>
      <c r="M34" s="45" t="str">
        <f>Pivots!G72</f>
        <v>Amount Rank:4</v>
      </c>
      <c r="N34" s="45"/>
      <c r="O34" s="20"/>
      <c r="P34" s="33" t="str">
        <v>C0006</v>
      </c>
      <c r="Q34" s="34">
        <v>372</v>
      </c>
      <c r="R34" s="34">
        <v>1818</v>
      </c>
      <c r="S34" s="34">
        <v>1346</v>
      </c>
      <c r="T34" s="34">
        <v>1156</v>
      </c>
      <c r="U34" s="34">
        <v>1484</v>
      </c>
      <c r="V34" s="35">
        <v>6176</v>
      </c>
      <c r="W34" s="20"/>
      <c r="X34" s="20"/>
      <c r="Y34" s="20"/>
      <c r="Z34" s="20"/>
      <c r="AA34" s="20"/>
    </row>
    <row r="35" spans="1:27" x14ac:dyDescent="0.3">
      <c r="A35" s="20"/>
      <c r="B35" s="20"/>
      <c r="C35" s="20"/>
      <c r="D35" s="20"/>
      <c r="E35" s="20"/>
      <c r="F35" s="20"/>
      <c r="G35" s="20"/>
      <c r="H35" s="20"/>
      <c r="I35" s="20"/>
      <c r="J35" s="20"/>
      <c r="K35" s="20"/>
      <c r="L35" s="20"/>
      <c r="M35" s="20"/>
      <c r="N35" s="20"/>
      <c r="O35" s="20"/>
      <c r="P35" s="33" t="str">
        <v>C0009</v>
      </c>
      <c r="Q35" s="34">
        <v>1415</v>
      </c>
      <c r="R35" s="34">
        <v>1271</v>
      </c>
      <c r="S35" s="34">
        <v>1214</v>
      </c>
      <c r="T35" s="34">
        <v>1135</v>
      </c>
      <c r="U35" s="34">
        <v>1566</v>
      </c>
      <c r="V35" s="35">
        <v>6601</v>
      </c>
      <c r="W35" s="20"/>
      <c r="X35" s="20"/>
      <c r="Y35" s="20"/>
      <c r="Z35" s="20"/>
      <c r="AA35" s="20"/>
    </row>
    <row r="36" spans="1:27" x14ac:dyDescent="0.3">
      <c r="A36" s="20"/>
      <c r="B36" s="20"/>
      <c r="C36" s="20"/>
      <c r="D36" s="20"/>
      <c r="E36" s="20"/>
      <c r="F36" s="20"/>
      <c r="G36" s="20"/>
      <c r="H36" s="20"/>
      <c r="I36" s="20"/>
      <c r="J36" s="20"/>
      <c r="K36" s="20"/>
      <c r="L36" s="20"/>
      <c r="M36" s="20"/>
      <c r="N36" s="20"/>
      <c r="O36" s="20"/>
      <c r="P36" s="36" t="str">
        <v>C0014</v>
      </c>
      <c r="Q36" s="37">
        <v>1362</v>
      </c>
      <c r="R36" s="37">
        <v>1363</v>
      </c>
      <c r="S36" s="37">
        <v>1152</v>
      </c>
      <c r="T36" s="37">
        <v>777</v>
      </c>
      <c r="U36" s="37">
        <v>750</v>
      </c>
      <c r="V36" s="38">
        <v>5404</v>
      </c>
      <c r="W36" s="20"/>
      <c r="X36" s="20"/>
      <c r="Y36" s="20"/>
      <c r="Z36" s="20"/>
      <c r="AA36" s="20"/>
    </row>
    <row r="37" spans="1:27" x14ac:dyDescent="0.3">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row r="41" spans="1:27" x14ac:dyDescent="0.3">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row>
    <row r="42" spans="1:27" x14ac:dyDescent="0.3">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row>
    <row r="43" spans="1:27" x14ac:dyDescent="0.3">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row>
    <row r="44" spans="1:27" x14ac:dyDescent="0.3">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row>
    <row r="45" spans="1:27" x14ac:dyDescent="0.3">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row>
    <row r="46" spans="1:27" x14ac:dyDescent="0.3">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row>
  </sheetData>
  <mergeCells count="3">
    <mergeCell ref="M32:N32"/>
    <mergeCell ref="M33:N33"/>
    <mergeCell ref="M34:N34"/>
  </mergeCells>
  <conditionalFormatting sqref="Q19:U36">
    <cfRule type="dataBar" priority="3">
      <dataBar>
        <cfvo type="num" val="0"/>
        <cfvo type="num" val="MAX($Q$19:$U$36) * 2"/>
        <color theme="1" tint="0.249977111117893"/>
      </dataBar>
      <extLst>
        <ext xmlns:x14="http://schemas.microsoft.com/office/spreadsheetml/2009/9/main" uri="{B025F937-C7B1-47D3-B67F-A62EFF666E3E}">
          <x14:id>{03E0EAEE-1F4C-40C0-A9ED-03EF5B8289F7}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4" id="{FD93EE5C-14D8-4ABF-9CCB-A125F93870A0}">
            <xm:f>Q$18=Pivots!$A$64</xm:f>
            <x14:dxf>
              <fill>
                <patternFill>
                  <bgColor theme="8" tint="0.59996337778862885"/>
                </patternFill>
              </fill>
              <border>
                <left style="thin">
                  <color theme="1" tint="0.24994659260841701"/>
                </left>
                <right style="thin">
                  <color theme="1" tint="0.24994659260841701"/>
                </right>
                <top/>
                <bottom/>
                <vertical/>
                <horizontal/>
              </border>
            </x14:dxf>
          </x14:cfRule>
          <xm:sqref>Q18:U36</xm:sqref>
        </x14:conditionalFormatting>
        <x14:conditionalFormatting xmlns:xm="http://schemas.microsoft.com/office/excel/2006/main">
          <x14:cfRule type="dataBar" id="{03E0EAEE-1F4C-40C0-A9ED-03EF5B8289F7}">
            <x14:dataBar minLength="0" maxLength="100" gradient="0">
              <x14:cfvo type="num">
                <xm:f>0</xm:f>
              </x14:cfvo>
              <x14:cfvo type="num">
                <xm:f>MAX($Q$19:$U$36) * 2</xm:f>
              </x14:cfvo>
              <x14:negativeFillColor rgb="FFFF0000"/>
              <x14:axisColor rgb="FF000000"/>
            </x14:dataBar>
          </x14:cfRule>
          <xm:sqref>Q19:U36</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5031E-9292-4694-A799-4EEBDE9DE9CB}">
  <dimension ref="A3:J121"/>
  <sheetViews>
    <sheetView topLeftCell="A85" zoomScale="145" zoomScaleNormal="145" workbookViewId="0">
      <selection activeCell="A88" sqref="A88"/>
    </sheetView>
  </sheetViews>
  <sheetFormatPr defaultRowHeight="14.4" x14ac:dyDescent="0.3"/>
  <cols>
    <col min="1" max="1" width="12.19921875" bestFit="1" customWidth="1"/>
    <col min="2" max="2" width="9.796875" bestFit="1" customWidth="1"/>
    <col min="3" max="3" width="10.796875" bestFit="1" customWidth="1"/>
    <col min="4" max="4" width="9.59765625" bestFit="1" customWidth="1"/>
    <col min="5" max="5" width="7.296875" bestFit="1" customWidth="1"/>
    <col min="6" max="6" width="12.19921875" bestFit="1" customWidth="1"/>
    <col min="7" max="7" width="9.796875" bestFit="1" customWidth="1"/>
    <col min="8" max="8" width="10.5" bestFit="1" customWidth="1"/>
    <col min="9" max="9" width="11.59765625" bestFit="1" customWidth="1"/>
    <col min="10" max="10" width="10.59765625" bestFit="1" customWidth="1"/>
  </cols>
  <sheetData>
    <row r="3" spans="1:5" x14ac:dyDescent="0.3">
      <c r="A3" t="s">
        <v>1042</v>
      </c>
      <c r="B3" t="s">
        <v>1043</v>
      </c>
      <c r="C3" t="s">
        <v>1044</v>
      </c>
      <c r="D3" t="s">
        <v>1045</v>
      </c>
      <c r="E3" t="s">
        <v>1046</v>
      </c>
    </row>
    <row r="4" spans="1:5" x14ac:dyDescent="0.3">
      <c r="A4" s="21">
        <v>1000</v>
      </c>
      <c r="B4" s="22">
        <v>96623</v>
      </c>
      <c r="C4" s="21">
        <v>89850</v>
      </c>
      <c r="D4" s="23">
        <v>3.8854000000000033</v>
      </c>
      <c r="E4" s="21">
        <v>307</v>
      </c>
    </row>
    <row r="10" spans="1:5" x14ac:dyDescent="0.3">
      <c r="A10" t="s">
        <v>1042</v>
      </c>
      <c r="B10" t="s">
        <v>1043</v>
      </c>
      <c r="C10" t="s">
        <v>1044</v>
      </c>
      <c r="D10" t="s">
        <v>1045</v>
      </c>
      <c r="E10" t="s">
        <v>1046</v>
      </c>
    </row>
    <row r="11" spans="1:5" x14ac:dyDescent="0.3">
      <c r="A11" s="21">
        <v>189</v>
      </c>
      <c r="B11" s="22">
        <v>18415</v>
      </c>
      <c r="C11" s="21">
        <v>16834</v>
      </c>
      <c r="D11" s="23">
        <v>3.9227513227513247</v>
      </c>
      <c r="E11" s="21">
        <v>60</v>
      </c>
    </row>
    <row r="20" spans="1:7" x14ac:dyDescent="0.3">
      <c r="A20" s="24" t="s">
        <v>1047</v>
      </c>
      <c r="B20" t="s">
        <v>1042</v>
      </c>
      <c r="C20" t="s">
        <v>1061</v>
      </c>
      <c r="F20" s="24" t="s">
        <v>1047</v>
      </c>
      <c r="G20" t="s">
        <v>1042</v>
      </c>
    </row>
    <row r="21" spans="1:7" x14ac:dyDescent="0.3">
      <c r="A21" s="25" t="s">
        <v>1049</v>
      </c>
      <c r="B21" s="21">
        <v>16</v>
      </c>
      <c r="C21" s="21">
        <v>16</v>
      </c>
      <c r="F21" s="25" t="s">
        <v>1065</v>
      </c>
      <c r="G21" s="21">
        <v>36</v>
      </c>
    </row>
    <row r="22" spans="1:7" x14ac:dyDescent="0.3">
      <c r="A22" s="25" t="s">
        <v>1050</v>
      </c>
      <c r="B22" s="21">
        <v>14</v>
      </c>
      <c r="C22" s="21">
        <v>14</v>
      </c>
      <c r="F22" s="25" t="s">
        <v>1063</v>
      </c>
      <c r="G22" s="21">
        <v>30</v>
      </c>
    </row>
    <row r="23" spans="1:7" x14ac:dyDescent="0.3">
      <c r="A23" s="25" t="s">
        <v>1051</v>
      </c>
      <c r="B23" s="21">
        <v>26</v>
      </c>
      <c r="C23" s="21">
        <v>26</v>
      </c>
      <c r="F23" s="25" t="s">
        <v>1067</v>
      </c>
      <c r="G23" s="21">
        <v>13</v>
      </c>
    </row>
    <row r="24" spans="1:7" x14ac:dyDescent="0.3">
      <c r="A24" s="25" t="s">
        <v>1052</v>
      </c>
      <c r="B24" s="21">
        <v>29</v>
      </c>
      <c r="C24" s="21">
        <v>29</v>
      </c>
      <c r="F24" s="25" t="s">
        <v>1068</v>
      </c>
      <c r="G24" s="21">
        <v>23</v>
      </c>
    </row>
    <row r="25" spans="1:7" x14ac:dyDescent="0.3">
      <c r="A25" s="25" t="s">
        <v>1053</v>
      </c>
      <c r="B25" s="21">
        <v>17</v>
      </c>
      <c r="C25" s="21">
        <v>17</v>
      </c>
      <c r="F25" s="25" t="s">
        <v>1066</v>
      </c>
      <c r="G25" s="21">
        <v>23</v>
      </c>
    </row>
    <row r="26" spans="1:7" x14ac:dyDescent="0.3">
      <c r="A26" s="25" t="s">
        <v>1054</v>
      </c>
      <c r="B26" s="21">
        <v>15</v>
      </c>
      <c r="C26" s="21">
        <v>15</v>
      </c>
      <c r="F26" s="25" t="s">
        <v>1062</v>
      </c>
      <c r="G26" s="21">
        <v>24</v>
      </c>
    </row>
    <row r="27" spans="1:7" x14ac:dyDescent="0.3">
      <c r="A27" s="25" t="s">
        <v>1055</v>
      </c>
      <c r="B27" s="21">
        <v>15</v>
      </c>
      <c r="C27" s="21">
        <v>15</v>
      </c>
      <c r="F27" s="25" t="s">
        <v>1064</v>
      </c>
      <c r="G27" s="21">
        <v>40</v>
      </c>
    </row>
    <row r="28" spans="1:7" x14ac:dyDescent="0.3">
      <c r="A28" s="25" t="s">
        <v>1056</v>
      </c>
      <c r="B28" s="21">
        <v>7</v>
      </c>
      <c r="C28" s="21">
        <v>7</v>
      </c>
      <c r="F28" s="25" t="s">
        <v>1048</v>
      </c>
      <c r="G28" s="21">
        <v>189</v>
      </c>
    </row>
    <row r="29" spans="1:7" x14ac:dyDescent="0.3">
      <c r="A29" s="25" t="s">
        <v>1057</v>
      </c>
      <c r="B29" s="21">
        <v>11</v>
      </c>
      <c r="C29" s="21">
        <v>11</v>
      </c>
    </row>
    <row r="30" spans="1:7" x14ac:dyDescent="0.3">
      <c r="A30" s="25" t="s">
        <v>1058</v>
      </c>
      <c r="B30" s="21">
        <v>24</v>
      </c>
      <c r="C30" s="21">
        <v>24</v>
      </c>
    </row>
    <row r="31" spans="1:7" x14ac:dyDescent="0.3">
      <c r="A31" s="25" t="s">
        <v>1059</v>
      </c>
      <c r="B31" s="21">
        <v>9</v>
      </c>
      <c r="C31" s="21">
        <v>9</v>
      </c>
    </row>
    <row r="32" spans="1:7" x14ac:dyDescent="0.3">
      <c r="A32" s="25" t="s">
        <v>1060</v>
      </c>
      <c r="B32" s="21">
        <v>6</v>
      </c>
      <c r="C32" s="21">
        <v>6</v>
      </c>
    </row>
    <row r="33" spans="1:10" x14ac:dyDescent="0.3">
      <c r="A33" s="25" t="s">
        <v>1048</v>
      </c>
      <c r="B33" s="21">
        <v>189</v>
      </c>
      <c r="C33" s="21">
        <v>189</v>
      </c>
    </row>
    <row r="48" spans="1:10" x14ac:dyDescent="0.3">
      <c r="F48" t="s">
        <v>1069</v>
      </c>
      <c r="I48" t="s">
        <v>1075</v>
      </c>
      <c r="J48" t="str">
        <f>A64</f>
        <v>R01</v>
      </c>
    </row>
    <row r="50" spans="1:10" x14ac:dyDescent="0.3">
      <c r="F50" t="s">
        <v>1070</v>
      </c>
      <c r="G50" t="s">
        <v>1071</v>
      </c>
      <c r="H50" t="s">
        <v>1072</v>
      </c>
      <c r="I50" t="s">
        <v>1073</v>
      </c>
      <c r="J50" t="s">
        <v>1074</v>
      </c>
    </row>
    <row r="51" spans="1:10" x14ac:dyDescent="0.3">
      <c r="A51" s="24" t="s">
        <v>1047</v>
      </c>
      <c r="B51" t="s">
        <v>1042</v>
      </c>
      <c r="C51" t="s">
        <v>1043</v>
      </c>
      <c r="F51" t="str" cm="1">
        <f t="array" ref="F51:H55">A52:C56</f>
        <v>R01</v>
      </c>
      <c r="G51">
        <v>189</v>
      </c>
      <c r="H51" s="26">
        <v>18415</v>
      </c>
      <c r="I51">
        <f>IF(F51=$J$48,G51,NA())</f>
        <v>189</v>
      </c>
      <c r="J51">
        <f>IF(F51=$J$48,H51,NA())</f>
        <v>18415</v>
      </c>
    </row>
    <row r="52" spans="1:10" x14ac:dyDescent="0.3">
      <c r="A52" s="25" t="s">
        <v>11</v>
      </c>
      <c r="B52" s="21">
        <v>189</v>
      </c>
      <c r="C52" s="22">
        <v>18415</v>
      </c>
      <c r="F52" t="str">
        <v>R02</v>
      </c>
      <c r="G52">
        <v>218</v>
      </c>
      <c r="H52" s="26">
        <v>20581</v>
      </c>
      <c r="I52" t="e">
        <f t="shared" ref="I52:I55" si="0">IF(F52=$J$48,G52,NA())</f>
        <v>#N/A</v>
      </c>
      <c r="J52" t="e">
        <f t="shared" ref="J52:J55" si="1">IF(F52=$J$48,H52,NA())</f>
        <v>#N/A</v>
      </c>
    </row>
    <row r="53" spans="1:10" x14ac:dyDescent="0.3">
      <c r="A53" s="25" t="s">
        <v>9</v>
      </c>
      <c r="B53" s="21">
        <v>218</v>
      </c>
      <c r="C53" s="22">
        <v>20581</v>
      </c>
      <c r="F53" t="str">
        <v>R03</v>
      </c>
      <c r="G53">
        <v>207</v>
      </c>
      <c r="H53" s="26">
        <v>20872</v>
      </c>
      <c r="I53" t="e">
        <f t="shared" si="0"/>
        <v>#N/A</v>
      </c>
      <c r="J53" t="e">
        <f t="shared" si="1"/>
        <v>#N/A</v>
      </c>
    </row>
    <row r="54" spans="1:10" x14ac:dyDescent="0.3">
      <c r="A54" s="25" t="s">
        <v>6</v>
      </c>
      <c r="B54" s="21">
        <v>207</v>
      </c>
      <c r="C54" s="22">
        <v>20872</v>
      </c>
      <c r="F54" t="str">
        <v>R04</v>
      </c>
      <c r="G54">
        <v>186</v>
      </c>
      <c r="H54" s="26">
        <v>16651</v>
      </c>
      <c r="I54" t="e">
        <f t="shared" si="0"/>
        <v>#N/A</v>
      </c>
      <c r="J54" t="e">
        <f t="shared" si="1"/>
        <v>#N/A</v>
      </c>
    </row>
    <row r="55" spans="1:10" x14ac:dyDescent="0.3">
      <c r="A55" s="25" t="s">
        <v>13</v>
      </c>
      <c r="B55" s="21">
        <v>186</v>
      </c>
      <c r="C55" s="22">
        <v>16651</v>
      </c>
      <c r="F55" t="str">
        <v>R05</v>
      </c>
      <c r="G55">
        <v>200</v>
      </c>
      <c r="H55" s="26">
        <v>20104</v>
      </c>
      <c r="I55" t="e">
        <f t="shared" si="0"/>
        <v>#N/A</v>
      </c>
      <c r="J55" t="e">
        <f t="shared" si="1"/>
        <v>#N/A</v>
      </c>
    </row>
    <row r="56" spans="1:10" x14ac:dyDescent="0.3">
      <c r="A56" s="25" t="s">
        <v>10</v>
      </c>
      <c r="B56" s="21">
        <v>200</v>
      </c>
      <c r="C56" s="22">
        <v>20104</v>
      </c>
    </row>
    <row r="57" spans="1:10" x14ac:dyDescent="0.3">
      <c r="A57" s="25" t="s">
        <v>1048</v>
      </c>
      <c r="B57" s="21">
        <v>1000</v>
      </c>
      <c r="C57" s="22">
        <v>96623</v>
      </c>
    </row>
    <row r="61" spans="1:10" x14ac:dyDescent="0.3">
      <c r="E61" s="14" t="s">
        <v>1078</v>
      </c>
    </row>
    <row r="62" spans="1:10" x14ac:dyDescent="0.3">
      <c r="E62" t="s">
        <v>1079</v>
      </c>
      <c r="F62" s="42">
        <f>A11/A4</f>
        <v>0.189</v>
      </c>
    </row>
    <row r="63" spans="1:10" x14ac:dyDescent="0.3">
      <c r="A63" s="24" t="s">
        <v>1047</v>
      </c>
      <c r="E63" t="s">
        <v>1071</v>
      </c>
      <c r="F63">
        <f>_xlfn.XLOOKUP(A64,F51:F55,G51:G55)</f>
        <v>189</v>
      </c>
    </row>
    <row r="64" spans="1:10" x14ac:dyDescent="0.3">
      <c r="A64" s="27" t="s">
        <v>11</v>
      </c>
      <c r="E64" t="s">
        <v>1072</v>
      </c>
      <c r="F64">
        <f>_xlfn.XLOOKUP(A64,F51:F55,H51:H55)</f>
        <v>18415</v>
      </c>
    </row>
    <row r="66" spans="1:7" x14ac:dyDescent="0.3">
      <c r="E66" t="s">
        <v>1081</v>
      </c>
      <c r="F66">
        <f>_xlfn.RANK.AVG(F63,G51:G55)</f>
        <v>4</v>
      </c>
    </row>
    <row r="67" spans="1:7" x14ac:dyDescent="0.3">
      <c r="E67" t="s">
        <v>1080</v>
      </c>
      <c r="F67">
        <f>_xlfn.RANK.AVG(F64,H51:H55)</f>
        <v>4</v>
      </c>
    </row>
    <row r="69" spans="1:7" x14ac:dyDescent="0.3">
      <c r="F69" t="s">
        <v>1082</v>
      </c>
    </row>
    <row r="70" spans="1:7" x14ac:dyDescent="0.3">
      <c r="G70" t="str">
        <f>"% of Calls:"&amp;TEXT(F62,"0%")</f>
        <v>% of Calls:19%</v>
      </c>
    </row>
    <row r="71" spans="1:7" x14ac:dyDescent="0.3">
      <c r="G71" t="str">
        <f>IF(COUNTA(A64:A68)&gt;1,"","Call Rank:"&amp;F66)</f>
        <v>Call Rank:4</v>
      </c>
    </row>
    <row r="72" spans="1:7" x14ac:dyDescent="0.3">
      <c r="G72" t="str">
        <f>IF(COUNTA(A64:A68)&gt;1,"","Amount Rank:"&amp;F67)</f>
        <v>Amount Rank:4</v>
      </c>
    </row>
    <row r="74" spans="1:7" x14ac:dyDescent="0.3">
      <c r="A74" s="24" t="s">
        <v>1042</v>
      </c>
      <c r="B74" s="24" t="s">
        <v>1076</v>
      </c>
      <c r="F74" t="s">
        <v>1083</v>
      </c>
      <c r="G74">
        <f>_xlfn.XLOOKUP(A64,Assets!E3:E7,Pivots!F3:F7)</f>
        <v>0</v>
      </c>
    </row>
    <row r="75" spans="1:7" x14ac:dyDescent="0.3">
      <c r="A75" s="24" t="s">
        <v>1047</v>
      </c>
      <c r="B75" t="s">
        <v>999</v>
      </c>
      <c r="C75" t="s">
        <v>998</v>
      </c>
      <c r="D75" t="s">
        <v>1048</v>
      </c>
    </row>
    <row r="76" spans="1:7" x14ac:dyDescent="0.3">
      <c r="A76" s="25" t="s">
        <v>1002</v>
      </c>
      <c r="B76" s="21">
        <v>144</v>
      </c>
      <c r="C76" s="21">
        <v>132</v>
      </c>
      <c r="D76" s="21">
        <v>276</v>
      </c>
    </row>
    <row r="77" spans="1:7" x14ac:dyDescent="0.3">
      <c r="A77" s="25" t="s">
        <v>1001</v>
      </c>
      <c r="B77" s="21">
        <v>326</v>
      </c>
      <c r="C77" s="21">
        <v>63</v>
      </c>
      <c r="D77" s="21">
        <v>389</v>
      </c>
    </row>
    <row r="78" spans="1:7" x14ac:dyDescent="0.3">
      <c r="A78" s="25" t="s">
        <v>1000</v>
      </c>
      <c r="B78" s="21">
        <v>129</v>
      </c>
      <c r="C78" s="21">
        <v>206</v>
      </c>
      <c r="D78" s="21">
        <v>335</v>
      </c>
    </row>
    <row r="79" spans="1:7" x14ac:dyDescent="0.3">
      <c r="A79" s="25" t="s">
        <v>1048</v>
      </c>
      <c r="B79" s="21">
        <v>599</v>
      </c>
      <c r="C79" s="21">
        <v>401</v>
      </c>
      <c r="D79" s="21">
        <v>1000</v>
      </c>
    </row>
    <row r="88" spans="1:2" x14ac:dyDescent="0.3">
      <c r="A88" s="24" t="s">
        <v>1047</v>
      </c>
      <c r="B88" t="s">
        <v>1042</v>
      </c>
    </row>
    <row r="89" spans="1:2" x14ac:dyDescent="0.3">
      <c r="A89" s="25">
        <v>1</v>
      </c>
      <c r="B89" s="21">
        <v>1</v>
      </c>
    </row>
    <row r="90" spans="1:2" x14ac:dyDescent="0.3">
      <c r="A90" s="25">
        <v>2</v>
      </c>
      <c r="B90" s="21">
        <v>9</v>
      </c>
    </row>
    <row r="91" spans="1:2" x14ac:dyDescent="0.3">
      <c r="A91" s="25">
        <v>3</v>
      </c>
      <c r="B91" s="21">
        <v>31</v>
      </c>
    </row>
    <row r="92" spans="1:2" x14ac:dyDescent="0.3">
      <c r="A92" s="25">
        <v>4</v>
      </c>
      <c r="B92" s="21">
        <v>88</v>
      </c>
    </row>
    <row r="93" spans="1:2" x14ac:dyDescent="0.3">
      <c r="A93" s="25">
        <v>5</v>
      </c>
      <c r="B93" s="21">
        <v>60</v>
      </c>
    </row>
    <row r="94" spans="1:2" x14ac:dyDescent="0.3">
      <c r="A94" s="25" t="s">
        <v>1048</v>
      </c>
      <c r="B94" s="21">
        <v>189</v>
      </c>
    </row>
    <row r="102" spans="1:7" x14ac:dyDescent="0.3">
      <c r="A102" s="24" t="s">
        <v>1043</v>
      </c>
      <c r="B102" s="24" t="s">
        <v>1076</v>
      </c>
    </row>
    <row r="103" spans="1:7" x14ac:dyDescent="0.3">
      <c r="A103" s="24" t="s">
        <v>1047</v>
      </c>
      <c r="B103" t="s">
        <v>11</v>
      </c>
      <c r="C103" t="s">
        <v>9</v>
      </c>
      <c r="D103" t="s">
        <v>6</v>
      </c>
      <c r="E103" t="s">
        <v>13</v>
      </c>
      <c r="F103" t="s">
        <v>10</v>
      </c>
      <c r="G103" t="s">
        <v>1048</v>
      </c>
    </row>
    <row r="104" spans="1:7" x14ac:dyDescent="0.3">
      <c r="A104" s="25" t="s">
        <v>1002</v>
      </c>
      <c r="B104" s="29"/>
      <c r="C104" s="29"/>
      <c r="D104" s="29"/>
      <c r="E104" s="29"/>
      <c r="F104" s="29"/>
      <c r="G104" s="29"/>
    </row>
    <row r="105" spans="1:7" x14ac:dyDescent="0.3">
      <c r="A105" s="28" t="s">
        <v>20</v>
      </c>
      <c r="B105" s="22">
        <v>891</v>
      </c>
      <c r="C105" s="22">
        <v>1332</v>
      </c>
      <c r="D105" s="22">
        <v>1282</v>
      </c>
      <c r="E105" s="22">
        <v>739</v>
      </c>
      <c r="F105" s="22">
        <v>560</v>
      </c>
      <c r="G105" s="22">
        <v>4804</v>
      </c>
    </row>
    <row r="106" spans="1:7" x14ac:dyDescent="0.3">
      <c r="A106" s="28" t="s">
        <v>12</v>
      </c>
      <c r="B106" s="22">
        <v>1991</v>
      </c>
      <c r="C106" s="22">
        <v>1886</v>
      </c>
      <c r="D106" s="22">
        <v>1206</v>
      </c>
      <c r="E106" s="22">
        <v>884</v>
      </c>
      <c r="F106" s="22">
        <v>1722</v>
      </c>
      <c r="G106" s="22">
        <v>7689</v>
      </c>
    </row>
    <row r="107" spans="1:7" x14ac:dyDescent="0.3">
      <c r="A107" s="28" t="s">
        <v>8</v>
      </c>
      <c r="B107" s="22">
        <v>1163</v>
      </c>
      <c r="C107" s="22">
        <v>1180</v>
      </c>
      <c r="D107" s="22">
        <v>1616</v>
      </c>
      <c r="E107" s="22">
        <v>1043</v>
      </c>
      <c r="F107" s="22">
        <v>1747</v>
      </c>
      <c r="G107" s="22">
        <v>6749</v>
      </c>
    </row>
    <row r="108" spans="1:7" x14ac:dyDescent="0.3">
      <c r="A108" s="28" t="s">
        <v>16</v>
      </c>
      <c r="B108" s="22">
        <v>1438</v>
      </c>
      <c r="C108" s="22">
        <v>1616</v>
      </c>
      <c r="D108" s="22">
        <v>866</v>
      </c>
      <c r="E108" s="22">
        <v>829</v>
      </c>
      <c r="F108" s="22">
        <v>2070</v>
      </c>
      <c r="G108" s="22">
        <v>6819</v>
      </c>
    </row>
    <row r="109" spans="1:7" x14ac:dyDescent="0.3">
      <c r="A109" s="25" t="s">
        <v>1001</v>
      </c>
      <c r="B109" s="29"/>
      <c r="C109" s="29"/>
      <c r="D109" s="29"/>
      <c r="E109" s="29"/>
      <c r="F109" s="29"/>
      <c r="G109" s="29"/>
    </row>
    <row r="110" spans="1:7" x14ac:dyDescent="0.3">
      <c r="A110" s="28" t="s">
        <v>24</v>
      </c>
      <c r="B110" s="22">
        <v>1233</v>
      </c>
      <c r="C110" s="22">
        <v>223</v>
      </c>
      <c r="D110" s="22">
        <v>1680</v>
      </c>
      <c r="E110" s="22">
        <v>990</v>
      </c>
      <c r="F110" s="22">
        <v>1508</v>
      </c>
      <c r="G110" s="22">
        <v>5634</v>
      </c>
    </row>
    <row r="111" spans="1:7" x14ac:dyDescent="0.3">
      <c r="A111" s="28" t="s">
        <v>15</v>
      </c>
      <c r="B111" s="22">
        <v>1598</v>
      </c>
      <c r="C111" s="22">
        <v>1907</v>
      </c>
      <c r="D111" s="22">
        <v>869</v>
      </c>
      <c r="E111" s="22">
        <v>1426</v>
      </c>
      <c r="F111" s="22">
        <v>1416</v>
      </c>
      <c r="G111" s="22">
        <v>7216</v>
      </c>
    </row>
    <row r="112" spans="1:7" x14ac:dyDescent="0.3">
      <c r="A112" s="28" t="s">
        <v>5</v>
      </c>
      <c r="B112" s="22">
        <v>900</v>
      </c>
      <c r="C112" s="22">
        <v>1016</v>
      </c>
      <c r="D112" s="22">
        <v>960</v>
      </c>
      <c r="E112" s="22">
        <v>940</v>
      </c>
      <c r="F112" s="22">
        <v>1193</v>
      </c>
      <c r="G112" s="22">
        <v>5009</v>
      </c>
    </row>
    <row r="113" spans="1:7" x14ac:dyDescent="0.3">
      <c r="A113" s="28" t="s">
        <v>18</v>
      </c>
      <c r="B113" s="22">
        <v>900</v>
      </c>
      <c r="C113" s="22">
        <v>1470</v>
      </c>
      <c r="D113" s="22">
        <v>1617</v>
      </c>
      <c r="E113" s="22">
        <v>1314</v>
      </c>
      <c r="F113" s="22">
        <v>941</v>
      </c>
      <c r="G113" s="22">
        <v>6242</v>
      </c>
    </row>
    <row r="114" spans="1:7" x14ac:dyDescent="0.3">
      <c r="A114" s="28" t="s">
        <v>14</v>
      </c>
      <c r="B114" s="22">
        <v>1255</v>
      </c>
      <c r="C114" s="22">
        <v>516</v>
      </c>
      <c r="D114" s="22">
        <v>1874</v>
      </c>
      <c r="E114" s="22">
        <v>1863</v>
      </c>
      <c r="F114" s="22">
        <v>1722</v>
      </c>
      <c r="G114" s="22">
        <v>7230</v>
      </c>
    </row>
    <row r="115" spans="1:7" x14ac:dyDescent="0.3">
      <c r="A115" s="28" t="s">
        <v>19</v>
      </c>
      <c r="B115" s="22">
        <v>1138</v>
      </c>
      <c r="C115" s="22">
        <v>1898</v>
      </c>
      <c r="D115" s="22">
        <v>1482</v>
      </c>
      <c r="E115" s="22">
        <v>846</v>
      </c>
      <c r="F115" s="22">
        <v>1154</v>
      </c>
      <c r="G115" s="22">
        <v>6518</v>
      </c>
    </row>
    <row r="116" spans="1:7" x14ac:dyDescent="0.3">
      <c r="A116" s="25" t="s">
        <v>1000</v>
      </c>
      <c r="B116" s="29"/>
      <c r="C116" s="29"/>
      <c r="D116" s="29"/>
      <c r="E116" s="29"/>
      <c r="F116" s="29"/>
      <c r="G116" s="29"/>
    </row>
    <row r="117" spans="1:7" x14ac:dyDescent="0.3">
      <c r="A117" s="28" t="s">
        <v>17</v>
      </c>
      <c r="B117" s="22">
        <v>1655</v>
      </c>
      <c r="C117" s="22">
        <v>805</v>
      </c>
      <c r="D117" s="22">
        <v>2263</v>
      </c>
      <c r="E117" s="22">
        <v>987</v>
      </c>
      <c r="F117" s="22">
        <v>1075</v>
      </c>
      <c r="G117" s="22">
        <v>6785</v>
      </c>
    </row>
    <row r="118" spans="1:7" x14ac:dyDescent="0.3">
      <c r="A118" s="28" t="s">
        <v>23</v>
      </c>
      <c r="B118" s="22">
        <v>1104</v>
      </c>
      <c r="C118" s="22">
        <v>2280</v>
      </c>
      <c r="D118" s="22">
        <v>1445</v>
      </c>
      <c r="E118" s="22">
        <v>1722</v>
      </c>
      <c r="F118" s="22">
        <v>1196</v>
      </c>
      <c r="G118" s="22">
        <v>7747</v>
      </c>
    </row>
    <row r="119" spans="1:7" x14ac:dyDescent="0.3">
      <c r="A119" s="28" t="s">
        <v>7</v>
      </c>
      <c r="B119" s="22">
        <v>372</v>
      </c>
      <c r="C119" s="22">
        <v>1818</v>
      </c>
      <c r="D119" s="22">
        <v>1346</v>
      </c>
      <c r="E119" s="22">
        <v>1156</v>
      </c>
      <c r="F119" s="22">
        <v>1484</v>
      </c>
      <c r="G119" s="22">
        <v>6176</v>
      </c>
    </row>
    <row r="120" spans="1:7" x14ac:dyDescent="0.3">
      <c r="A120" s="28" t="s">
        <v>22</v>
      </c>
      <c r="B120" s="22">
        <v>1415</v>
      </c>
      <c r="C120" s="22">
        <v>1271</v>
      </c>
      <c r="D120" s="22">
        <v>1214</v>
      </c>
      <c r="E120" s="22">
        <v>1135</v>
      </c>
      <c r="F120" s="22">
        <v>1566</v>
      </c>
      <c r="G120" s="22">
        <v>6601</v>
      </c>
    </row>
    <row r="121" spans="1:7" x14ac:dyDescent="0.3">
      <c r="A121" s="28" t="s">
        <v>21</v>
      </c>
      <c r="B121" s="22">
        <v>1362</v>
      </c>
      <c r="C121" s="22">
        <v>1363</v>
      </c>
      <c r="D121" s="22">
        <v>1152</v>
      </c>
      <c r="E121" s="22">
        <v>777</v>
      </c>
      <c r="F121" s="22">
        <v>750</v>
      </c>
      <c r="G121" s="22">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tabSelected="1" zoomScale="145" zoomScaleNormal="145" workbookViewId="0">
      <selection activeCell="F3" sqref="F3"/>
    </sheetView>
  </sheetViews>
  <sheetFormatPr defaultRowHeight="14.4" x14ac:dyDescent="0.3"/>
  <cols>
    <col min="5" max="5" width="10.8984375" customWidth="1"/>
    <col min="6" max="6" width="14.69921875" customWidth="1"/>
  </cols>
  <sheetData>
    <row r="2" spans="5:6" x14ac:dyDescent="0.3">
      <c r="E2" t="s">
        <v>1040</v>
      </c>
      <c r="F2" t="s">
        <v>1041</v>
      </c>
    </row>
    <row r="3" spans="5:6" ht="25.2" customHeight="1" x14ac:dyDescent="0.3">
      <c r="E3" t="s">
        <v>11</v>
      </c>
      <c r="F3" t="e" vm="1">
        <v>#VALUE!</v>
      </c>
    </row>
    <row r="4" spans="5:6" ht="25.5" customHeight="1" x14ac:dyDescent="0.3">
      <c r="E4" t="s">
        <v>9</v>
      </c>
      <c r="F4" t="e" vm="2">
        <v>#VALUE!</v>
      </c>
    </row>
    <row r="5" spans="5:6" ht="25.5" customHeight="1" x14ac:dyDescent="0.3">
      <c r="E5" t="s">
        <v>6</v>
      </c>
      <c r="F5" t="e" vm="3">
        <v>#VALUE!</v>
      </c>
    </row>
    <row r="6" spans="5:6" ht="25.5" customHeight="1" x14ac:dyDescent="0.3">
      <c r="E6" t="s">
        <v>13</v>
      </c>
      <c r="F6" t="e" vm="4">
        <v>#VALUE!</v>
      </c>
    </row>
    <row r="7" spans="5:6" ht="25.5" customHeight="1" x14ac:dyDescent="0.3">
      <c r="E7" t="s">
        <v>10</v>
      </c>
      <c r="F7" t="e" vm="5">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Call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Aftab Ahmed</cp:lastModifiedBy>
  <dcterms:created xsi:type="dcterms:W3CDTF">2021-03-14T20:21:32Z</dcterms:created>
  <dcterms:modified xsi:type="dcterms:W3CDTF">2024-10-21T15:10:50Z</dcterms:modified>
</cp:coreProperties>
</file>