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GeneralPhysicsLab\Elastic_Modulus\"/>
    </mc:Choice>
  </mc:AlternateContent>
  <bookViews>
    <workbookView minimized="1" xWindow="0" yWindow="0" windowWidth="7110" windowHeight="4840" activeTab="2"/>
  </bookViews>
  <sheets>
    <sheet name="CCD_伸长量" sheetId="1" r:id="rId1"/>
    <sheet name="Sheet4" sheetId="4" r:id="rId2"/>
    <sheet name="钢丝直径" sheetId="2" r:id="rId3"/>
    <sheet name="梁" sheetId="3" r:id="rId4"/>
  </sheets>
  <definedNames>
    <definedName name="_xlnm._FilterDatabase" localSheetId="0">CCD_伸长量!$A$1:$D$20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B20" i="3"/>
  <c r="B27" i="3"/>
  <c r="B26" i="3"/>
  <c r="D24" i="3"/>
  <c r="F24" i="3"/>
  <c r="B24" i="3"/>
  <c r="D23" i="3"/>
  <c r="F23" i="3"/>
  <c r="B23" i="3"/>
  <c r="D19" i="3"/>
  <c r="F19" i="3"/>
  <c r="B19" i="3"/>
  <c r="F18" i="3"/>
  <c r="F17" i="3"/>
  <c r="E18" i="3"/>
  <c r="E17" i="3"/>
  <c r="F16" i="3"/>
  <c r="D17" i="3"/>
  <c r="D18" i="3"/>
  <c r="C18" i="3"/>
  <c r="C17" i="3"/>
  <c r="A18" i="3"/>
  <c r="A17" i="3"/>
  <c r="B18" i="3"/>
  <c r="B17" i="3"/>
  <c r="O3" i="2" l="1"/>
  <c r="N3" i="2"/>
  <c r="M3" i="2"/>
  <c r="N2" i="2"/>
  <c r="M2" i="2"/>
  <c r="O2" i="2" s="1"/>
  <c r="J12" i="4"/>
  <c r="I12" i="4"/>
</calcChain>
</file>

<file path=xl/sharedStrings.xml><?xml version="1.0" encoding="utf-8"?>
<sst xmlns="http://schemas.openxmlformats.org/spreadsheetml/2006/main" count="13" uniqueCount="12">
  <si>
    <t>砝码/g</t>
    <phoneticPr fontId="1" type="noConversion"/>
  </si>
  <si>
    <t>伸长量</t>
    <phoneticPr fontId="1" type="noConversion"/>
  </si>
  <si>
    <t>钢丝直径</t>
    <phoneticPr fontId="1" type="noConversion"/>
  </si>
  <si>
    <t>零点</t>
    <phoneticPr fontId="1" type="noConversion"/>
  </si>
  <si>
    <t>钢板</t>
    <phoneticPr fontId="1" type="noConversion"/>
  </si>
  <si>
    <t>序号</t>
    <phoneticPr fontId="1" type="noConversion"/>
  </si>
  <si>
    <t>读数序号</t>
    <phoneticPr fontId="1" type="noConversion"/>
  </si>
  <si>
    <t>砝码质量/g</t>
    <phoneticPr fontId="1" type="noConversion"/>
  </si>
  <si>
    <t>砝码质量/g</t>
    <phoneticPr fontId="1" type="noConversion"/>
  </si>
  <si>
    <t>目镜读数/mm</t>
    <phoneticPr fontId="1" type="noConversion"/>
  </si>
  <si>
    <t>隔900g逐差/mm</t>
    <phoneticPr fontId="1" type="noConversion"/>
  </si>
  <si>
    <t>目镜读数/mm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</si>
</sst>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_);[Red]\(0.0000000000\)"/>
    <numFmt numFmtId="178" formatCode="0.0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5" sqref="E15"/>
    </sheetView>
  </sheetViews>
  <sheetFormatPr defaultRowHeight="14" x14ac:dyDescent="0.3"/>
  <cols>
    <col min="3" max="4" width="8.6640625" style="1"/>
  </cols>
  <sheetData>
    <row r="1" spans="1:5" x14ac:dyDescent="0.3">
      <c r="B1" t="s">
        <v>5</v>
      </c>
      <c r="C1" s="1" t="s">
        <v>0</v>
      </c>
      <c r="D1" s="1" t="s">
        <v>1</v>
      </c>
    </row>
    <row r="2" spans="1:5" x14ac:dyDescent="0.3">
      <c r="A2">
        <v>2</v>
      </c>
      <c r="B2">
        <v>1</v>
      </c>
      <c r="C2" s="1">
        <v>199.93</v>
      </c>
      <c r="D2" s="1">
        <v>2.89</v>
      </c>
      <c r="E2" s="1"/>
    </row>
    <row r="3" spans="1:5" x14ac:dyDescent="0.3">
      <c r="A3">
        <v>4</v>
      </c>
      <c r="B3">
        <v>2</v>
      </c>
      <c r="C3" s="1">
        <v>399.6</v>
      </c>
      <c r="D3" s="1">
        <v>3</v>
      </c>
      <c r="E3" s="1"/>
    </row>
    <row r="4" spans="1:5" x14ac:dyDescent="0.3">
      <c r="A4">
        <v>6</v>
      </c>
      <c r="B4">
        <v>3</v>
      </c>
      <c r="C4" s="1">
        <v>599.71</v>
      </c>
      <c r="D4" s="1">
        <v>3.1</v>
      </c>
      <c r="E4" s="1"/>
    </row>
    <row r="5" spans="1:5" x14ac:dyDescent="0.3">
      <c r="A5">
        <v>8</v>
      </c>
      <c r="B5">
        <v>4</v>
      </c>
      <c r="C5" s="1">
        <v>799.74</v>
      </c>
      <c r="D5" s="1">
        <v>3.22</v>
      </c>
      <c r="E5" s="1"/>
    </row>
    <row r="6" spans="1:5" x14ac:dyDescent="0.3">
      <c r="A6">
        <v>10</v>
      </c>
      <c r="B6">
        <v>5</v>
      </c>
      <c r="C6" s="1">
        <v>1000.07</v>
      </c>
      <c r="D6" s="1">
        <v>3.33</v>
      </c>
      <c r="E6" s="1"/>
    </row>
    <row r="7" spans="1:5" x14ac:dyDescent="0.3">
      <c r="A7">
        <v>12</v>
      </c>
      <c r="B7">
        <v>6</v>
      </c>
      <c r="C7" s="1">
        <v>1200.04</v>
      </c>
      <c r="D7" s="1">
        <v>3.44</v>
      </c>
      <c r="E7" s="1"/>
    </row>
    <row r="8" spans="1:5" x14ac:dyDescent="0.3">
      <c r="A8">
        <v>14</v>
      </c>
      <c r="B8">
        <v>7</v>
      </c>
      <c r="C8" s="1">
        <v>1400.08</v>
      </c>
      <c r="D8" s="1">
        <v>3.56</v>
      </c>
      <c r="E8" s="1"/>
    </row>
    <row r="9" spans="1:5" x14ac:dyDescent="0.3">
      <c r="A9">
        <v>16</v>
      </c>
      <c r="B9">
        <v>8</v>
      </c>
      <c r="C9" s="1">
        <v>1600.51</v>
      </c>
      <c r="D9" s="1">
        <v>3.66</v>
      </c>
      <c r="E9" s="1"/>
    </row>
    <row r="10" spans="1:5" x14ac:dyDescent="0.3">
      <c r="A10">
        <v>18</v>
      </c>
      <c r="B10">
        <v>9</v>
      </c>
      <c r="C10" s="1">
        <v>1800.63</v>
      </c>
      <c r="D10" s="1">
        <v>3.78</v>
      </c>
      <c r="E10" s="1"/>
    </row>
    <row r="11" spans="1:5" x14ac:dyDescent="0.3">
      <c r="A11">
        <v>19</v>
      </c>
      <c r="B11">
        <v>10</v>
      </c>
      <c r="C11" s="1">
        <v>1900.64</v>
      </c>
      <c r="D11" s="1">
        <v>3.84</v>
      </c>
      <c r="E11" s="1"/>
    </row>
    <row r="12" spans="1:5" x14ac:dyDescent="0.3">
      <c r="A12">
        <v>17</v>
      </c>
      <c r="B12">
        <v>11</v>
      </c>
      <c r="C12" s="1">
        <v>1700.52</v>
      </c>
      <c r="D12" s="1">
        <v>3.72</v>
      </c>
      <c r="E12" s="1"/>
    </row>
    <row r="13" spans="1:5" x14ac:dyDescent="0.3">
      <c r="A13">
        <v>15</v>
      </c>
      <c r="B13">
        <v>12</v>
      </c>
      <c r="C13" s="1">
        <v>1500.09</v>
      </c>
      <c r="D13" s="1">
        <v>3.61</v>
      </c>
      <c r="E13" s="1"/>
    </row>
    <row r="14" spans="1:5" x14ac:dyDescent="0.3">
      <c r="A14">
        <v>13</v>
      </c>
      <c r="B14">
        <v>13</v>
      </c>
      <c r="C14" s="1">
        <v>1300.05</v>
      </c>
      <c r="D14" s="1">
        <v>3.5</v>
      </c>
    </row>
    <row r="15" spans="1:5" x14ac:dyDescent="0.3">
      <c r="A15">
        <v>11</v>
      </c>
      <c r="B15">
        <v>14</v>
      </c>
      <c r="C15" s="1">
        <v>1100.08</v>
      </c>
      <c r="D15" s="1">
        <v>3.39</v>
      </c>
    </row>
    <row r="16" spans="1:5" x14ac:dyDescent="0.3">
      <c r="A16">
        <v>9</v>
      </c>
      <c r="B16">
        <v>15</v>
      </c>
      <c r="C16" s="1">
        <v>899.75</v>
      </c>
      <c r="D16" s="1">
        <v>3.27</v>
      </c>
    </row>
    <row r="17" spans="1:4" x14ac:dyDescent="0.3">
      <c r="A17">
        <v>7</v>
      </c>
      <c r="B17">
        <v>16</v>
      </c>
      <c r="C17" s="1">
        <v>699.72</v>
      </c>
      <c r="D17" s="1">
        <v>3.15</v>
      </c>
    </row>
    <row r="18" spans="1:4" x14ac:dyDescent="0.3">
      <c r="A18">
        <v>5</v>
      </c>
      <c r="B18">
        <v>17</v>
      </c>
      <c r="C18" s="1">
        <v>499.61</v>
      </c>
      <c r="D18" s="1">
        <v>3.05</v>
      </c>
    </row>
    <row r="19" spans="1:4" x14ac:dyDescent="0.3">
      <c r="A19">
        <v>3</v>
      </c>
      <c r="B19">
        <v>18</v>
      </c>
      <c r="C19" s="1">
        <v>299.94</v>
      </c>
      <c r="D19" s="1">
        <v>2.93</v>
      </c>
    </row>
    <row r="20" spans="1:4" x14ac:dyDescent="0.3">
      <c r="A20">
        <v>1</v>
      </c>
      <c r="B20">
        <v>19</v>
      </c>
      <c r="C20" s="1">
        <v>100.01</v>
      </c>
      <c r="D20" s="1">
        <v>2.83</v>
      </c>
    </row>
  </sheetData>
  <autoFilter ref="A1:D20">
    <sortState ref="A2:D20">
      <sortCondition ref="B1:B2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2" sqref="J12"/>
    </sheetView>
  </sheetViews>
  <sheetFormatPr defaultRowHeight="14" x14ac:dyDescent="0.3"/>
  <cols>
    <col min="9" max="9" width="13.33203125" style="2" bestFit="1" customWidth="1"/>
  </cols>
  <sheetData>
    <row r="1" spans="1:10" x14ac:dyDescent="0.3">
      <c r="A1" t="s">
        <v>6</v>
      </c>
      <c r="B1" s="1" t="s">
        <v>8</v>
      </c>
      <c r="C1" s="1" t="s">
        <v>9</v>
      </c>
      <c r="D1" t="s">
        <v>10</v>
      </c>
      <c r="E1" t="s">
        <v>11</v>
      </c>
      <c r="F1" t="s">
        <v>7</v>
      </c>
      <c r="G1" t="s">
        <v>6</v>
      </c>
    </row>
    <row r="2" spans="1:10" x14ac:dyDescent="0.3">
      <c r="A2">
        <v>19</v>
      </c>
      <c r="B2" s="1">
        <v>100.01</v>
      </c>
      <c r="C2" s="1">
        <v>2.83</v>
      </c>
      <c r="D2" s="1">
        <v>0.5</v>
      </c>
      <c r="E2" s="1">
        <v>3.33</v>
      </c>
      <c r="F2" s="1">
        <v>1000.07</v>
      </c>
      <c r="G2">
        <v>5</v>
      </c>
    </row>
    <row r="3" spans="1:10" x14ac:dyDescent="0.3">
      <c r="A3">
        <v>1</v>
      </c>
      <c r="B3" s="1">
        <v>199.93</v>
      </c>
      <c r="C3" s="1">
        <v>2.89</v>
      </c>
      <c r="D3" s="1">
        <v>0.5</v>
      </c>
      <c r="E3" s="1">
        <v>3.39</v>
      </c>
      <c r="F3" s="1">
        <v>1100.08</v>
      </c>
      <c r="G3">
        <v>14</v>
      </c>
    </row>
    <row r="4" spans="1:10" x14ac:dyDescent="0.3">
      <c r="A4">
        <v>18</v>
      </c>
      <c r="B4" s="1">
        <v>299.94</v>
      </c>
      <c r="C4" s="1">
        <v>2.93</v>
      </c>
      <c r="D4" s="1">
        <v>0.50999999999999979</v>
      </c>
      <c r="E4" s="1">
        <v>3.44</v>
      </c>
      <c r="F4" s="1">
        <v>1200.04</v>
      </c>
      <c r="G4">
        <v>6</v>
      </c>
    </row>
    <row r="5" spans="1:10" x14ac:dyDescent="0.3">
      <c r="A5">
        <v>2</v>
      </c>
      <c r="B5" s="1">
        <v>399.6</v>
      </c>
      <c r="C5" s="1">
        <v>3</v>
      </c>
      <c r="D5" s="1">
        <v>0.5</v>
      </c>
      <c r="E5" s="1">
        <v>3.5</v>
      </c>
      <c r="F5" s="1">
        <v>1300.05</v>
      </c>
      <c r="G5">
        <v>13</v>
      </c>
    </row>
    <row r="6" spans="1:10" x14ac:dyDescent="0.3">
      <c r="A6">
        <v>17</v>
      </c>
      <c r="B6" s="1">
        <v>499.61</v>
      </c>
      <c r="C6" s="1">
        <v>3.05</v>
      </c>
      <c r="D6" s="1">
        <v>0.51000000000000023</v>
      </c>
      <c r="E6" s="1">
        <v>3.56</v>
      </c>
      <c r="F6" s="1">
        <v>1400.08</v>
      </c>
      <c r="G6">
        <v>7</v>
      </c>
    </row>
    <row r="7" spans="1:10" x14ac:dyDescent="0.3">
      <c r="A7">
        <v>3</v>
      </c>
      <c r="B7" s="1">
        <v>599.71</v>
      </c>
      <c r="C7" s="1">
        <v>3.1</v>
      </c>
      <c r="D7" s="1">
        <v>0.50999999999999979</v>
      </c>
      <c r="E7" s="1">
        <v>3.61</v>
      </c>
      <c r="F7" s="1">
        <v>1500.09</v>
      </c>
      <c r="G7">
        <v>12</v>
      </c>
    </row>
    <row r="8" spans="1:10" x14ac:dyDescent="0.3">
      <c r="A8">
        <v>16</v>
      </c>
      <c r="B8" s="1">
        <v>699.72</v>
      </c>
      <c r="C8" s="1">
        <v>3.15</v>
      </c>
      <c r="D8" s="1">
        <v>0.51000000000000023</v>
      </c>
      <c r="E8" s="1">
        <v>3.66</v>
      </c>
      <c r="F8" s="1">
        <v>1600.51</v>
      </c>
      <c r="G8">
        <v>8</v>
      </c>
    </row>
    <row r="9" spans="1:10" x14ac:dyDescent="0.3">
      <c r="A9">
        <v>4</v>
      </c>
      <c r="B9" s="1">
        <v>799.74</v>
      </c>
      <c r="C9" s="1">
        <v>3.22</v>
      </c>
      <c r="D9" s="1">
        <v>0.5</v>
      </c>
      <c r="E9" s="1">
        <v>3.72</v>
      </c>
      <c r="F9" s="1">
        <v>1700.52</v>
      </c>
      <c r="G9">
        <v>11</v>
      </c>
    </row>
    <row r="10" spans="1:10" x14ac:dyDescent="0.3">
      <c r="A10">
        <v>15</v>
      </c>
      <c r="B10" s="1">
        <v>899.75</v>
      </c>
      <c r="C10" s="1">
        <v>3.27</v>
      </c>
      <c r="D10" s="1">
        <v>0.50999999999999979</v>
      </c>
      <c r="E10" s="1">
        <v>3.78</v>
      </c>
      <c r="F10" s="1">
        <v>1800.63</v>
      </c>
      <c r="G10">
        <v>9</v>
      </c>
    </row>
    <row r="11" spans="1:10" x14ac:dyDescent="0.3">
      <c r="A11">
        <v>5</v>
      </c>
      <c r="B11" s="1">
        <v>1000.07</v>
      </c>
      <c r="C11" s="1">
        <v>3.33</v>
      </c>
      <c r="D11" s="1">
        <v>0.50999999999999979</v>
      </c>
      <c r="E11" s="1">
        <v>3.84</v>
      </c>
      <c r="F11" s="1">
        <v>1900.64</v>
      </c>
      <c r="G11">
        <v>10</v>
      </c>
    </row>
    <row r="12" spans="1:10" x14ac:dyDescent="0.3">
      <c r="I12" s="2">
        <f>STDEVA(D2:D11)/SQRT(10)</f>
        <v>1.6329931618554413E-3</v>
      </c>
      <c r="J12">
        <f>SQRT(I12^2+0.05^2/3)</f>
        <v>2.8913664589601925E-2</v>
      </c>
    </row>
    <row r="13" spans="1:10" x14ac:dyDescent="0.3">
      <c r="D1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C3" sqref="C3"/>
    </sheetView>
  </sheetViews>
  <sheetFormatPr defaultRowHeight="14" x14ac:dyDescent="0.3"/>
  <sheetData>
    <row r="1" spans="1:15" x14ac:dyDescent="0.3">
      <c r="B1" t="s">
        <v>3</v>
      </c>
    </row>
    <row r="2" spans="1:15" x14ac:dyDescent="0.3">
      <c r="A2" t="s">
        <v>2</v>
      </c>
      <c r="B2">
        <v>-2E-3</v>
      </c>
      <c r="C2">
        <v>0.318</v>
      </c>
      <c r="D2">
        <v>0.312</v>
      </c>
      <c r="E2">
        <v>0.318</v>
      </c>
      <c r="F2">
        <v>0.31</v>
      </c>
      <c r="G2">
        <v>0.314</v>
      </c>
      <c r="H2">
        <v>0.316</v>
      </c>
      <c r="I2">
        <v>0.318</v>
      </c>
      <c r="J2">
        <v>0.317</v>
      </c>
      <c r="K2">
        <v>0.31900000000000001</v>
      </c>
      <c r="L2">
        <v>0.81699999999999995</v>
      </c>
      <c r="M2">
        <f>_xlfn.STDEV.S(C2:L2)</f>
        <v>0.15852756507588481</v>
      </c>
      <c r="N2">
        <f>AVERAGE(C2:L2)</f>
        <v>0.3659</v>
      </c>
      <c r="O2">
        <f>SQRT(M2^2/10+0.004^2/3)</f>
        <v>5.0183983722122169E-2</v>
      </c>
    </row>
    <row r="3" spans="1:15" x14ac:dyDescent="0.3">
      <c r="A3" t="s">
        <v>4</v>
      </c>
      <c r="B3">
        <v>8.9999999999999993E-3</v>
      </c>
      <c r="C3">
        <v>2.5609999999999999</v>
      </c>
      <c r="D3">
        <v>2.5390000000000001</v>
      </c>
      <c r="E3">
        <v>2.5379999999999998</v>
      </c>
      <c r="F3">
        <v>2.5249999999999999</v>
      </c>
      <c r="G3">
        <v>2.5409999999999999</v>
      </c>
      <c r="H3">
        <v>2.5310000000000001</v>
      </c>
      <c r="M3">
        <f>_xlfn.STDEV.S(C3:L3)</f>
        <v>1.2237919213112425E-2</v>
      </c>
      <c r="N3">
        <f>AVERAGE(C3:L3)</f>
        <v>2.539166666666667</v>
      </c>
      <c r="O3">
        <f>SQRT(M3^2/6+0.004^2/3)</f>
        <v>5.5040389210510108E-3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20" sqref="E20"/>
    </sheetView>
  </sheetViews>
  <sheetFormatPr defaultRowHeight="14" x14ac:dyDescent="0.3"/>
  <cols>
    <col min="1" max="6" width="14.33203125" bestFit="1" customWidth="1"/>
  </cols>
  <sheetData>
    <row r="1" spans="1:6" x14ac:dyDescent="0.3">
      <c r="B1">
        <v>23.34</v>
      </c>
      <c r="D1">
        <v>18.36</v>
      </c>
      <c r="F1">
        <v>13.63</v>
      </c>
    </row>
    <row r="2" spans="1:6" x14ac:dyDescent="0.3">
      <c r="A2">
        <v>0</v>
      </c>
      <c r="B2">
        <v>41.578000000000003</v>
      </c>
      <c r="C2">
        <v>100</v>
      </c>
      <c r="D2">
        <v>41.508000000000003</v>
      </c>
      <c r="E2">
        <v>200</v>
      </c>
      <c r="F2">
        <v>41.734999999999999</v>
      </c>
    </row>
    <row r="3" spans="1:6" x14ac:dyDescent="0.3">
      <c r="A3">
        <v>100</v>
      </c>
      <c r="B3">
        <v>41.393000000000001</v>
      </c>
      <c r="C3">
        <v>300</v>
      </c>
      <c r="D3">
        <v>41.277000000000001</v>
      </c>
      <c r="E3">
        <v>400</v>
      </c>
      <c r="F3">
        <v>41.628999999999998</v>
      </c>
    </row>
    <row r="4" spans="1:6" x14ac:dyDescent="0.3">
      <c r="A4">
        <v>300</v>
      </c>
      <c r="B4">
        <v>40.820999999999998</v>
      </c>
      <c r="C4">
        <v>500</v>
      </c>
      <c r="D4">
        <v>40.966000000000001</v>
      </c>
      <c r="E4">
        <v>600</v>
      </c>
      <c r="F4">
        <v>41.518000000000001</v>
      </c>
    </row>
    <row r="5" spans="1:6" x14ac:dyDescent="0.3">
      <c r="A5">
        <v>500</v>
      </c>
      <c r="B5">
        <v>40.363</v>
      </c>
      <c r="C5">
        <v>700</v>
      </c>
      <c r="D5">
        <v>40.728000000000002</v>
      </c>
      <c r="E5">
        <v>800</v>
      </c>
      <c r="F5">
        <v>41.411000000000001</v>
      </c>
    </row>
    <row r="6" spans="1:6" x14ac:dyDescent="0.3">
      <c r="A6">
        <v>700</v>
      </c>
      <c r="B6">
        <v>39.802</v>
      </c>
      <c r="C6">
        <v>900</v>
      </c>
      <c r="D6">
        <v>40.487000000000002</v>
      </c>
      <c r="E6">
        <v>1000</v>
      </c>
      <c r="F6">
        <v>41.283999999999999</v>
      </c>
    </row>
    <row r="7" spans="1:6" x14ac:dyDescent="0.3">
      <c r="A7">
        <v>900</v>
      </c>
      <c r="B7">
        <v>39.421999999999997</v>
      </c>
      <c r="C7">
        <v>800</v>
      </c>
      <c r="D7">
        <v>40.923000000000002</v>
      </c>
      <c r="E7">
        <v>900</v>
      </c>
      <c r="F7">
        <v>41.371000000000002</v>
      </c>
    </row>
    <row r="8" spans="1:6" x14ac:dyDescent="0.3">
      <c r="A8">
        <v>1100</v>
      </c>
      <c r="B8">
        <v>38.859000000000002</v>
      </c>
      <c r="C8">
        <v>600</v>
      </c>
      <c r="D8">
        <v>41.201000000000001</v>
      </c>
      <c r="E8">
        <v>700</v>
      </c>
      <c r="F8">
        <v>41.500999999999998</v>
      </c>
    </row>
    <row r="9" spans="1:6" x14ac:dyDescent="0.3">
      <c r="A9">
        <v>1000</v>
      </c>
      <c r="B9">
        <v>38.781999999999996</v>
      </c>
      <c r="C9">
        <v>400</v>
      </c>
      <c r="D9">
        <v>41.442</v>
      </c>
      <c r="E9">
        <v>500</v>
      </c>
      <c r="F9">
        <v>41.570999999999998</v>
      </c>
    </row>
    <row r="10" spans="1:6" x14ac:dyDescent="0.3">
      <c r="A10">
        <v>800</v>
      </c>
      <c r="B10">
        <v>39.429000000000002</v>
      </c>
      <c r="C10">
        <v>200</v>
      </c>
      <c r="D10">
        <v>41.866</v>
      </c>
      <c r="E10">
        <v>300</v>
      </c>
      <c r="F10">
        <v>41.661999999999999</v>
      </c>
    </row>
    <row r="11" spans="1:6" x14ac:dyDescent="0.3">
      <c r="A11">
        <v>600</v>
      </c>
      <c r="B11">
        <v>39.698999999999998</v>
      </c>
      <c r="C11">
        <v>0</v>
      </c>
      <c r="D11">
        <v>41.866999999999997</v>
      </c>
    </row>
    <row r="12" spans="1:6" x14ac:dyDescent="0.3">
      <c r="A12">
        <v>400</v>
      </c>
      <c r="B12">
        <v>40.500999999999998</v>
      </c>
    </row>
    <row r="13" spans="1:6" x14ac:dyDescent="0.3">
      <c r="A13">
        <v>200</v>
      </c>
      <c r="B13">
        <v>40.957999999999998</v>
      </c>
    </row>
    <row r="16" spans="1:6" s="3" customFormat="1" x14ac:dyDescent="0.3">
      <c r="F16" s="3">
        <f>PEARSON(E2:E6,F2:F6)</f>
        <v>-0.99943765582481736</v>
      </c>
    </row>
    <row r="17" spans="1:6" s="3" customFormat="1" x14ac:dyDescent="0.3">
      <c r="A17" s="3">
        <f>PEARSON(A2:A8,B2:B8)</f>
        <v>-0.9991805208892951</v>
      </c>
      <c r="B17" s="3">
        <f>SLOPE(B2:B8,A2:A8)</f>
        <v>-2.4765439093484432E-3</v>
      </c>
      <c r="C17" s="3">
        <f>PEARSON(C2:C6,D2:D6)</f>
        <v>-0.99885298540417433</v>
      </c>
      <c r="D17" s="3">
        <f>SLOPE(D2:D6,C2:C6)</f>
        <v>-1.2955000000000006E-3</v>
      </c>
      <c r="E17" s="3">
        <f>PEARSON(E2:E6,F2:F6)</f>
        <v>-0.99943765582481736</v>
      </c>
      <c r="F17" s="3">
        <f>SLOPE(F2:F6,E2:E6)</f>
        <v>-5.5999999999999876E-4</v>
      </c>
    </row>
    <row r="18" spans="1:6" s="3" customFormat="1" x14ac:dyDescent="0.3">
      <c r="A18" s="3">
        <f>PEARSON(A9:A13,B9:B13)</f>
        <v>-0.99205332481947273</v>
      </c>
      <c r="B18" s="3">
        <f>SLOPE(B8:B13,A8:A13)</f>
        <v>-2.4783013698630109E-3</v>
      </c>
      <c r="C18" s="3">
        <f>PEARSON(C7:C11,D7:D11)</f>
        <v>-0.97455611650214347</v>
      </c>
      <c r="D18" s="3">
        <f>SLOPE(D7:D11,C7:C11)</f>
        <v>-1.2764999999999951E-3</v>
      </c>
      <c r="E18" s="3">
        <f>PEARSON(E7:E14,F7:F14)</f>
        <v>-0.99212877127452692</v>
      </c>
      <c r="F18" s="3">
        <f>SLOPE(F6:F11,E6:E11)</f>
        <v>-5.2384146341463158E-4</v>
      </c>
    </row>
    <row r="19" spans="1:6" x14ac:dyDescent="0.3">
      <c r="B19" s="3">
        <f>AVERAGE(B17:B18)</f>
        <v>-2.4774226396057268E-3</v>
      </c>
      <c r="C19" s="3"/>
      <c r="D19" s="3">
        <f>SLOPE(D2:D6,C2:C6)</f>
        <v>-1.2955000000000006E-3</v>
      </c>
      <c r="E19" s="3"/>
      <c r="F19" s="3">
        <f t="shared" ref="C19:F19" si="0">AVERAGE(F17:F18)</f>
        <v>-5.4192073170731517E-4</v>
      </c>
    </row>
    <row r="20" spans="1:6" x14ac:dyDescent="0.3">
      <c r="B20">
        <f>9.801*(B1/100)^3/4/B19/(15.01/1000)/(-1.53/1000)^3</f>
        <v>233914889084.52509</v>
      </c>
      <c r="C20" t="e">
        <f t="shared" ref="C20:F20" si="1">9.801*(C1/100)^3/4/C19/(15.01/1000)/(-1.53/1000)^3</f>
        <v>#DIV/0!</v>
      </c>
      <c r="D20">
        <f t="shared" si="1"/>
        <v>217738900941.11951</v>
      </c>
      <c r="E20" t="e">
        <f t="shared" si="1"/>
        <v>#DIV/0!</v>
      </c>
      <c r="F20">
        <f t="shared" si="1"/>
        <v>212964499996.2825</v>
      </c>
    </row>
    <row r="23" spans="1:6" x14ac:dyDescent="0.3">
      <c r="B23">
        <f>LN(B1)</f>
        <v>3.1501686268584099</v>
      </c>
      <c r="D23">
        <f t="shared" ref="C23:F23" si="2">LN(D1)</f>
        <v>2.9101743851923443</v>
      </c>
      <c r="F23">
        <f t="shared" si="2"/>
        <v>2.6122732457084412</v>
      </c>
    </row>
    <row r="24" spans="1:6" x14ac:dyDescent="0.3">
      <c r="B24">
        <f>LN(-B19)</f>
        <v>-6.0005365174320158</v>
      </c>
      <c r="D24">
        <f t="shared" ref="C24:F24" si="3">LN(-D19)</f>
        <v>-6.6488585579621091</v>
      </c>
      <c r="F24">
        <f t="shared" si="3"/>
        <v>-7.5203908186829338</v>
      </c>
    </row>
    <row r="26" spans="1:6" x14ac:dyDescent="0.3">
      <c r="B26">
        <f>SLOPE(B24:F24,B23:F23)</f>
        <v>2.8295176687289127</v>
      </c>
    </row>
    <row r="27" spans="1:6" x14ac:dyDescent="0.3">
      <c r="B27">
        <f>PEARSON(B23:F23,B24:F24)</f>
        <v>0.99974656020772601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CCD_伸长量</vt:lpstr>
      <vt:lpstr>Sheet4</vt:lpstr>
      <vt:lpstr>钢丝直径</vt:lpstr>
      <vt:lpstr>梁</vt:lpstr>
      <vt:lpstr>CCD_伸长量!_FilterDatabase</vt:lpstr>
    </vt:vector>
  </TitlesOfParts>
  <Company>北京大学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朱寅杰</dc:creator>
  <cp:lastModifiedBy>朱寅杰</cp:lastModifiedBy>
  <dcterms:created xsi:type="dcterms:W3CDTF">2017-11-04T03:31:55Z</dcterms:created>
  <dcterms:modified xsi:type="dcterms:W3CDTF">2017-11-09T05:54:09Z</dcterms:modified>
</cp:coreProperties>
</file>