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480" tabRatio="500"/>
  </bookViews>
  <sheets>
    <sheet name="VAKe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1" l="1"/>
  <c r="J64" i="1"/>
  <c r="I63" i="1"/>
  <c r="J63" i="1"/>
  <c r="I62" i="1"/>
  <c r="J62" i="1"/>
  <c r="I61" i="1"/>
  <c r="J61" i="1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I5" i="1"/>
  <c r="M5" i="1"/>
  <c r="N5" i="1"/>
  <c r="I6" i="1"/>
  <c r="M6" i="1"/>
  <c r="N6" i="1"/>
  <c r="I8" i="1"/>
  <c r="M8" i="1"/>
  <c r="N8" i="1"/>
  <c r="I10" i="1"/>
  <c r="M10" i="1"/>
  <c r="N10" i="1"/>
  <c r="I14" i="1"/>
  <c r="N14" i="1"/>
  <c r="I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" i="1"/>
  <c r="M2" i="1"/>
  <c r="N2" i="1"/>
  <c r="M13" i="1"/>
  <c r="M11" i="1"/>
  <c r="M7" i="1"/>
  <c r="M4" i="1"/>
  <c r="M3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H25" i="1"/>
  <c r="I25" i="1"/>
  <c r="J25" i="1"/>
  <c r="I24" i="1"/>
  <c r="J24" i="1"/>
  <c r="I23" i="1"/>
  <c r="J23" i="1"/>
  <c r="I22" i="1"/>
  <c r="J22" i="1"/>
  <c r="I21" i="1"/>
  <c r="J21" i="1"/>
  <c r="I20" i="1"/>
  <c r="J20" i="1"/>
  <c r="I3" i="1"/>
  <c r="J3" i="1"/>
  <c r="I4" i="1"/>
  <c r="J4" i="1"/>
  <c r="J5" i="1"/>
  <c r="J6" i="1"/>
  <c r="I7" i="1"/>
  <c r="J7" i="1"/>
  <c r="J8" i="1"/>
  <c r="I9" i="1"/>
  <c r="J9" i="1"/>
  <c r="J10" i="1"/>
  <c r="I11" i="1"/>
  <c r="J11" i="1"/>
  <c r="I12" i="1"/>
  <c r="J12" i="1"/>
  <c r="I13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<sst xmlns="http://schemas.openxmlformats.org/spreadsheetml/2006/main" count="14" uniqueCount="14">
  <si>
    <t>Tank</t>
  </si>
  <si>
    <t>Date</t>
  </si>
  <si>
    <t>Temp</t>
  </si>
  <si>
    <t>UrchinMass</t>
  </si>
  <si>
    <t>MeasTemp</t>
  </si>
  <si>
    <t>PreWeight</t>
  </si>
  <si>
    <t>PostWeight</t>
  </si>
  <si>
    <t>Loss</t>
  </si>
  <si>
    <t>PcLoss</t>
  </si>
  <si>
    <t>Grazed</t>
  </si>
  <si>
    <t>Trial</t>
  </si>
  <si>
    <t>Fecal Weight</t>
  </si>
  <si>
    <t>AssEff</t>
  </si>
  <si>
    <t>StarveTime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</si>
</sst>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H50" sqref="H50"/>
    </sheetView>
  </sheetViews>
  <sheetFormatPr baseColWidth="10" defaultRowHeight="15" x14ac:dyDescent="0"/>
  <sheetData>
    <row r="1" spans="1:14">
      <c r="A1" t="s">
        <v>1</v>
      </c>
      <c r="B1" t="s">
        <v>10</v>
      </c>
      <c r="C1" t="s">
        <v>0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11</v>
      </c>
      <c r="N1" t="s">
        <v>12</v>
      </c>
    </row>
    <row r="2" spans="1:14">
      <c r="A2" s="2">
        <v>40753</v>
      </c>
      <c r="B2" s="3">
        <v>1</v>
      </c>
      <c r="C2">
        <v>1</v>
      </c>
      <c r="D2">
        <v>32</v>
      </c>
      <c r="E2">
        <v>31</v>
      </c>
      <c r="F2">
        <v>160.19</v>
      </c>
      <c r="G2">
        <v>2.0499999999999998</v>
      </c>
      <c r="H2">
        <v>0.68</v>
      </c>
      <c r="I2">
        <f>G2-H2</f>
        <v>1.3699999999999997</v>
      </c>
      <c r="J2" s="1">
        <f>I2/G2</f>
        <v>0.6682926829268292</v>
      </c>
      <c r="K2">
        <v>1</v>
      </c>
      <c r="L2">
        <v>24</v>
      </c>
      <c r="M2" s="1">
        <f>13.222-13.05</f>
        <v>0.17199999999999882</v>
      </c>
      <c r="N2" s="1">
        <f>(I2-M2)/I2</f>
        <v>0.87445255474452632</v>
      </c>
    </row>
    <row r="3" spans="1:14">
      <c r="A3" s="2">
        <v>40753</v>
      </c>
      <c r="B3" s="3">
        <v>1</v>
      </c>
      <c r="C3">
        <v>3</v>
      </c>
      <c r="D3">
        <v>32</v>
      </c>
      <c r="E3">
        <v>31</v>
      </c>
      <c r="F3">
        <v>124.36</v>
      </c>
      <c r="G3">
        <v>2.14</v>
      </c>
      <c r="H3">
        <v>2.14</v>
      </c>
      <c r="I3">
        <f t="shared" ref="I3:I24" si="0">G3-H3</f>
        <v>0</v>
      </c>
      <c r="J3" s="1">
        <f t="shared" ref="J3:J24" si="1">I3/G3</f>
        <v>0</v>
      </c>
      <c r="K3">
        <v>0</v>
      </c>
      <c r="L3">
        <v>24</v>
      </c>
      <c r="M3" s="1">
        <f>13.526-13.003</f>
        <v>0.52299999999999969</v>
      </c>
      <c r="N3" s="1">
        <v>0</v>
      </c>
    </row>
    <row r="4" spans="1:14">
      <c r="A4" s="2">
        <v>40753</v>
      </c>
      <c r="B4" s="3">
        <v>1</v>
      </c>
      <c r="C4">
        <v>4</v>
      </c>
      <c r="D4">
        <v>20</v>
      </c>
      <c r="E4">
        <v>20</v>
      </c>
      <c r="F4">
        <v>143.21</v>
      </c>
      <c r="G4">
        <v>1.97</v>
      </c>
      <c r="H4">
        <v>1.97</v>
      </c>
      <c r="I4">
        <f t="shared" si="0"/>
        <v>0</v>
      </c>
      <c r="J4" s="1">
        <f t="shared" si="1"/>
        <v>0</v>
      </c>
      <c r="K4">
        <v>0</v>
      </c>
      <c r="L4">
        <v>24</v>
      </c>
      <c r="M4" s="1">
        <f>13.174-13.083</f>
        <v>9.0999999999999304E-2</v>
      </c>
      <c r="N4" s="1">
        <v>0</v>
      </c>
    </row>
    <row r="5" spans="1:14">
      <c r="A5" s="2">
        <v>40753</v>
      </c>
      <c r="B5" s="3">
        <v>1</v>
      </c>
      <c r="C5">
        <v>5</v>
      </c>
      <c r="D5">
        <v>29</v>
      </c>
      <c r="E5">
        <v>29</v>
      </c>
      <c r="F5">
        <v>253.27</v>
      </c>
      <c r="G5">
        <v>1.91</v>
      </c>
      <c r="H5">
        <v>0.52</v>
      </c>
      <c r="I5">
        <f t="shared" si="0"/>
        <v>1.39</v>
      </c>
      <c r="J5" s="1">
        <f t="shared" si="1"/>
        <v>0.72774869109947637</v>
      </c>
      <c r="K5">
        <v>1</v>
      </c>
      <c r="L5">
        <v>24</v>
      </c>
      <c r="M5" s="1">
        <f>13.143-13.041</f>
        <v>0.10200000000000031</v>
      </c>
      <c r="N5" s="1">
        <f t="shared" ref="N5:N19" si="2">(I5-M5)/I5</f>
        <v>0.92661870503597099</v>
      </c>
    </row>
    <row r="6" spans="1:14">
      <c r="A6" s="2">
        <v>40753</v>
      </c>
      <c r="B6" s="3">
        <v>1</v>
      </c>
      <c r="C6">
        <v>6</v>
      </c>
      <c r="D6">
        <v>32</v>
      </c>
      <c r="E6">
        <v>32</v>
      </c>
      <c r="F6">
        <v>205.23</v>
      </c>
      <c r="G6">
        <v>1.85</v>
      </c>
      <c r="H6">
        <v>0.5</v>
      </c>
      <c r="I6">
        <f t="shared" si="0"/>
        <v>1.35</v>
      </c>
      <c r="J6" s="1">
        <f t="shared" si="1"/>
        <v>0.72972972972972971</v>
      </c>
      <c r="K6">
        <v>1</v>
      </c>
      <c r="L6">
        <v>24</v>
      </c>
      <c r="M6" s="1">
        <f>13.216-13.038</f>
        <v>0.17799999999999905</v>
      </c>
      <c r="N6" s="1">
        <f t="shared" si="2"/>
        <v>0.86814814814814889</v>
      </c>
    </row>
    <row r="7" spans="1:14">
      <c r="A7" s="2">
        <v>40753</v>
      </c>
      <c r="B7" s="3">
        <v>1</v>
      </c>
      <c r="C7">
        <v>7</v>
      </c>
      <c r="D7">
        <v>29</v>
      </c>
      <c r="E7">
        <v>29</v>
      </c>
      <c r="F7">
        <v>243.26</v>
      </c>
      <c r="G7">
        <v>1.79</v>
      </c>
      <c r="H7">
        <v>1.79</v>
      </c>
      <c r="I7">
        <f t="shared" si="0"/>
        <v>0</v>
      </c>
      <c r="J7" s="1">
        <f t="shared" si="1"/>
        <v>0</v>
      </c>
      <c r="K7">
        <v>0</v>
      </c>
      <c r="L7">
        <v>24</v>
      </c>
      <c r="M7" s="1">
        <f>13.079-13.077</f>
        <v>2.0000000000006679E-3</v>
      </c>
      <c r="N7" s="1">
        <v>0</v>
      </c>
    </row>
    <row r="8" spans="1:14">
      <c r="A8" s="2">
        <v>40753</v>
      </c>
      <c r="B8" s="3">
        <v>1</v>
      </c>
      <c r="C8">
        <v>8</v>
      </c>
      <c r="D8">
        <v>29</v>
      </c>
      <c r="E8">
        <v>29</v>
      </c>
      <c r="F8">
        <v>63.11</v>
      </c>
      <c r="G8">
        <v>1.82</v>
      </c>
      <c r="H8">
        <v>0</v>
      </c>
      <c r="I8">
        <f t="shared" si="0"/>
        <v>1.82</v>
      </c>
      <c r="J8" s="1">
        <f t="shared" si="1"/>
        <v>1</v>
      </c>
      <c r="K8">
        <v>1</v>
      </c>
      <c r="L8">
        <v>24</v>
      </c>
      <c r="M8" s="1">
        <f>13.325-13.075</f>
        <v>0.25</v>
      </c>
      <c r="N8" s="1">
        <f t="shared" si="2"/>
        <v>0.86263736263736268</v>
      </c>
    </row>
    <row r="9" spans="1:14">
      <c r="A9" s="2">
        <v>40753</v>
      </c>
      <c r="B9" s="3">
        <v>1</v>
      </c>
      <c r="C9">
        <v>9</v>
      </c>
      <c r="D9">
        <v>20</v>
      </c>
      <c r="E9">
        <v>20</v>
      </c>
      <c r="F9">
        <v>81.260000000000005</v>
      </c>
      <c r="G9">
        <v>1.8</v>
      </c>
      <c r="H9">
        <v>1.8</v>
      </c>
      <c r="I9">
        <f t="shared" si="0"/>
        <v>0</v>
      </c>
      <c r="J9" s="1">
        <f t="shared" si="1"/>
        <v>0</v>
      </c>
      <c r="K9">
        <v>0</v>
      </c>
      <c r="L9">
        <v>24</v>
      </c>
      <c r="M9" s="1">
        <v>0</v>
      </c>
      <c r="N9" s="1">
        <v>0</v>
      </c>
    </row>
    <row r="10" spans="1:14">
      <c r="A10" s="2">
        <v>40753</v>
      </c>
      <c r="B10" s="3">
        <v>1</v>
      </c>
      <c r="C10">
        <v>10</v>
      </c>
      <c r="D10">
        <v>20</v>
      </c>
      <c r="E10">
        <v>20</v>
      </c>
      <c r="F10">
        <v>225.3</v>
      </c>
      <c r="G10">
        <v>1.89</v>
      </c>
      <c r="H10">
        <v>0.89</v>
      </c>
      <c r="I10">
        <f t="shared" si="0"/>
        <v>0.99999999999999989</v>
      </c>
      <c r="J10" s="1">
        <f t="shared" si="1"/>
        <v>0.52910052910052907</v>
      </c>
      <c r="K10">
        <v>1</v>
      </c>
      <c r="L10">
        <v>24</v>
      </c>
      <c r="M10" s="1">
        <f>13.108-13.04</f>
        <v>6.8000000000001393E-2</v>
      </c>
      <c r="N10" s="1">
        <f t="shared" si="2"/>
        <v>0.93199999999999861</v>
      </c>
    </row>
    <row r="11" spans="1:14">
      <c r="A11" s="2">
        <v>40753</v>
      </c>
      <c r="B11" s="3">
        <v>1</v>
      </c>
      <c r="C11">
        <v>11</v>
      </c>
      <c r="D11">
        <v>35</v>
      </c>
      <c r="E11">
        <v>33</v>
      </c>
      <c r="F11">
        <v>218.04</v>
      </c>
      <c r="G11">
        <v>2.09</v>
      </c>
      <c r="H11">
        <v>2.09</v>
      </c>
      <c r="I11">
        <f t="shared" si="0"/>
        <v>0</v>
      </c>
      <c r="J11" s="1">
        <f t="shared" si="1"/>
        <v>0</v>
      </c>
      <c r="K11">
        <v>0</v>
      </c>
      <c r="L11">
        <v>24</v>
      </c>
      <c r="M11" s="1">
        <f>13.108-13.019</f>
        <v>8.9000000000000412E-2</v>
      </c>
      <c r="N11" s="1">
        <v>0</v>
      </c>
    </row>
    <row r="12" spans="1:14">
      <c r="A12" s="2">
        <v>40753</v>
      </c>
      <c r="B12" s="3">
        <v>1</v>
      </c>
      <c r="C12">
        <v>12</v>
      </c>
      <c r="D12">
        <v>23</v>
      </c>
      <c r="E12">
        <v>23</v>
      </c>
      <c r="F12">
        <v>130.38</v>
      </c>
      <c r="G12">
        <v>2.09</v>
      </c>
      <c r="H12">
        <v>2.09</v>
      </c>
      <c r="I12">
        <f t="shared" si="0"/>
        <v>0</v>
      </c>
      <c r="J12" s="1">
        <f t="shared" si="1"/>
        <v>0</v>
      </c>
      <c r="K12">
        <v>0</v>
      </c>
      <c r="L12">
        <v>24</v>
      </c>
      <c r="M12" s="1">
        <v>0</v>
      </c>
      <c r="N12" s="1">
        <v>0</v>
      </c>
    </row>
    <row r="13" spans="1:14">
      <c r="A13" s="2">
        <v>40753</v>
      </c>
      <c r="B13" s="3">
        <v>1</v>
      </c>
      <c r="C13">
        <v>18</v>
      </c>
      <c r="D13">
        <v>26</v>
      </c>
      <c r="E13">
        <v>26</v>
      </c>
      <c r="F13">
        <v>31.66</v>
      </c>
      <c r="G13">
        <v>1.98</v>
      </c>
      <c r="H13">
        <v>1.98</v>
      </c>
      <c r="I13">
        <f t="shared" si="0"/>
        <v>0</v>
      </c>
      <c r="J13" s="1">
        <f t="shared" si="1"/>
        <v>0</v>
      </c>
      <c r="K13">
        <v>0</v>
      </c>
      <c r="L13">
        <v>24</v>
      </c>
      <c r="M13" s="1">
        <f>13.42-13.01</f>
        <v>0.41000000000000014</v>
      </c>
      <c r="N13" s="1">
        <v>0</v>
      </c>
    </row>
    <row r="14" spans="1:14">
      <c r="A14" s="2">
        <v>40753</v>
      </c>
      <c r="B14" s="3">
        <v>1</v>
      </c>
      <c r="C14">
        <v>19</v>
      </c>
      <c r="D14">
        <v>23</v>
      </c>
      <c r="E14">
        <v>23</v>
      </c>
      <c r="F14">
        <v>171.64</v>
      </c>
      <c r="G14">
        <v>1.98</v>
      </c>
      <c r="H14">
        <v>1.91</v>
      </c>
      <c r="I14">
        <f t="shared" si="0"/>
        <v>7.0000000000000062E-2</v>
      </c>
      <c r="J14" s="1">
        <f t="shared" si="1"/>
        <v>3.5353535353535387E-2</v>
      </c>
      <c r="K14">
        <v>1</v>
      </c>
      <c r="L14">
        <v>24</v>
      </c>
      <c r="M14" s="1">
        <v>0</v>
      </c>
      <c r="N14" s="1">
        <f t="shared" si="2"/>
        <v>1</v>
      </c>
    </row>
    <row r="15" spans="1:14">
      <c r="A15" s="2">
        <v>40753</v>
      </c>
      <c r="B15" s="3">
        <v>1</v>
      </c>
      <c r="C15">
        <v>20</v>
      </c>
      <c r="D15">
        <v>23</v>
      </c>
      <c r="E15">
        <v>23</v>
      </c>
      <c r="F15">
        <v>254.28</v>
      </c>
      <c r="G15">
        <v>1.98</v>
      </c>
      <c r="H15">
        <v>0.79</v>
      </c>
      <c r="I15">
        <f t="shared" si="0"/>
        <v>1.19</v>
      </c>
      <c r="J15" s="1">
        <f t="shared" si="1"/>
        <v>0.60101010101010099</v>
      </c>
      <c r="K15">
        <v>1</v>
      </c>
      <c r="L15">
        <v>24</v>
      </c>
      <c r="M15" s="1">
        <v>0</v>
      </c>
      <c r="N15" s="1">
        <f t="shared" si="2"/>
        <v>1</v>
      </c>
    </row>
    <row r="16" spans="1:14">
      <c r="A16" s="2">
        <v>40753</v>
      </c>
      <c r="B16" s="3">
        <v>1</v>
      </c>
      <c r="C16">
        <v>21</v>
      </c>
      <c r="D16">
        <v>26</v>
      </c>
      <c r="E16">
        <v>26</v>
      </c>
      <c r="F16">
        <v>178.11</v>
      </c>
      <c r="G16">
        <v>1.98</v>
      </c>
      <c r="H16">
        <v>0.45</v>
      </c>
      <c r="I16">
        <f t="shared" si="0"/>
        <v>1.53</v>
      </c>
      <c r="J16" s="1">
        <f t="shared" si="1"/>
        <v>0.77272727272727271</v>
      </c>
      <c r="K16">
        <v>1</v>
      </c>
      <c r="L16">
        <v>24</v>
      </c>
      <c r="M16" s="1">
        <f>13.219-13.057</f>
        <v>0.16199999999999903</v>
      </c>
      <c r="N16" s="1">
        <f t="shared" si="2"/>
        <v>0.89411764705882413</v>
      </c>
    </row>
    <row r="17" spans="1:14">
      <c r="A17" s="2">
        <v>40753</v>
      </c>
      <c r="B17" s="3">
        <v>1</v>
      </c>
      <c r="C17">
        <v>22</v>
      </c>
      <c r="D17">
        <v>35</v>
      </c>
      <c r="E17">
        <v>33</v>
      </c>
      <c r="F17">
        <v>174.53</v>
      </c>
      <c r="G17">
        <v>2.11</v>
      </c>
      <c r="H17">
        <v>0.84</v>
      </c>
      <c r="I17">
        <f t="shared" si="0"/>
        <v>1.27</v>
      </c>
      <c r="J17" s="1">
        <f t="shared" si="1"/>
        <v>0.6018957345971564</v>
      </c>
      <c r="K17">
        <v>1</v>
      </c>
      <c r="L17">
        <v>24</v>
      </c>
      <c r="M17" s="1">
        <f>13.208-13.082</f>
        <v>0.12599999999999945</v>
      </c>
      <c r="N17" s="1">
        <f t="shared" si="2"/>
        <v>0.90078740157480364</v>
      </c>
    </row>
    <row r="18" spans="1:14">
      <c r="A18" s="2">
        <v>40753</v>
      </c>
      <c r="B18" s="3">
        <v>1</v>
      </c>
      <c r="C18">
        <v>23</v>
      </c>
      <c r="D18">
        <v>26</v>
      </c>
      <c r="E18">
        <v>26</v>
      </c>
      <c r="F18">
        <v>191.57</v>
      </c>
      <c r="G18">
        <v>2</v>
      </c>
      <c r="H18">
        <v>0.36</v>
      </c>
      <c r="I18">
        <f t="shared" si="0"/>
        <v>1.6400000000000001</v>
      </c>
      <c r="J18" s="1">
        <f t="shared" si="1"/>
        <v>0.82000000000000006</v>
      </c>
      <c r="K18">
        <v>1</v>
      </c>
      <c r="L18">
        <v>24</v>
      </c>
      <c r="M18" s="1">
        <f>13.251-13.035</f>
        <v>0.2159999999999993</v>
      </c>
      <c r="N18" s="1">
        <f t="shared" si="2"/>
        <v>0.86829268292682971</v>
      </c>
    </row>
    <row r="19" spans="1:14">
      <c r="A19" s="2">
        <v>40753</v>
      </c>
      <c r="B19" s="3">
        <v>1</v>
      </c>
      <c r="C19">
        <v>24</v>
      </c>
      <c r="D19">
        <v>35</v>
      </c>
      <c r="E19">
        <v>31</v>
      </c>
      <c r="F19">
        <v>187.18</v>
      </c>
      <c r="G19">
        <v>2.02</v>
      </c>
      <c r="H19">
        <v>1.58</v>
      </c>
      <c r="I19">
        <f t="shared" si="0"/>
        <v>0.43999999999999995</v>
      </c>
      <c r="J19" s="1">
        <f t="shared" si="1"/>
        <v>0.21782178217821779</v>
      </c>
      <c r="K19">
        <v>1</v>
      </c>
      <c r="L19">
        <v>24</v>
      </c>
      <c r="M19" s="1">
        <f>13.058-13.018</f>
        <v>3.9999999999999147E-2</v>
      </c>
      <c r="N19" s="1">
        <f t="shared" si="2"/>
        <v>0.90909090909091106</v>
      </c>
    </row>
    <row r="20" spans="1:14">
      <c r="A20" s="2">
        <v>40757</v>
      </c>
      <c r="B20" s="3">
        <v>2</v>
      </c>
      <c r="C20">
        <v>1</v>
      </c>
      <c r="D20">
        <v>26</v>
      </c>
      <c r="E20">
        <v>26</v>
      </c>
      <c r="F20">
        <v>41.54</v>
      </c>
      <c r="G20">
        <v>1.87</v>
      </c>
      <c r="H20">
        <v>1.18</v>
      </c>
      <c r="I20">
        <f t="shared" si="0"/>
        <v>0.69000000000000017</v>
      </c>
      <c r="J20" s="1">
        <f t="shared" si="1"/>
        <v>0.36898395721925142</v>
      </c>
      <c r="K20">
        <v>1</v>
      </c>
      <c r="L20">
        <v>24</v>
      </c>
    </row>
    <row r="21" spans="1:14">
      <c r="A21" s="2">
        <v>40757</v>
      </c>
      <c r="B21" s="3">
        <v>2</v>
      </c>
      <c r="C21">
        <v>3</v>
      </c>
      <c r="D21">
        <v>29</v>
      </c>
      <c r="E21">
        <v>29</v>
      </c>
      <c r="F21">
        <v>52.1</v>
      </c>
      <c r="G21">
        <v>1.93</v>
      </c>
      <c r="H21">
        <v>0.64</v>
      </c>
      <c r="I21">
        <f t="shared" si="0"/>
        <v>1.29</v>
      </c>
      <c r="J21" s="1">
        <f t="shared" si="1"/>
        <v>0.66839378238341973</v>
      </c>
      <c r="K21">
        <v>1</v>
      </c>
      <c r="L21">
        <v>24</v>
      </c>
    </row>
    <row r="22" spans="1:14">
      <c r="A22" s="2">
        <v>40757</v>
      </c>
      <c r="B22" s="3">
        <v>2</v>
      </c>
      <c r="C22">
        <v>4</v>
      </c>
      <c r="D22">
        <v>32</v>
      </c>
      <c r="E22">
        <v>31</v>
      </c>
      <c r="F22">
        <v>169.83</v>
      </c>
      <c r="G22">
        <v>2.0299999999999998</v>
      </c>
      <c r="H22">
        <v>0.28000000000000003</v>
      </c>
      <c r="I22">
        <f t="shared" si="0"/>
        <v>1.7499999999999998</v>
      </c>
      <c r="J22" s="1">
        <f t="shared" si="1"/>
        <v>0.86206896551724133</v>
      </c>
      <c r="K22">
        <v>1</v>
      </c>
      <c r="L22">
        <v>24</v>
      </c>
    </row>
    <row r="23" spans="1:14">
      <c r="A23" s="2">
        <v>40757</v>
      </c>
      <c r="B23" s="3">
        <v>2</v>
      </c>
      <c r="C23">
        <v>5</v>
      </c>
      <c r="D23">
        <v>23</v>
      </c>
      <c r="E23">
        <v>23</v>
      </c>
      <c r="F23">
        <v>183.15</v>
      </c>
      <c r="G23">
        <v>1.89</v>
      </c>
      <c r="H23">
        <v>1.04</v>
      </c>
      <c r="I23">
        <f t="shared" si="0"/>
        <v>0.84999999999999987</v>
      </c>
      <c r="J23" s="1">
        <f t="shared" si="1"/>
        <v>0.44973544973544971</v>
      </c>
      <c r="K23">
        <v>1</v>
      </c>
      <c r="L23">
        <v>24</v>
      </c>
    </row>
    <row r="24" spans="1:14">
      <c r="A24" s="2">
        <v>40757</v>
      </c>
      <c r="B24" s="3">
        <v>2</v>
      </c>
      <c r="C24">
        <v>6</v>
      </c>
      <c r="D24">
        <v>32</v>
      </c>
      <c r="E24">
        <v>32</v>
      </c>
      <c r="F24">
        <v>192.98</v>
      </c>
      <c r="G24">
        <v>2.06</v>
      </c>
      <c r="H24">
        <v>1.61</v>
      </c>
      <c r="I24">
        <f t="shared" si="0"/>
        <v>0.44999999999999996</v>
      </c>
      <c r="J24" s="1">
        <f t="shared" si="1"/>
        <v>0.21844660194174756</v>
      </c>
      <c r="K24">
        <v>1</v>
      </c>
      <c r="L24">
        <v>24</v>
      </c>
    </row>
    <row r="25" spans="1:14">
      <c r="A25" s="2">
        <v>40757</v>
      </c>
      <c r="B25" s="3">
        <v>2</v>
      </c>
      <c r="C25">
        <v>7</v>
      </c>
      <c r="D25">
        <v>29</v>
      </c>
      <c r="E25">
        <v>29</v>
      </c>
      <c r="F25">
        <v>31.46</v>
      </c>
      <c r="G25">
        <v>2.15</v>
      </c>
      <c r="H25">
        <f>1.17+0.26</f>
        <v>1.43</v>
      </c>
      <c r="I25">
        <f t="shared" ref="I25" si="3">G25-H25</f>
        <v>0.72</v>
      </c>
      <c r="J25" s="1">
        <f t="shared" ref="J25" si="4">I25/G25</f>
        <v>0.33488372093023255</v>
      </c>
      <c r="K25">
        <v>1</v>
      </c>
      <c r="L25">
        <v>24</v>
      </c>
    </row>
    <row r="26" spans="1:14">
      <c r="A26" s="2">
        <v>40757</v>
      </c>
      <c r="B26" s="3">
        <v>2</v>
      </c>
      <c r="C26">
        <v>8</v>
      </c>
      <c r="D26">
        <v>32</v>
      </c>
      <c r="E26">
        <v>31</v>
      </c>
      <c r="F26">
        <v>198.1</v>
      </c>
      <c r="G26">
        <v>2</v>
      </c>
      <c r="H26">
        <v>0.38</v>
      </c>
      <c r="I26">
        <f t="shared" ref="I26:I34" si="5">G26-H26</f>
        <v>1.62</v>
      </c>
      <c r="J26" s="1">
        <f t="shared" ref="J26:J34" si="6">I26/G26</f>
        <v>0.81</v>
      </c>
      <c r="K26">
        <v>1</v>
      </c>
      <c r="L26">
        <v>24</v>
      </c>
    </row>
    <row r="27" spans="1:14">
      <c r="A27" s="2">
        <v>40757</v>
      </c>
      <c r="B27" s="3">
        <v>2</v>
      </c>
      <c r="C27">
        <v>9</v>
      </c>
      <c r="D27">
        <v>26</v>
      </c>
      <c r="E27">
        <v>26</v>
      </c>
      <c r="F27">
        <v>203.09</v>
      </c>
      <c r="G27">
        <v>2.09</v>
      </c>
      <c r="H27">
        <v>0.01</v>
      </c>
      <c r="I27">
        <f t="shared" si="5"/>
        <v>2.08</v>
      </c>
      <c r="J27" s="1">
        <f t="shared" si="6"/>
        <v>0.99521531100478478</v>
      </c>
      <c r="K27">
        <v>1</v>
      </c>
      <c r="L27">
        <v>24</v>
      </c>
    </row>
    <row r="28" spans="1:14">
      <c r="A28" s="2">
        <v>40757</v>
      </c>
      <c r="B28" s="3">
        <v>2</v>
      </c>
      <c r="C28">
        <v>10</v>
      </c>
      <c r="D28">
        <v>20</v>
      </c>
      <c r="E28">
        <v>20</v>
      </c>
      <c r="F28">
        <v>62.97</v>
      </c>
      <c r="G28">
        <v>1.9</v>
      </c>
      <c r="H28">
        <v>1.05</v>
      </c>
      <c r="I28">
        <f t="shared" si="5"/>
        <v>0.84999999999999987</v>
      </c>
      <c r="J28" s="1">
        <f t="shared" si="6"/>
        <v>0.44736842105263153</v>
      </c>
      <c r="K28">
        <v>1</v>
      </c>
      <c r="L28">
        <v>24</v>
      </c>
    </row>
    <row r="29" spans="1:14">
      <c r="A29" s="2">
        <v>40757</v>
      </c>
      <c r="B29" s="3">
        <v>2</v>
      </c>
      <c r="C29">
        <v>11</v>
      </c>
      <c r="D29">
        <v>26</v>
      </c>
      <c r="E29">
        <v>26</v>
      </c>
      <c r="F29">
        <v>148.84</v>
      </c>
      <c r="G29">
        <v>1.9</v>
      </c>
      <c r="H29">
        <v>0.11</v>
      </c>
      <c r="I29">
        <f t="shared" si="5"/>
        <v>1.7899999999999998</v>
      </c>
      <c r="J29" s="1">
        <f t="shared" si="6"/>
        <v>0.94210526315789467</v>
      </c>
      <c r="K29">
        <v>1</v>
      </c>
      <c r="L29">
        <v>24</v>
      </c>
    </row>
    <row r="30" spans="1:14">
      <c r="A30" s="2">
        <v>40757</v>
      </c>
      <c r="B30" s="3">
        <v>2</v>
      </c>
      <c r="C30">
        <v>12</v>
      </c>
      <c r="D30">
        <v>29</v>
      </c>
      <c r="E30">
        <v>29</v>
      </c>
      <c r="F30">
        <v>256.45999999999998</v>
      </c>
      <c r="G30">
        <v>2.15</v>
      </c>
      <c r="H30">
        <v>0.68</v>
      </c>
      <c r="I30">
        <f t="shared" si="5"/>
        <v>1.4699999999999998</v>
      </c>
      <c r="J30" s="1">
        <f t="shared" si="6"/>
        <v>0.68372093023255809</v>
      </c>
      <c r="K30">
        <v>1</v>
      </c>
      <c r="L30">
        <v>24</v>
      </c>
    </row>
    <row r="31" spans="1:14">
      <c r="A31" s="2">
        <v>40757</v>
      </c>
      <c r="B31" s="3">
        <v>2</v>
      </c>
      <c r="C31">
        <v>18</v>
      </c>
      <c r="D31">
        <v>23</v>
      </c>
      <c r="E31">
        <v>23</v>
      </c>
      <c r="F31">
        <v>178.41</v>
      </c>
      <c r="G31">
        <v>1.87</v>
      </c>
      <c r="H31">
        <v>0.8</v>
      </c>
      <c r="I31">
        <f t="shared" si="5"/>
        <v>1.07</v>
      </c>
      <c r="J31" s="1">
        <f t="shared" si="6"/>
        <v>0.57219251336898391</v>
      </c>
      <c r="K31">
        <v>1</v>
      </c>
      <c r="L31">
        <v>24</v>
      </c>
    </row>
    <row r="32" spans="1:14">
      <c r="A32" s="2">
        <v>40757</v>
      </c>
      <c r="B32" s="3">
        <v>2</v>
      </c>
      <c r="C32">
        <v>19</v>
      </c>
      <c r="D32">
        <v>23</v>
      </c>
      <c r="E32">
        <v>23</v>
      </c>
      <c r="F32">
        <v>248.92</v>
      </c>
      <c r="G32">
        <v>1.96</v>
      </c>
      <c r="H32">
        <v>1.9</v>
      </c>
      <c r="I32">
        <f t="shared" si="5"/>
        <v>6.0000000000000053E-2</v>
      </c>
      <c r="J32" s="1">
        <f t="shared" si="6"/>
        <v>3.0612244897959211E-2</v>
      </c>
      <c r="K32">
        <v>1</v>
      </c>
      <c r="L32">
        <v>24</v>
      </c>
    </row>
    <row r="33" spans="1:12">
      <c r="A33" s="2">
        <v>40757</v>
      </c>
      <c r="B33" s="3">
        <v>2</v>
      </c>
      <c r="C33">
        <v>20</v>
      </c>
      <c r="D33">
        <v>20</v>
      </c>
      <c r="E33">
        <v>20</v>
      </c>
      <c r="F33">
        <v>30.59</v>
      </c>
      <c r="G33">
        <v>2.11</v>
      </c>
      <c r="H33">
        <v>1.9</v>
      </c>
      <c r="I33">
        <f t="shared" si="5"/>
        <v>0.20999999999999996</v>
      </c>
      <c r="J33" s="1">
        <f t="shared" si="6"/>
        <v>9.9526066350710887E-2</v>
      </c>
      <c r="K33">
        <v>1</v>
      </c>
      <c r="L33">
        <v>24</v>
      </c>
    </row>
    <row r="34" spans="1:12">
      <c r="A34" s="2">
        <v>40757</v>
      </c>
      <c r="B34" s="3">
        <v>2</v>
      </c>
      <c r="C34">
        <v>21</v>
      </c>
      <c r="D34">
        <v>20</v>
      </c>
      <c r="E34">
        <v>20</v>
      </c>
      <c r="F34">
        <v>207.38</v>
      </c>
      <c r="G34">
        <v>1.95</v>
      </c>
      <c r="H34">
        <v>0.88</v>
      </c>
      <c r="I34">
        <f t="shared" si="5"/>
        <v>1.0699999999999998</v>
      </c>
      <c r="J34" s="1">
        <f t="shared" si="6"/>
        <v>0.54871794871794866</v>
      </c>
      <c r="K34">
        <v>1</v>
      </c>
      <c r="L34">
        <v>24</v>
      </c>
    </row>
    <row r="35" spans="1:12">
      <c r="A35" s="2">
        <v>40766</v>
      </c>
      <c r="B35">
        <v>1</v>
      </c>
      <c r="C35">
        <v>1</v>
      </c>
      <c r="D35">
        <v>26</v>
      </c>
      <c r="E35">
        <f>D35</f>
        <v>26</v>
      </c>
      <c r="F35">
        <v>190.43</v>
      </c>
      <c r="G35">
        <v>2.0299999999999998</v>
      </c>
      <c r="H35">
        <v>0.04</v>
      </c>
      <c r="I35">
        <f>G35-H35</f>
        <v>1.9899999999999998</v>
      </c>
      <c r="J35" s="1">
        <f>I35/G35</f>
        <v>0.98029556650246308</v>
      </c>
      <c r="K35">
        <v>1</v>
      </c>
      <c r="L35">
        <v>48</v>
      </c>
    </row>
    <row r="36" spans="1:12">
      <c r="A36" s="2">
        <v>40766</v>
      </c>
      <c r="B36">
        <v>1</v>
      </c>
      <c r="C36">
        <v>3</v>
      </c>
      <c r="D36">
        <v>29</v>
      </c>
      <c r="E36">
        <f t="shared" ref="E36:E49" si="7">D36</f>
        <v>29</v>
      </c>
      <c r="F36">
        <v>207.57</v>
      </c>
      <c r="G36">
        <v>2.1</v>
      </c>
      <c r="H36">
        <v>1</v>
      </c>
      <c r="I36">
        <f t="shared" ref="I36:I64" si="8">G36-H36</f>
        <v>1.1000000000000001</v>
      </c>
      <c r="J36" s="1">
        <f t="shared" ref="J36:J64" si="9">I36/G36</f>
        <v>0.52380952380952384</v>
      </c>
      <c r="K36">
        <v>1</v>
      </c>
      <c r="L36">
        <v>48</v>
      </c>
    </row>
    <row r="37" spans="1:12">
      <c r="A37" s="2">
        <v>40766</v>
      </c>
      <c r="B37">
        <v>1</v>
      </c>
      <c r="C37">
        <v>4</v>
      </c>
      <c r="D37">
        <v>32</v>
      </c>
      <c r="E37">
        <f t="shared" si="7"/>
        <v>32</v>
      </c>
      <c r="F37">
        <v>240.8</v>
      </c>
      <c r="G37">
        <v>1.96</v>
      </c>
      <c r="H37">
        <v>0.79</v>
      </c>
      <c r="I37">
        <f t="shared" si="8"/>
        <v>1.17</v>
      </c>
      <c r="J37" s="1">
        <f t="shared" si="9"/>
        <v>0.59693877551020402</v>
      </c>
      <c r="K37">
        <v>1</v>
      </c>
      <c r="L37">
        <v>48</v>
      </c>
    </row>
    <row r="38" spans="1:12">
      <c r="A38" s="2">
        <v>40766</v>
      </c>
      <c r="B38">
        <v>1</v>
      </c>
      <c r="C38">
        <v>5</v>
      </c>
      <c r="D38">
        <v>23</v>
      </c>
      <c r="E38">
        <f t="shared" si="7"/>
        <v>23</v>
      </c>
      <c r="F38">
        <v>221.8</v>
      </c>
      <c r="G38">
        <v>2.1</v>
      </c>
      <c r="H38">
        <v>0.35</v>
      </c>
      <c r="I38">
        <f t="shared" si="8"/>
        <v>1.75</v>
      </c>
      <c r="J38" s="1">
        <f t="shared" si="9"/>
        <v>0.83333333333333326</v>
      </c>
      <c r="K38">
        <v>1</v>
      </c>
      <c r="L38">
        <v>48</v>
      </c>
    </row>
    <row r="39" spans="1:12">
      <c r="A39" s="2">
        <v>40766</v>
      </c>
      <c r="B39">
        <v>1</v>
      </c>
      <c r="C39">
        <v>6</v>
      </c>
      <c r="D39">
        <v>29</v>
      </c>
      <c r="E39">
        <f t="shared" si="7"/>
        <v>29</v>
      </c>
      <c r="F39">
        <v>161.06</v>
      </c>
      <c r="G39">
        <v>1.87</v>
      </c>
      <c r="H39">
        <v>0.46</v>
      </c>
      <c r="I39">
        <f t="shared" si="8"/>
        <v>1.4100000000000001</v>
      </c>
      <c r="J39" s="1">
        <f t="shared" si="9"/>
        <v>0.75401069518716579</v>
      </c>
      <c r="K39">
        <v>1</v>
      </c>
      <c r="L39">
        <v>48</v>
      </c>
    </row>
    <row r="40" spans="1:12">
      <c r="A40" s="2">
        <v>40766</v>
      </c>
      <c r="B40">
        <v>1</v>
      </c>
      <c r="C40">
        <v>7</v>
      </c>
      <c r="D40">
        <v>26</v>
      </c>
      <c r="E40">
        <f t="shared" si="7"/>
        <v>26</v>
      </c>
      <c r="F40">
        <v>231.96</v>
      </c>
      <c r="G40">
        <v>2.0299999999999998</v>
      </c>
      <c r="H40">
        <v>1.1599999999999999</v>
      </c>
      <c r="I40">
        <f t="shared" si="8"/>
        <v>0.86999999999999988</v>
      </c>
      <c r="J40" s="1">
        <f t="shared" si="9"/>
        <v>0.42857142857142855</v>
      </c>
      <c r="K40">
        <v>1</v>
      </c>
      <c r="L40">
        <v>48</v>
      </c>
    </row>
    <row r="41" spans="1:12">
      <c r="A41" s="2">
        <v>40766</v>
      </c>
      <c r="B41">
        <v>1</v>
      </c>
      <c r="C41">
        <v>8</v>
      </c>
      <c r="D41">
        <v>32</v>
      </c>
      <c r="E41">
        <f t="shared" si="7"/>
        <v>32</v>
      </c>
      <c r="F41">
        <v>31.49</v>
      </c>
      <c r="G41">
        <v>2.1800000000000002</v>
      </c>
      <c r="H41">
        <v>1.82</v>
      </c>
      <c r="I41">
        <f t="shared" si="8"/>
        <v>0.3600000000000001</v>
      </c>
      <c r="J41" s="1">
        <f t="shared" si="9"/>
        <v>0.16513761467889912</v>
      </c>
      <c r="K41">
        <v>1</v>
      </c>
      <c r="L41">
        <v>48</v>
      </c>
    </row>
    <row r="42" spans="1:12">
      <c r="A42" s="2">
        <v>40766</v>
      </c>
      <c r="B42">
        <v>1</v>
      </c>
      <c r="C42">
        <v>9</v>
      </c>
      <c r="D42">
        <v>23</v>
      </c>
      <c r="E42">
        <f t="shared" si="7"/>
        <v>23</v>
      </c>
      <c r="F42">
        <v>164.98</v>
      </c>
      <c r="G42">
        <v>2.06</v>
      </c>
      <c r="H42">
        <v>0.9</v>
      </c>
      <c r="I42">
        <f t="shared" si="8"/>
        <v>1.1600000000000001</v>
      </c>
      <c r="J42" s="1">
        <f t="shared" si="9"/>
        <v>0.56310679611650494</v>
      </c>
      <c r="K42">
        <v>1</v>
      </c>
      <c r="L42">
        <v>48</v>
      </c>
    </row>
    <row r="43" spans="1:12">
      <c r="A43" s="2">
        <v>40766</v>
      </c>
      <c r="B43">
        <v>1</v>
      </c>
      <c r="C43">
        <v>10</v>
      </c>
      <c r="D43">
        <v>20</v>
      </c>
      <c r="E43">
        <f t="shared" si="7"/>
        <v>20</v>
      </c>
      <c r="F43">
        <v>223.77</v>
      </c>
      <c r="G43">
        <v>2.04</v>
      </c>
      <c r="H43">
        <v>0.93</v>
      </c>
      <c r="I43">
        <f t="shared" si="8"/>
        <v>1.1099999999999999</v>
      </c>
      <c r="J43" s="1">
        <f t="shared" si="9"/>
        <v>0.54411764705882348</v>
      </c>
      <c r="K43">
        <v>1</v>
      </c>
      <c r="L43">
        <v>48</v>
      </c>
    </row>
    <row r="44" spans="1:12">
      <c r="A44" s="2">
        <v>40766</v>
      </c>
      <c r="B44">
        <v>1</v>
      </c>
      <c r="C44">
        <v>11</v>
      </c>
      <c r="D44">
        <v>23</v>
      </c>
      <c r="E44">
        <f t="shared" si="7"/>
        <v>23</v>
      </c>
      <c r="F44">
        <v>30.77</v>
      </c>
      <c r="G44">
        <v>2.17</v>
      </c>
      <c r="H44">
        <v>1.31</v>
      </c>
      <c r="I44">
        <f t="shared" si="8"/>
        <v>0.85999999999999988</v>
      </c>
      <c r="J44" s="1">
        <f t="shared" si="9"/>
        <v>0.39631336405529949</v>
      </c>
      <c r="K44">
        <v>1</v>
      </c>
      <c r="L44">
        <v>48</v>
      </c>
    </row>
    <row r="45" spans="1:12">
      <c r="A45" s="2">
        <v>40766</v>
      </c>
      <c r="B45">
        <v>1</v>
      </c>
      <c r="C45">
        <v>12</v>
      </c>
      <c r="D45">
        <v>26</v>
      </c>
      <c r="E45">
        <f t="shared" si="7"/>
        <v>26</v>
      </c>
      <c r="F45">
        <v>42.32</v>
      </c>
      <c r="G45">
        <v>2.06</v>
      </c>
      <c r="H45">
        <v>0.79</v>
      </c>
      <c r="I45">
        <f t="shared" si="8"/>
        <v>1.27</v>
      </c>
      <c r="J45" s="1">
        <f t="shared" si="9"/>
        <v>0.61650485436893199</v>
      </c>
      <c r="K45">
        <v>1</v>
      </c>
      <c r="L45">
        <v>48</v>
      </c>
    </row>
    <row r="46" spans="1:12">
      <c r="A46" s="2">
        <v>40766</v>
      </c>
      <c r="B46">
        <v>1</v>
      </c>
      <c r="C46">
        <v>19</v>
      </c>
      <c r="D46">
        <v>20</v>
      </c>
      <c r="E46">
        <f t="shared" si="7"/>
        <v>20</v>
      </c>
      <c r="F46">
        <v>207.02</v>
      </c>
      <c r="G46">
        <v>2.1</v>
      </c>
      <c r="H46">
        <v>0.88</v>
      </c>
      <c r="I46">
        <f t="shared" si="8"/>
        <v>1.2200000000000002</v>
      </c>
      <c r="J46" s="1">
        <f t="shared" si="9"/>
        <v>0.580952380952381</v>
      </c>
      <c r="K46">
        <v>1</v>
      </c>
      <c r="L46">
        <v>48</v>
      </c>
    </row>
    <row r="47" spans="1:12">
      <c r="A47" s="2">
        <v>40766</v>
      </c>
      <c r="B47">
        <v>1</v>
      </c>
      <c r="C47">
        <v>20</v>
      </c>
      <c r="D47">
        <v>29</v>
      </c>
      <c r="E47">
        <f t="shared" si="7"/>
        <v>29</v>
      </c>
      <c r="F47">
        <v>159.78</v>
      </c>
      <c r="G47">
        <v>2.11</v>
      </c>
      <c r="H47">
        <v>0.15</v>
      </c>
      <c r="I47">
        <f t="shared" si="8"/>
        <v>1.96</v>
      </c>
      <c r="J47" s="1">
        <f t="shared" si="9"/>
        <v>0.92890995260663511</v>
      </c>
      <c r="K47">
        <v>1</v>
      </c>
      <c r="L47">
        <v>48</v>
      </c>
    </row>
    <row r="48" spans="1:12">
      <c r="A48" s="2">
        <v>40766</v>
      </c>
      <c r="B48">
        <v>1</v>
      </c>
      <c r="C48">
        <v>21</v>
      </c>
      <c r="D48">
        <v>32</v>
      </c>
      <c r="E48">
        <f t="shared" si="7"/>
        <v>32</v>
      </c>
      <c r="F48">
        <v>181.61</v>
      </c>
      <c r="G48">
        <v>1.95</v>
      </c>
      <c r="H48">
        <v>0.48</v>
      </c>
      <c r="I48">
        <f t="shared" si="8"/>
        <v>1.47</v>
      </c>
      <c r="J48" s="1">
        <f t="shared" si="9"/>
        <v>0.75384615384615383</v>
      </c>
      <c r="K48">
        <v>1</v>
      </c>
      <c r="L48">
        <v>48</v>
      </c>
    </row>
    <row r="49" spans="1:12">
      <c r="A49" s="2">
        <v>40766</v>
      </c>
      <c r="B49">
        <v>1</v>
      </c>
      <c r="C49">
        <v>22</v>
      </c>
      <c r="D49">
        <v>20</v>
      </c>
      <c r="E49">
        <f t="shared" si="7"/>
        <v>20</v>
      </c>
      <c r="F49">
        <v>228.78</v>
      </c>
      <c r="G49">
        <v>2.0499999999999998</v>
      </c>
      <c r="H49">
        <v>2.0499999999999998</v>
      </c>
      <c r="I49">
        <f t="shared" si="8"/>
        <v>0</v>
      </c>
      <c r="J49" s="1">
        <f t="shared" si="9"/>
        <v>0</v>
      </c>
      <c r="K49">
        <v>1</v>
      </c>
      <c r="L49">
        <v>48</v>
      </c>
    </row>
    <row r="50" spans="1:12">
      <c r="A50" s="2">
        <v>40771</v>
      </c>
      <c r="B50">
        <v>3</v>
      </c>
      <c r="C50">
        <v>1</v>
      </c>
      <c r="D50">
        <v>26</v>
      </c>
      <c r="E50">
        <v>26</v>
      </c>
      <c r="F50">
        <v>143.06</v>
      </c>
      <c r="G50">
        <v>1.99</v>
      </c>
      <c r="H50">
        <v>0.69</v>
      </c>
      <c r="I50">
        <f t="shared" si="8"/>
        <v>1.3</v>
      </c>
      <c r="J50" s="1">
        <f t="shared" si="9"/>
        <v>0.65326633165829151</v>
      </c>
      <c r="K50">
        <v>1</v>
      </c>
      <c r="L50">
        <v>24</v>
      </c>
    </row>
    <row r="51" spans="1:12">
      <c r="A51" s="2">
        <v>40771</v>
      </c>
      <c r="B51">
        <v>3</v>
      </c>
      <c r="C51">
        <v>3</v>
      </c>
      <c r="D51">
        <v>29</v>
      </c>
      <c r="E51">
        <v>29</v>
      </c>
      <c r="F51">
        <v>219.79</v>
      </c>
      <c r="G51">
        <v>2.06</v>
      </c>
      <c r="H51">
        <v>2.2000000000000002</v>
      </c>
      <c r="I51">
        <f t="shared" si="8"/>
        <v>-0.14000000000000012</v>
      </c>
      <c r="J51" s="1">
        <f t="shared" si="9"/>
        <v>-6.7961165048543742E-2</v>
      </c>
      <c r="K51">
        <v>0</v>
      </c>
      <c r="L51">
        <v>24</v>
      </c>
    </row>
    <row r="52" spans="1:12">
      <c r="A52" s="2">
        <v>40771</v>
      </c>
      <c r="B52">
        <v>3</v>
      </c>
      <c r="C52">
        <v>4</v>
      </c>
      <c r="D52">
        <v>32</v>
      </c>
      <c r="E52">
        <v>31</v>
      </c>
      <c r="F52">
        <v>190.38</v>
      </c>
      <c r="G52">
        <v>2.06</v>
      </c>
      <c r="H52">
        <v>2.04</v>
      </c>
      <c r="I52">
        <f t="shared" si="8"/>
        <v>2.0000000000000018E-2</v>
      </c>
      <c r="J52" s="1">
        <f t="shared" si="9"/>
        <v>9.7087378640776777E-3</v>
      </c>
      <c r="K52">
        <v>1</v>
      </c>
      <c r="L52">
        <v>24</v>
      </c>
    </row>
    <row r="53" spans="1:12">
      <c r="A53" s="2">
        <v>40771</v>
      </c>
      <c r="B53">
        <v>3</v>
      </c>
      <c r="C53">
        <v>5</v>
      </c>
      <c r="D53">
        <v>23</v>
      </c>
      <c r="E53">
        <v>23</v>
      </c>
      <c r="F53">
        <v>241.59</v>
      </c>
      <c r="G53">
        <v>2.02</v>
      </c>
      <c r="H53">
        <v>2.04</v>
      </c>
      <c r="I53">
        <f t="shared" si="8"/>
        <v>-2.0000000000000018E-2</v>
      </c>
      <c r="J53" s="1">
        <f t="shared" si="9"/>
        <v>-9.9009900990099098E-3</v>
      </c>
      <c r="K53">
        <v>0</v>
      </c>
      <c r="L53">
        <v>24</v>
      </c>
    </row>
    <row r="54" spans="1:12">
      <c r="A54" s="2">
        <v>40771</v>
      </c>
      <c r="B54">
        <v>3</v>
      </c>
      <c r="C54">
        <v>6</v>
      </c>
      <c r="D54">
        <v>29</v>
      </c>
      <c r="E54">
        <v>29</v>
      </c>
      <c r="F54">
        <v>216.19</v>
      </c>
      <c r="G54">
        <v>2.11</v>
      </c>
      <c r="H54">
        <v>0.32</v>
      </c>
      <c r="I54">
        <f t="shared" si="8"/>
        <v>1.7899999999999998</v>
      </c>
      <c r="J54" s="1">
        <f t="shared" si="9"/>
        <v>0.84834123222748814</v>
      </c>
      <c r="K54">
        <v>1</v>
      </c>
      <c r="L54">
        <v>24</v>
      </c>
    </row>
    <row r="55" spans="1:12">
      <c r="A55" s="2">
        <v>40771</v>
      </c>
      <c r="B55">
        <v>3</v>
      </c>
      <c r="C55">
        <v>7</v>
      </c>
      <c r="D55">
        <v>26</v>
      </c>
      <c r="E55">
        <v>26</v>
      </c>
      <c r="F55">
        <v>177.11</v>
      </c>
      <c r="G55">
        <v>2</v>
      </c>
      <c r="H55">
        <v>0.87</v>
      </c>
      <c r="I55">
        <f t="shared" si="8"/>
        <v>1.1299999999999999</v>
      </c>
      <c r="J55" s="1">
        <f t="shared" si="9"/>
        <v>0.56499999999999995</v>
      </c>
      <c r="K55">
        <v>1</v>
      </c>
      <c r="L55">
        <v>24</v>
      </c>
    </row>
    <row r="56" spans="1:12">
      <c r="A56" s="2">
        <v>40771</v>
      </c>
      <c r="B56">
        <v>3</v>
      </c>
      <c r="C56">
        <v>8</v>
      </c>
      <c r="D56">
        <v>32</v>
      </c>
      <c r="E56">
        <v>31</v>
      </c>
      <c r="F56">
        <v>184.43</v>
      </c>
      <c r="G56">
        <v>1.9</v>
      </c>
      <c r="H56">
        <v>0.67</v>
      </c>
      <c r="I56">
        <f t="shared" si="8"/>
        <v>1.23</v>
      </c>
      <c r="J56" s="1">
        <f t="shared" si="9"/>
        <v>0.64736842105263159</v>
      </c>
      <c r="K56">
        <v>1</v>
      </c>
      <c r="L56">
        <v>24</v>
      </c>
    </row>
    <row r="57" spans="1:12">
      <c r="A57" s="2">
        <v>40771</v>
      </c>
      <c r="B57">
        <v>3</v>
      </c>
      <c r="C57">
        <v>9</v>
      </c>
      <c r="D57">
        <v>23</v>
      </c>
      <c r="E57">
        <v>23</v>
      </c>
      <c r="F57">
        <v>142.56</v>
      </c>
      <c r="G57">
        <v>1.95</v>
      </c>
      <c r="H57">
        <v>0.15</v>
      </c>
      <c r="I57">
        <f t="shared" si="8"/>
        <v>1.8</v>
      </c>
      <c r="J57" s="1">
        <f t="shared" si="9"/>
        <v>0.92307692307692313</v>
      </c>
      <c r="K57">
        <v>1</v>
      </c>
      <c r="L57">
        <v>24</v>
      </c>
    </row>
    <row r="58" spans="1:12">
      <c r="A58" s="2">
        <v>40771</v>
      </c>
      <c r="B58">
        <v>3</v>
      </c>
      <c r="C58">
        <v>10</v>
      </c>
      <c r="D58">
        <v>20</v>
      </c>
      <c r="E58">
        <v>20</v>
      </c>
      <c r="F58">
        <v>203.75</v>
      </c>
      <c r="G58">
        <v>1.97</v>
      </c>
      <c r="H58">
        <v>0</v>
      </c>
      <c r="I58">
        <f t="shared" si="8"/>
        <v>1.97</v>
      </c>
      <c r="J58" s="1">
        <f t="shared" si="9"/>
        <v>1</v>
      </c>
      <c r="K58">
        <v>1</v>
      </c>
      <c r="L58">
        <v>24</v>
      </c>
    </row>
    <row r="59" spans="1:12">
      <c r="A59" s="2">
        <v>40771</v>
      </c>
      <c r="B59">
        <v>3</v>
      </c>
      <c r="C59">
        <v>11</v>
      </c>
      <c r="D59">
        <v>23</v>
      </c>
      <c r="E59">
        <v>23</v>
      </c>
      <c r="F59">
        <v>204.6</v>
      </c>
      <c r="G59">
        <v>2.12</v>
      </c>
      <c r="H59">
        <v>0.54</v>
      </c>
      <c r="I59">
        <f t="shared" si="8"/>
        <v>1.58</v>
      </c>
      <c r="J59" s="1">
        <f t="shared" si="9"/>
        <v>0.74528301886792447</v>
      </c>
      <c r="K59">
        <v>1</v>
      </c>
      <c r="L59">
        <v>24</v>
      </c>
    </row>
    <row r="60" spans="1:12">
      <c r="A60" s="2">
        <v>40771</v>
      </c>
      <c r="B60">
        <v>3</v>
      </c>
      <c r="C60">
        <v>12</v>
      </c>
      <c r="D60">
        <v>26</v>
      </c>
      <c r="E60">
        <v>26</v>
      </c>
      <c r="F60">
        <v>222.77</v>
      </c>
      <c r="G60">
        <v>1.75</v>
      </c>
      <c r="H60">
        <v>1.84</v>
      </c>
      <c r="I60">
        <f t="shared" si="8"/>
        <v>-9.000000000000008E-2</v>
      </c>
      <c r="J60" s="1">
        <f t="shared" si="9"/>
        <v>-5.1428571428571476E-2</v>
      </c>
      <c r="K60">
        <v>0</v>
      </c>
      <c r="L60">
        <v>24</v>
      </c>
    </row>
    <row r="61" spans="1:12">
      <c r="A61" s="2">
        <v>40771</v>
      </c>
      <c r="B61">
        <v>3</v>
      </c>
      <c r="C61">
        <v>19</v>
      </c>
      <c r="D61">
        <v>20</v>
      </c>
      <c r="E61">
        <v>20</v>
      </c>
      <c r="F61">
        <v>224.73</v>
      </c>
      <c r="G61">
        <v>2.13</v>
      </c>
      <c r="H61">
        <v>1.04</v>
      </c>
      <c r="I61">
        <f t="shared" si="8"/>
        <v>1.0899999999999999</v>
      </c>
      <c r="J61" s="1">
        <f t="shared" si="9"/>
        <v>0.51173708920187788</v>
      </c>
      <c r="K61">
        <v>1</v>
      </c>
      <c r="L61">
        <v>24</v>
      </c>
    </row>
    <row r="62" spans="1:12">
      <c r="A62" s="2">
        <v>40771</v>
      </c>
      <c r="B62">
        <v>3</v>
      </c>
      <c r="C62">
        <v>20</v>
      </c>
      <c r="D62">
        <v>29</v>
      </c>
      <c r="E62">
        <v>29</v>
      </c>
      <c r="F62">
        <v>179.96</v>
      </c>
      <c r="G62">
        <v>2.1</v>
      </c>
      <c r="H62">
        <v>0</v>
      </c>
      <c r="I62">
        <f t="shared" si="8"/>
        <v>2.1</v>
      </c>
      <c r="J62" s="1">
        <f t="shared" si="9"/>
        <v>1</v>
      </c>
      <c r="K62">
        <v>1</v>
      </c>
      <c r="L62">
        <v>24</v>
      </c>
    </row>
    <row r="63" spans="1:12">
      <c r="A63" s="2">
        <v>40771</v>
      </c>
      <c r="B63">
        <v>3</v>
      </c>
      <c r="C63">
        <v>21</v>
      </c>
      <c r="D63">
        <v>32</v>
      </c>
      <c r="E63">
        <v>31</v>
      </c>
      <c r="F63">
        <v>222.17</v>
      </c>
      <c r="G63">
        <v>1.95</v>
      </c>
      <c r="H63">
        <v>0.67</v>
      </c>
      <c r="I63">
        <f t="shared" si="8"/>
        <v>1.2799999999999998</v>
      </c>
      <c r="J63" s="1">
        <f t="shared" si="9"/>
        <v>0.6564102564102563</v>
      </c>
      <c r="K63">
        <v>1</v>
      </c>
      <c r="L63">
        <v>24</v>
      </c>
    </row>
    <row r="64" spans="1:12">
      <c r="A64" s="2">
        <v>40771</v>
      </c>
      <c r="B64">
        <v>3</v>
      </c>
      <c r="C64">
        <v>22</v>
      </c>
      <c r="D64">
        <v>20</v>
      </c>
      <c r="E64">
        <v>20</v>
      </c>
      <c r="F64">
        <v>190.01</v>
      </c>
      <c r="G64">
        <v>1.95</v>
      </c>
      <c r="H64">
        <v>1</v>
      </c>
      <c r="I64">
        <f t="shared" si="8"/>
        <v>0.95</v>
      </c>
      <c r="J64" s="1">
        <f t="shared" si="9"/>
        <v>0.48717948717948717</v>
      </c>
      <c r="K64">
        <v>1</v>
      </c>
      <c r="L64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VAKey</vt:lpstr>
    </vt:vector>
  </TitlesOfParts>
  <Company>ARS Humano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</dc:creator>
  <cp:lastModifiedBy>Nathan Lemoine</cp:lastModifiedBy>
  <dcterms:created xsi:type="dcterms:W3CDTF">2011-07-30T17:05:06Z</dcterms:created>
  <dcterms:modified xsi:type="dcterms:W3CDTF">2011-08-18T19:14:31Z</dcterms:modified>
</cp:coreProperties>
</file>