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violent-crime-distribution-visualization-in-USA-between-2013-and-2017\"/>
    </mc:Choice>
  </mc:AlternateContent>
  <xr:revisionPtr revIDLastSave="0" documentId="10_ncr:100000_{02FC3508-63D4-4A6F-AD07-A4EA9C93F50D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import" sheetId="10" r:id="rId1"/>
    <sheet name="Tabelle1" sheetId="13" r:id="rId2"/>
    <sheet name="Sheet1" sheetId="12" r:id="rId3"/>
    <sheet name="classify" sheetId="11" r:id="rId4"/>
    <sheet name="0" sheetId="2" r:id="rId5"/>
    <sheet name="1" sheetId="4" r:id="rId6"/>
    <sheet name="2" sheetId="5" r:id="rId7"/>
    <sheet name="NStage1" sheetId="14" r:id="rId8"/>
    <sheet name="Tabelle3" sheetId="15" r:id="rId9"/>
    <sheet name="Tabelle4" sheetId="16" r:id="rId10"/>
    <sheet name="stage2" sheetId="6" r:id="rId11"/>
    <sheet name="stage3" sheetId="7" r:id="rId12"/>
    <sheet name="Final stage" sheetId="9" r:id="rId13"/>
    <sheet name="chart2" sheetId="3" r:id="rId14"/>
  </sheets>
  <definedNames>
    <definedName name="_xlnm._FilterDatabase" localSheetId="3" hidden="1">classify!$I$1:$I$53</definedName>
    <definedName name="_xlnm._FilterDatabase" localSheetId="7" hidden="1">NStage1!$F$1:$F$53</definedName>
    <definedName name="_xlnm._FilterDatabase" localSheetId="10" hidden="1">stage2!$AY$1:$AZ$57</definedName>
    <definedName name="_xlnm._FilterDatabase" localSheetId="11" hidden="1">stage3!$K$1:$L$15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0" l="1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T49" i="10"/>
  <c r="U49" i="10"/>
  <c r="T50" i="10"/>
  <c r="U50" i="10"/>
  <c r="T51" i="10"/>
  <c r="U51" i="10"/>
  <c r="T52" i="10"/>
  <c r="U52" i="10"/>
  <c r="T3" i="10"/>
  <c r="U3" i="10"/>
  <c r="T4" i="10"/>
  <c r="U4" i="10"/>
  <c r="T5" i="10"/>
  <c r="U5" i="10"/>
  <c r="T6" i="10"/>
  <c r="U6" i="10"/>
  <c r="T8" i="10"/>
  <c r="U8" i="10"/>
  <c r="T9" i="10"/>
  <c r="U9" i="10"/>
  <c r="U2" i="10"/>
  <c r="T2" i="10"/>
  <c r="D55" i="10" l="1"/>
  <c r="D54" i="10"/>
  <c r="N56" i="10" l="1"/>
  <c r="I56" i="10"/>
  <c r="H55" i="10" l="1"/>
  <c r="J10" i="16" l="1"/>
  <c r="K11" i="16"/>
  <c r="K19" i="16"/>
  <c r="J21" i="16"/>
  <c r="K21" i="16"/>
  <c r="J23" i="16"/>
  <c r="K23" i="16"/>
  <c r="J25" i="16"/>
  <c r="K25" i="16"/>
  <c r="K29" i="16"/>
  <c r="J30" i="16"/>
  <c r="J32" i="16"/>
  <c r="K33" i="16"/>
  <c r="J34" i="16"/>
  <c r="K39" i="16"/>
  <c r="J42" i="16"/>
  <c r="K45" i="16"/>
  <c r="K53" i="16"/>
  <c r="I2" i="16"/>
  <c r="H2" i="16"/>
  <c r="P3" i="16"/>
  <c r="H6" i="16" s="1"/>
  <c r="Q3" i="16"/>
  <c r="I6" i="16" s="1"/>
  <c r="R3" i="16"/>
  <c r="J6" i="16" s="1"/>
  <c r="S3" i="16"/>
  <c r="P4" i="16"/>
  <c r="H7" i="16" s="1"/>
  <c r="Q4" i="16"/>
  <c r="I7" i="16" s="1"/>
  <c r="R4" i="16"/>
  <c r="J18" i="16" s="1"/>
  <c r="S4" i="16"/>
  <c r="P5" i="16"/>
  <c r="H9" i="16" s="1"/>
  <c r="Q5" i="16"/>
  <c r="I9" i="16" s="1"/>
  <c r="R5" i="16"/>
  <c r="J2" i="16" s="1"/>
  <c r="S5" i="16"/>
  <c r="P6" i="16"/>
  <c r="H11" i="16" s="1"/>
  <c r="Q6" i="16"/>
  <c r="I11" i="16" s="1"/>
  <c r="R6" i="16"/>
  <c r="J11" i="16" s="1"/>
  <c r="S6" i="16"/>
  <c r="P7" i="16"/>
  <c r="H12" i="16" s="1"/>
  <c r="Q7" i="16"/>
  <c r="I12" i="16" s="1"/>
  <c r="R7" i="16"/>
  <c r="J12" i="16" s="1"/>
  <c r="S7" i="16"/>
  <c r="P8" i="16"/>
  <c r="H8" i="16" s="1"/>
  <c r="Q8" i="16"/>
  <c r="I8" i="16" s="1"/>
  <c r="R8" i="16"/>
  <c r="J8" i="16" s="1"/>
  <c r="S8" i="16"/>
  <c r="Q2" i="16"/>
  <c r="I10" i="16" s="1"/>
  <c r="R2" i="16"/>
  <c r="S2" i="16"/>
  <c r="K10" i="16" s="1"/>
  <c r="P2" i="16"/>
  <c r="J5" i="15"/>
  <c r="J7" i="15"/>
  <c r="J9" i="15"/>
  <c r="J10" i="15"/>
  <c r="J12" i="15"/>
  <c r="J14" i="15"/>
  <c r="J16" i="15"/>
  <c r="J21" i="15"/>
  <c r="J25" i="15"/>
  <c r="J27" i="15"/>
  <c r="J29" i="15"/>
  <c r="J30" i="15"/>
  <c r="J33" i="15"/>
  <c r="J37" i="15"/>
  <c r="J38" i="15"/>
  <c r="J41" i="15"/>
  <c r="J42" i="15"/>
  <c r="J45" i="15"/>
  <c r="J46" i="15"/>
  <c r="J50" i="15"/>
  <c r="J51" i="15"/>
  <c r="J53" i="15"/>
  <c r="I55" i="10"/>
  <c r="H34" i="15"/>
  <c r="J34" i="15" s="1"/>
  <c r="H53" i="15"/>
  <c r="H52" i="15"/>
  <c r="J52" i="15" s="1"/>
  <c r="H49" i="15"/>
  <c r="J49" i="15" s="1"/>
  <c r="H48" i="15"/>
  <c r="J48" i="15" s="1"/>
  <c r="H47" i="15"/>
  <c r="H45" i="15"/>
  <c r="H44" i="15"/>
  <c r="J44" i="15" s="1"/>
  <c r="H43" i="15"/>
  <c r="H42" i="15"/>
  <c r="H41" i="15"/>
  <c r="H40" i="15"/>
  <c r="J40" i="15" s="1"/>
  <c r="H39" i="15"/>
  <c r="H38" i="15"/>
  <c r="H36" i="15"/>
  <c r="J36" i="15" s="1"/>
  <c r="H35" i="15"/>
  <c r="H32" i="15"/>
  <c r="J32" i="15" s="1"/>
  <c r="H31" i="15"/>
  <c r="H30" i="15"/>
  <c r="H28" i="15"/>
  <c r="J28" i="15" s="1"/>
  <c r="H26" i="15"/>
  <c r="H25" i="15"/>
  <c r="H24" i="15"/>
  <c r="H23" i="15"/>
  <c r="J23" i="15" s="1"/>
  <c r="H22" i="15"/>
  <c r="J22" i="15" s="1"/>
  <c r="H20" i="15"/>
  <c r="J20" i="15" s="1"/>
  <c r="H19" i="15"/>
  <c r="H18" i="15"/>
  <c r="H17" i="15"/>
  <c r="J17" i="15" s="1"/>
  <c r="H15" i="15"/>
  <c r="H14" i="15"/>
  <c r="H13" i="15"/>
  <c r="J13" i="15" s="1"/>
  <c r="H11" i="15"/>
  <c r="H10" i="15"/>
  <c r="H9" i="15"/>
  <c r="H8" i="15"/>
  <c r="H6" i="15"/>
  <c r="J6" i="15" s="1"/>
  <c r="H5" i="15"/>
  <c r="H4" i="15"/>
  <c r="H3" i="15"/>
  <c r="H2" i="15"/>
  <c r="G13" i="14"/>
  <c r="I13" i="14" s="1"/>
  <c r="G45" i="14"/>
  <c r="I45" i="14" s="1"/>
  <c r="G53" i="14"/>
  <c r="I53" i="14" s="1"/>
  <c r="F3" i="14"/>
  <c r="G3" i="14" s="1"/>
  <c r="F4" i="14"/>
  <c r="G4" i="14" s="1"/>
  <c r="I4" i="14" s="1"/>
  <c r="F5" i="14"/>
  <c r="F6" i="14"/>
  <c r="F7" i="14"/>
  <c r="F8" i="14"/>
  <c r="G8" i="14" s="1"/>
  <c r="I8" i="14" s="1"/>
  <c r="F9" i="14"/>
  <c r="F10" i="14"/>
  <c r="F11" i="14"/>
  <c r="G11" i="14" s="1"/>
  <c r="I11" i="14" s="1"/>
  <c r="F12" i="14"/>
  <c r="G12" i="14" s="1"/>
  <c r="I12" i="14" s="1"/>
  <c r="F13" i="14"/>
  <c r="F14" i="14"/>
  <c r="G14" i="14" s="1"/>
  <c r="I14" i="14" s="1"/>
  <c r="F15" i="14"/>
  <c r="F16" i="14"/>
  <c r="G16" i="14" s="1"/>
  <c r="F17" i="14"/>
  <c r="G17" i="14" s="1"/>
  <c r="I17" i="14" s="1"/>
  <c r="F18" i="14"/>
  <c r="G18" i="14" s="1"/>
  <c r="I18" i="14" s="1"/>
  <c r="F19" i="14"/>
  <c r="G19" i="14" s="1"/>
  <c r="I19" i="14" s="1"/>
  <c r="F20" i="14"/>
  <c r="G20" i="14" s="1"/>
  <c r="I20" i="14" s="1"/>
  <c r="F21" i="14"/>
  <c r="F22" i="14"/>
  <c r="F23" i="14"/>
  <c r="F24" i="14"/>
  <c r="G24" i="14" s="1"/>
  <c r="I24" i="14" s="1"/>
  <c r="F25" i="14"/>
  <c r="F26" i="14"/>
  <c r="F27" i="14"/>
  <c r="F28" i="14"/>
  <c r="G28" i="14" s="1"/>
  <c r="I28" i="14" s="1"/>
  <c r="F29" i="14"/>
  <c r="F30" i="14"/>
  <c r="F31" i="14"/>
  <c r="F32" i="14"/>
  <c r="G32" i="14" s="1"/>
  <c r="I32" i="14" s="1"/>
  <c r="F33" i="14"/>
  <c r="G33" i="14" s="1"/>
  <c r="I33" i="14" s="1"/>
  <c r="F34" i="14"/>
  <c r="F35" i="14"/>
  <c r="F36" i="14"/>
  <c r="G36" i="14" s="1"/>
  <c r="I36" i="14" s="1"/>
  <c r="F37" i="14"/>
  <c r="F38" i="14"/>
  <c r="G38" i="14" s="1"/>
  <c r="I38" i="14" s="1"/>
  <c r="F39" i="14"/>
  <c r="F40" i="14"/>
  <c r="G40" i="14" s="1"/>
  <c r="I40" i="14" s="1"/>
  <c r="F41" i="14"/>
  <c r="F42" i="14"/>
  <c r="G42" i="14" s="1"/>
  <c r="I42" i="14" s="1"/>
  <c r="F43" i="14"/>
  <c r="F44" i="14"/>
  <c r="G44" i="14" s="1"/>
  <c r="I44" i="14" s="1"/>
  <c r="F45" i="14"/>
  <c r="F46" i="14"/>
  <c r="F47" i="14"/>
  <c r="F48" i="14"/>
  <c r="G48" i="14" s="1"/>
  <c r="I48" i="14" s="1"/>
  <c r="F49" i="14"/>
  <c r="G49" i="14" s="1"/>
  <c r="I49" i="14" s="1"/>
  <c r="F50" i="14"/>
  <c r="F51" i="14"/>
  <c r="F52" i="14"/>
  <c r="G52" i="14" s="1"/>
  <c r="I52" i="14" s="1"/>
  <c r="F53" i="14"/>
  <c r="F2" i="14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I16" i="14" l="1"/>
  <c r="G51" i="14"/>
  <c r="I51" i="14" s="1"/>
  <c r="G43" i="14"/>
  <c r="I43" i="14" s="1"/>
  <c r="G35" i="14"/>
  <c r="I35" i="14" s="1"/>
  <c r="G27" i="14"/>
  <c r="I27" i="14" s="1"/>
  <c r="G41" i="14"/>
  <c r="I41" i="14" s="1"/>
  <c r="G9" i="14"/>
  <c r="I9" i="14" s="1"/>
  <c r="I18" i="15"/>
  <c r="H10" i="16"/>
  <c r="H21" i="16"/>
  <c r="H23" i="16"/>
  <c r="H25" i="16"/>
  <c r="H30" i="16"/>
  <c r="H32" i="16"/>
  <c r="H34" i="16"/>
  <c r="H42" i="16"/>
  <c r="K12" i="16"/>
  <c r="K16" i="16"/>
  <c r="K2" i="16"/>
  <c r="K14" i="16"/>
  <c r="K20" i="16"/>
  <c r="K24" i="16"/>
  <c r="K40" i="16"/>
  <c r="G29" i="14"/>
  <c r="I29" i="14" s="1"/>
  <c r="I29" i="15"/>
  <c r="I7" i="15"/>
  <c r="I46" i="15"/>
  <c r="J2" i="15"/>
  <c r="I53" i="15"/>
  <c r="I27" i="15"/>
  <c r="I11" i="15"/>
  <c r="J11" i="15"/>
  <c r="I26" i="15"/>
  <c r="J26" i="15"/>
  <c r="I39" i="15"/>
  <c r="J39" i="15"/>
  <c r="I43" i="15"/>
  <c r="J43" i="15"/>
  <c r="G47" i="14"/>
  <c r="I47" i="14" s="1"/>
  <c r="G39" i="14"/>
  <c r="I39" i="14" s="1"/>
  <c r="G31" i="14"/>
  <c r="I31" i="14" s="1"/>
  <c r="G23" i="14"/>
  <c r="I23" i="14" s="1"/>
  <c r="G15" i="14"/>
  <c r="I15" i="14" s="1"/>
  <c r="I3" i="14"/>
  <c r="G25" i="14"/>
  <c r="I25" i="14" s="1"/>
  <c r="K8" i="16"/>
  <c r="K36" i="16"/>
  <c r="K50" i="16"/>
  <c r="K18" i="16"/>
  <c r="K26" i="16"/>
  <c r="K28" i="16"/>
  <c r="K44" i="16"/>
  <c r="K52" i="16"/>
  <c r="K5" i="16"/>
  <c r="K6" i="16"/>
  <c r="K22" i="16"/>
  <c r="K38" i="16"/>
  <c r="K46" i="16"/>
  <c r="K48" i="16"/>
  <c r="K3" i="16"/>
  <c r="K51" i="16"/>
  <c r="K43" i="16"/>
  <c r="K37" i="16"/>
  <c r="K27" i="16"/>
  <c r="K17" i="16"/>
  <c r="G50" i="14"/>
  <c r="I50" i="14" s="1"/>
  <c r="G46" i="14"/>
  <c r="I46" i="14" s="1"/>
  <c r="G34" i="14"/>
  <c r="I34" i="14" s="1"/>
  <c r="G30" i="14"/>
  <c r="I30" i="14" s="1"/>
  <c r="G26" i="14"/>
  <c r="I26" i="14" s="1"/>
  <c r="G22" i="14"/>
  <c r="I22" i="14" s="1"/>
  <c r="G10" i="14"/>
  <c r="I10" i="14" s="1"/>
  <c r="G37" i="14"/>
  <c r="I37" i="14" s="1"/>
  <c r="G21" i="14"/>
  <c r="I21" i="14" s="1"/>
  <c r="K49" i="16"/>
  <c r="K35" i="16"/>
  <c r="K31" i="16"/>
  <c r="K15" i="16"/>
  <c r="K9" i="16"/>
  <c r="G5" i="14"/>
  <c r="I5" i="14" s="1"/>
  <c r="K4" i="16"/>
  <c r="K47" i="16"/>
  <c r="K41" i="16"/>
  <c r="K13" i="16"/>
  <c r="K7" i="16"/>
  <c r="I33" i="15"/>
  <c r="J3" i="15"/>
  <c r="I8" i="15"/>
  <c r="J8" i="15"/>
  <c r="I35" i="15"/>
  <c r="J35" i="15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19" i="16"/>
  <c r="J17" i="16"/>
  <c r="J15" i="16"/>
  <c r="J13" i="16"/>
  <c r="J9" i="16"/>
  <c r="J7" i="16"/>
  <c r="G7" i="14"/>
  <c r="I7" i="14" s="1"/>
  <c r="G6" i="14"/>
  <c r="I6" i="14" s="1"/>
  <c r="I49" i="15"/>
  <c r="J4" i="15"/>
  <c r="I14" i="15"/>
  <c r="I19" i="15"/>
  <c r="J19" i="15"/>
  <c r="I24" i="15"/>
  <c r="J24" i="15"/>
  <c r="K42" i="16"/>
  <c r="K34" i="16"/>
  <c r="K32" i="16"/>
  <c r="K30" i="16"/>
  <c r="J18" i="15"/>
  <c r="J4" i="16"/>
  <c r="I2" i="14"/>
  <c r="J5" i="16"/>
  <c r="J3" i="16"/>
  <c r="J52" i="16"/>
  <c r="J50" i="16"/>
  <c r="J48" i="16"/>
  <c r="J46" i="16"/>
  <c r="J44" i="16"/>
  <c r="J40" i="16"/>
  <c r="J38" i="16"/>
  <c r="J36" i="16"/>
  <c r="J28" i="16"/>
  <c r="J26" i="16"/>
  <c r="J24" i="16"/>
  <c r="J22" i="16"/>
  <c r="J20" i="16"/>
  <c r="J16" i="16"/>
  <c r="J14" i="16"/>
  <c r="I30" i="15"/>
  <c r="I41" i="15"/>
  <c r="I5" i="16"/>
  <c r="I4" i="16"/>
  <c r="I3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5" i="15"/>
  <c r="I20" i="15"/>
  <c r="I25" i="15"/>
  <c r="I31" i="15"/>
  <c r="I38" i="15"/>
  <c r="I42" i="15"/>
  <c r="I47" i="15"/>
  <c r="J47" i="15"/>
  <c r="J31" i="15"/>
  <c r="J15" i="15"/>
  <c r="H5" i="16"/>
  <c r="H4" i="16"/>
  <c r="H3" i="16"/>
  <c r="H53" i="16"/>
  <c r="H52" i="16"/>
  <c r="H51" i="16"/>
  <c r="H50" i="16"/>
  <c r="H49" i="16"/>
  <c r="H48" i="16"/>
  <c r="H47" i="16"/>
  <c r="H46" i="16"/>
  <c r="H45" i="16"/>
  <c r="H44" i="16"/>
  <c r="H43" i="16"/>
  <c r="H41" i="16"/>
  <c r="H40" i="16"/>
  <c r="H39" i="16"/>
  <c r="H38" i="16"/>
  <c r="H37" i="16"/>
  <c r="H36" i="16"/>
  <c r="H35" i="16"/>
  <c r="H33" i="16"/>
  <c r="H31" i="16"/>
  <c r="H29" i="16"/>
  <c r="H28" i="16"/>
  <c r="H27" i="16"/>
  <c r="H26" i="16"/>
  <c r="H24" i="16"/>
  <c r="H22" i="16"/>
  <c r="H20" i="16"/>
  <c r="H19" i="16"/>
  <c r="H18" i="16"/>
  <c r="H17" i="16"/>
  <c r="H16" i="16"/>
  <c r="H15" i="16"/>
  <c r="H14" i="16"/>
  <c r="H13" i="16"/>
  <c r="I37" i="15"/>
  <c r="I28" i="15"/>
  <c r="I10" i="15"/>
  <c r="I52" i="15"/>
  <c r="I48" i="15"/>
  <c r="I44" i="15"/>
  <c r="I40" i="15"/>
  <c r="I36" i="15"/>
  <c r="I21" i="15"/>
  <c r="I17" i="15"/>
  <c r="I13" i="15"/>
  <c r="I9" i="15"/>
  <c r="I45" i="15"/>
  <c r="I32" i="15"/>
  <c r="I51" i="15"/>
  <c r="I16" i="15"/>
  <c r="I12" i="15"/>
  <c r="I4" i="15"/>
  <c r="K4" i="15" s="1"/>
  <c r="I3" i="15"/>
  <c r="I50" i="15"/>
  <c r="K2" i="15"/>
  <c r="N55" i="10"/>
  <c r="G55" i="14" l="1"/>
  <c r="I5" i="15"/>
  <c r="I6" i="15" s="1"/>
  <c r="K6" i="15" s="1"/>
  <c r="K3" i="15"/>
  <c r="F4" i="11"/>
  <c r="F5" i="11"/>
  <c r="E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7" i="11"/>
  <c r="F8" i="11"/>
  <c r="F9" i="11"/>
  <c r="F10" i="11"/>
  <c r="F11" i="11"/>
  <c r="F3" i="11"/>
  <c r="F6" i="11"/>
  <c r="M3" i="11"/>
  <c r="M4" i="11"/>
  <c r="M5" i="11"/>
  <c r="M6" i="11"/>
  <c r="M7" i="11"/>
  <c r="M9" i="11"/>
  <c r="M11" i="11"/>
  <c r="M12" i="11"/>
  <c r="M14" i="11"/>
  <c r="M15" i="11"/>
  <c r="M16" i="11"/>
  <c r="M18" i="11"/>
  <c r="M19" i="11"/>
  <c r="M20" i="11"/>
  <c r="M21" i="11"/>
  <c r="M22" i="11"/>
  <c r="M24" i="11"/>
  <c r="M25" i="11"/>
  <c r="M26" i="11"/>
  <c r="M27" i="11"/>
  <c r="M28" i="11"/>
  <c r="M29" i="11"/>
  <c r="M31" i="11"/>
  <c r="M32" i="11"/>
  <c r="M33" i="11"/>
  <c r="M34" i="11"/>
  <c r="M35" i="11"/>
  <c r="M36" i="11"/>
  <c r="M37" i="11"/>
  <c r="M38" i="11"/>
  <c r="M40" i="11"/>
  <c r="M41" i="11"/>
  <c r="M42" i="11"/>
  <c r="M43" i="11"/>
  <c r="M44" i="11"/>
  <c r="M45" i="11"/>
  <c r="M46" i="11"/>
  <c r="M47" i="11"/>
  <c r="M48" i="11"/>
  <c r="M49" i="11"/>
  <c r="J49" i="11"/>
  <c r="J48" i="11"/>
  <c r="J47" i="11"/>
  <c r="J46" i="11"/>
  <c r="J45" i="11"/>
  <c r="J44" i="11"/>
  <c r="J43" i="11"/>
  <c r="J42" i="11"/>
  <c r="J41" i="11"/>
  <c r="J40" i="11"/>
  <c r="J38" i="11"/>
  <c r="J37" i="11"/>
  <c r="J36" i="11"/>
  <c r="J35" i="11"/>
  <c r="J34" i="11"/>
  <c r="J33" i="11"/>
  <c r="J32" i="11"/>
  <c r="J31" i="11"/>
  <c r="J29" i="11"/>
  <c r="J28" i="11"/>
  <c r="J27" i="11"/>
  <c r="J26" i="11"/>
  <c r="J25" i="11"/>
  <c r="J24" i="11"/>
  <c r="J22" i="11"/>
  <c r="J21" i="11"/>
  <c r="J19" i="11"/>
  <c r="J18" i="11"/>
  <c r="J17" i="11"/>
  <c r="J16" i="11"/>
  <c r="J15" i="11"/>
  <c r="J14" i="11"/>
  <c r="J12" i="11"/>
  <c r="J11" i="11"/>
  <c r="J9" i="11"/>
  <c r="J7" i="11"/>
  <c r="J6" i="11"/>
  <c r="J5" i="11"/>
  <c r="J4" i="11"/>
  <c r="J3" i="11"/>
  <c r="D2" i="11"/>
  <c r="M2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I22" i="15" l="1"/>
  <c r="I23" i="15" s="1"/>
  <c r="K5" i="15"/>
  <c r="K7" i="15"/>
  <c r="M8" i="11"/>
  <c r="M10" i="11" s="1"/>
  <c r="D53" i="11"/>
  <c r="L53" i="11" s="1"/>
  <c r="I34" i="15" l="1"/>
  <c r="K8" i="15"/>
  <c r="K9" i="15"/>
  <c r="M13" i="11"/>
  <c r="M17" i="11" s="1"/>
  <c r="M23" i="11" s="1"/>
  <c r="M30" i="11" l="1"/>
  <c r="K11" i="15"/>
  <c r="M39" i="11"/>
  <c r="M50" i="11" s="1"/>
  <c r="M51" i="11" s="1"/>
  <c r="J6" i="7"/>
  <c r="J7" i="7"/>
  <c r="J8" i="7"/>
  <c r="J9" i="7"/>
  <c r="J10" i="7"/>
  <c r="J11" i="7"/>
  <c r="J12" i="7"/>
  <c r="J3" i="7"/>
  <c r="J4" i="7"/>
  <c r="J5" i="7"/>
  <c r="K4" i="7"/>
  <c r="K5" i="7"/>
  <c r="K6" i="7"/>
  <c r="K7" i="7"/>
  <c r="K8" i="7"/>
  <c r="K9" i="7"/>
  <c r="K10" i="7"/>
  <c r="K11" i="7"/>
  <c r="K12" i="7"/>
  <c r="K3" i="7"/>
  <c r="L3" i="7" s="1"/>
  <c r="K10" i="15" l="1"/>
  <c r="K13" i="15"/>
  <c r="L11" i="7"/>
  <c r="L7" i="7"/>
  <c r="L10" i="7"/>
  <c r="L6" i="7"/>
  <c r="L9" i="7"/>
  <c r="L5" i="7"/>
  <c r="L12" i="7"/>
  <c r="L8" i="7"/>
  <c r="L4" i="7"/>
  <c r="AA54" i="6"/>
  <c r="V54" i="6"/>
  <c r="Q54" i="6"/>
  <c r="L54" i="6"/>
  <c r="G54" i="6"/>
  <c r="AV54" i="6" s="1"/>
  <c r="AA53" i="6"/>
  <c r="V53" i="6"/>
  <c r="Q53" i="6"/>
  <c r="L53" i="6"/>
  <c r="G53" i="6"/>
  <c r="AV53" i="6" s="1"/>
  <c r="AA52" i="6"/>
  <c r="V52" i="6"/>
  <c r="Q52" i="6"/>
  <c r="L52" i="6"/>
  <c r="G52" i="6"/>
  <c r="AV52" i="6" s="1"/>
  <c r="AA51" i="6"/>
  <c r="V51" i="6"/>
  <c r="Q51" i="6"/>
  <c r="L51" i="6"/>
  <c r="G51" i="6"/>
  <c r="AV51" i="6" s="1"/>
  <c r="AA50" i="6"/>
  <c r="V50" i="6"/>
  <c r="Q50" i="6"/>
  <c r="L50" i="6"/>
  <c r="G50" i="6"/>
  <c r="AV50" i="6" s="1"/>
  <c r="AA49" i="6"/>
  <c r="V49" i="6"/>
  <c r="Q49" i="6"/>
  <c r="L49" i="6"/>
  <c r="G49" i="6"/>
  <c r="AV49" i="6" s="1"/>
  <c r="AA48" i="6"/>
  <c r="V48" i="6"/>
  <c r="Q48" i="6"/>
  <c r="L48" i="6"/>
  <c r="G48" i="6"/>
  <c r="AV48" i="6" s="1"/>
  <c r="AA47" i="6"/>
  <c r="V47" i="6"/>
  <c r="Q47" i="6"/>
  <c r="L47" i="6"/>
  <c r="G47" i="6"/>
  <c r="AV47" i="6" s="1"/>
  <c r="AA46" i="6"/>
  <c r="V46" i="6"/>
  <c r="Q46" i="6"/>
  <c r="L46" i="6"/>
  <c r="G46" i="6"/>
  <c r="AV46" i="6" s="1"/>
  <c r="AA45" i="6"/>
  <c r="V45" i="6"/>
  <c r="Q45" i="6"/>
  <c r="L45" i="6"/>
  <c r="G45" i="6"/>
  <c r="AV45" i="6" s="1"/>
  <c r="AA44" i="6"/>
  <c r="V44" i="6"/>
  <c r="Q44" i="6"/>
  <c r="L44" i="6"/>
  <c r="G44" i="6"/>
  <c r="AV44" i="6" s="1"/>
  <c r="AA43" i="6"/>
  <c r="V43" i="6"/>
  <c r="Q43" i="6"/>
  <c r="L43" i="6"/>
  <c r="G43" i="6"/>
  <c r="AV43" i="6" s="1"/>
  <c r="AA42" i="6"/>
  <c r="V42" i="6"/>
  <c r="Q42" i="6"/>
  <c r="L42" i="6"/>
  <c r="G42" i="6"/>
  <c r="AV42" i="6" s="1"/>
  <c r="AA41" i="6"/>
  <c r="V41" i="6"/>
  <c r="Q41" i="6"/>
  <c r="L41" i="6"/>
  <c r="G41" i="6"/>
  <c r="AV41" i="6" s="1"/>
  <c r="AA40" i="6"/>
  <c r="V40" i="6"/>
  <c r="Q40" i="6"/>
  <c r="L40" i="6"/>
  <c r="G40" i="6"/>
  <c r="AV40" i="6" s="1"/>
  <c r="AA39" i="6"/>
  <c r="V39" i="6"/>
  <c r="Q39" i="6"/>
  <c r="L39" i="6"/>
  <c r="G39" i="6"/>
  <c r="AV39" i="6" s="1"/>
  <c r="AA38" i="6"/>
  <c r="V38" i="6"/>
  <c r="Q38" i="6"/>
  <c r="L38" i="6"/>
  <c r="G38" i="6"/>
  <c r="AA37" i="6"/>
  <c r="V37" i="6"/>
  <c r="Q37" i="6"/>
  <c r="L37" i="6"/>
  <c r="G37" i="6"/>
  <c r="AV37" i="6" s="1"/>
  <c r="AA36" i="6"/>
  <c r="V36" i="6"/>
  <c r="Q36" i="6"/>
  <c r="L36" i="6"/>
  <c r="G36" i="6"/>
  <c r="AA35" i="6"/>
  <c r="V35" i="6"/>
  <c r="Q35" i="6"/>
  <c r="L35" i="6"/>
  <c r="G35" i="6"/>
  <c r="AV35" i="6" s="1"/>
  <c r="AA34" i="6"/>
  <c r="V34" i="6"/>
  <c r="Q34" i="6"/>
  <c r="L34" i="6"/>
  <c r="G34" i="6"/>
  <c r="AA33" i="6"/>
  <c r="V33" i="6"/>
  <c r="Q33" i="6"/>
  <c r="L33" i="6"/>
  <c r="G33" i="6"/>
  <c r="AA32" i="6"/>
  <c r="V32" i="6"/>
  <c r="Q32" i="6"/>
  <c r="L32" i="6"/>
  <c r="G32" i="6"/>
  <c r="AA31" i="6"/>
  <c r="V31" i="6"/>
  <c r="Q31" i="6"/>
  <c r="L31" i="6"/>
  <c r="G31" i="6"/>
  <c r="AV31" i="6" s="1"/>
  <c r="AA30" i="6"/>
  <c r="V30" i="6"/>
  <c r="Q30" i="6"/>
  <c r="L30" i="6"/>
  <c r="G30" i="6"/>
  <c r="AA29" i="6"/>
  <c r="V29" i="6"/>
  <c r="Q29" i="6"/>
  <c r="L29" i="6"/>
  <c r="G29" i="6"/>
  <c r="AA28" i="6"/>
  <c r="V28" i="6"/>
  <c r="Q28" i="6"/>
  <c r="L28" i="6"/>
  <c r="G28" i="6"/>
  <c r="AV28" i="6" s="1"/>
  <c r="AA27" i="6"/>
  <c r="V27" i="6"/>
  <c r="Q27" i="6"/>
  <c r="L27" i="6"/>
  <c r="G27" i="6"/>
  <c r="AA26" i="6"/>
  <c r="V26" i="6"/>
  <c r="Q26" i="6"/>
  <c r="L26" i="6"/>
  <c r="G26" i="6"/>
  <c r="AU26" i="6" s="1"/>
  <c r="AA25" i="6"/>
  <c r="V25" i="6"/>
  <c r="Q25" i="6"/>
  <c r="L25" i="6"/>
  <c r="G25" i="6"/>
  <c r="AA24" i="6"/>
  <c r="V24" i="6"/>
  <c r="Q24" i="6"/>
  <c r="L24" i="6"/>
  <c r="G24" i="6"/>
  <c r="AU24" i="6" s="1"/>
  <c r="AA23" i="6"/>
  <c r="V23" i="6"/>
  <c r="Q23" i="6"/>
  <c r="L23" i="6"/>
  <c r="G23" i="6"/>
  <c r="AA22" i="6"/>
  <c r="V22" i="6"/>
  <c r="Q22" i="6"/>
  <c r="L22" i="6"/>
  <c r="G22" i="6"/>
  <c r="AU22" i="6" s="1"/>
  <c r="AA21" i="6"/>
  <c r="V21" i="6"/>
  <c r="Q21" i="6"/>
  <c r="L21" i="6"/>
  <c r="G21" i="6"/>
  <c r="AA20" i="6"/>
  <c r="V20" i="6"/>
  <c r="Q20" i="6"/>
  <c r="L20" i="6"/>
  <c r="G20" i="6"/>
  <c r="AU20" i="6" s="1"/>
  <c r="AA19" i="6"/>
  <c r="V19" i="6"/>
  <c r="Q19" i="6"/>
  <c r="L19" i="6"/>
  <c r="G19" i="6"/>
  <c r="AA18" i="6"/>
  <c r="V18" i="6"/>
  <c r="Q18" i="6"/>
  <c r="L18" i="6"/>
  <c r="G18" i="6"/>
  <c r="AV18" i="6" s="1"/>
  <c r="AA17" i="6"/>
  <c r="V17" i="6"/>
  <c r="Q17" i="6"/>
  <c r="L17" i="6"/>
  <c r="G17" i="6"/>
  <c r="AA16" i="6"/>
  <c r="V16" i="6"/>
  <c r="Q16" i="6"/>
  <c r="L16" i="6"/>
  <c r="G16" i="6"/>
  <c r="AV16" i="6" s="1"/>
  <c r="AA15" i="6"/>
  <c r="V15" i="6"/>
  <c r="Q15" i="6"/>
  <c r="L15" i="6"/>
  <c r="G15" i="6"/>
  <c r="AV15" i="6" s="1"/>
  <c r="AA14" i="6"/>
  <c r="V14" i="6"/>
  <c r="Q14" i="6"/>
  <c r="L14" i="6"/>
  <c r="G14" i="6"/>
  <c r="AV14" i="6" s="1"/>
  <c r="AA13" i="6"/>
  <c r="V13" i="6"/>
  <c r="Q13" i="6"/>
  <c r="L13" i="6"/>
  <c r="G13" i="6"/>
  <c r="AU13" i="6" s="1"/>
  <c r="AA12" i="6"/>
  <c r="V12" i="6"/>
  <c r="Q12" i="6"/>
  <c r="L12" i="6"/>
  <c r="G12" i="6"/>
  <c r="AV12" i="6" s="1"/>
  <c r="AA11" i="6"/>
  <c r="V11" i="6"/>
  <c r="Q11" i="6"/>
  <c r="L11" i="6"/>
  <c r="G11" i="6"/>
  <c r="AU11" i="6" s="1"/>
  <c r="AA10" i="6"/>
  <c r="V10" i="6"/>
  <c r="Q10" i="6"/>
  <c r="L10" i="6"/>
  <c r="G10" i="6"/>
  <c r="AV10" i="6" s="1"/>
  <c r="AA9" i="6"/>
  <c r="V9" i="6"/>
  <c r="Q9" i="6"/>
  <c r="L9" i="6"/>
  <c r="G9" i="6"/>
  <c r="AU9" i="6" s="1"/>
  <c r="AA8" i="6"/>
  <c r="V8" i="6"/>
  <c r="Q8" i="6"/>
  <c r="L8" i="6"/>
  <c r="G8" i="6"/>
  <c r="AV8" i="6" s="1"/>
  <c r="AA7" i="6"/>
  <c r="V7" i="6"/>
  <c r="Q7" i="6"/>
  <c r="L7" i="6"/>
  <c r="G7" i="6"/>
  <c r="AV7" i="6" s="1"/>
  <c r="AA6" i="6"/>
  <c r="V6" i="6"/>
  <c r="Q6" i="6"/>
  <c r="L6" i="6"/>
  <c r="G6" i="6"/>
  <c r="AV6" i="6" s="1"/>
  <c r="AA5" i="6"/>
  <c r="V5" i="6"/>
  <c r="Q5" i="6"/>
  <c r="L5" i="6"/>
  <c r="G5" i="6"/>
  <c r="AV5" i="6" s="1"/>
  <c r="AA4" i="6"/>
  <c r="V4" i="6"/>
  <c r="Q4" i="6"/>
  <c r="L4" i="6"/>
  <c r="G4" i="6"/>
  <c r="AV4" i="6" s="1"/>
  <c r="AA3" i="6"/>
  <c r="V3" i="6"/>
  <c r="Q3" i="6"/>
  <c r="L3" i="6"/>
  <c r="G3" i="6"/>
  <c r="K12" i="15" l="1"/>
  <c r="AS32" i="6"/>
  <c r="AS33" i="6"/>
  <c r="AQ47" i="6"/>
  <c r="AU47" i="6"/>
  <c r="AS48" i="6"/>
  <c r="L15" i="7"/>
  <c r="AR54" i="6"/>
  <c r="AS23" i="6"/>
  <c r="AS31" i="6"/>
  <c r="AS39" i="6"/>
  <c r="AR4" i="6"/>
  <c r="AR8" i="6"/>
  <c r="AR12" i="6"/>
  <c r="AR16" i="6"/>
  <c r="AS20" i="6"/>
  <c r="AV22" i="6"/>
  <c r="AV26" i="6"/>
  <c r="AR36" i="6"/>
  <c r="AQ48" i="6"/>
  <c r="AQ4" i="6"/>
  <c r="AQ8" i="6"/>
  <c r="AQ12" i="6"/>
  <c r="AQ16" i="6"/>
  <c r="AS18" i="6"/>
  <c r="AS22" i="6"/>
  <c r="AR26" i="6"/>
  <c r="AS3" i="6"/>
  <c r="AV24" i="6"/>
  <c r="AS25" i="6"/>
  <c r="AS44" i="6"/>
  <c r="AQ46" i="6"/>
  <c r="AS51" i="6"/>
  <c r="AR24" i="6"/>
  <c r="AT36" i="6"/>
  <c r="AR46" i="6"/>
  <c r="AR22" i="6"/>
  <c r="AS24" i="6"/>
  <c r="AS30" i="6"/>
  <c r="AT37" i="6"/>
  <c r="AS42" i="6"/>
  <c r="AS46" i="6"/>
  <c r="AR50" i="6"/>
  <c r="AQ51" i="6"/>
  <c r="AU51" i="6"/>
  <c r="AS52" i="6"/>
  <c r="AT17" i="6"/>
  <c r="AT27" i="6"/>
  <c r="AT25" i="6"/>
  <c r="AU45" i="6"/>
  <c r="AQ6" i="6"/>
  <c r="AQ10" i="6"/>
  <c r="AQ14" i="6"/>
  <c r="AU18" i="6"/>
  <c r="AQ20" i="6"/>
  <c r="AT29" i="6"/>
  <c r="AV33" i="6"/>
  <c r="AU33" i="6"/>
  <c r="AQ43" i="6"/>
  <c r="AT35" i="6"/>
  <c r="AQ45" i="6"/>
  <c r="AT3" i="6"/>
  <c r="AQ18" i="6"/>
  <c r="AV20" i="6"/>
  <c r="AU43" i="6"/>
  <c r="AQ3" i="6"/>
  <c r="AR6" i="6"/>
  <c r="AR10" i="6"/>
  <c r="AR14" i="6"/>
  <c r="AR18" i="6"/>
  <c r="AS19" i="6"/>
  <c r="AR20" i="6"/>
  <c r="AT21" i="6"/>
  <c r="AU30" i="6"/>
  <c r="AV30" i="6"/>
  <c r="AT30" i="6"/>
  <c r="AT34" i="6"/>
  <c r="AQ41" i="6"/>
  <c r="AU41" i="6"/>
  <c r="AQ49" i="6"/>
  <c r="AU49" i="6"/>
  <c r="AQ27" i="6"/>
  <c r="AQ33" i="6"/>
  <c r="AR41" i="6"/>
  <c r="AR43" i="6"/>
  <c r="AR45" i="6"/>
  <c r="AR47" i="6"/>
  <c r="AQ22" i="6"/>
  <c r="AQ24" i="6"/>
  <c r="AQ26" i="6"/>
  <c r="AR27" i="6"/>
  <c r="AR30" i="6"/>
  <c r="AR33" i="6"/>
  <c r="AS34" i="6"/>
  <c r="AS37" i="6"/>
  <c r="AS41" i="6"/>
  <c r="AT42" i="6"/>
  <c r="AS43" i="6"/>
  <c r="AT44" i="6"/>
  <c r="AS49" i="6"/>
  <c r="AR52" i="6"/>
  <c r="AT5" i="6"/>
  <c r="AT9" i="6"/>
  <c r="AT13" i="6"/>
  <c r="AT15" i="6"/>
  <c r="AQ5" i="6"/>
  <c r="AU5" i="6"/>
  <c r="AQ7" i="6"/>
  <c r="AU7" i="6"/>
  <c r="AQ9" i="6"/>
  <c r="AU15" i="6"/>
  <c r="AQ17" i="6"/>
  <c r="AT19" i="6"/>
  <c r="AT23" i="6"/>
  <c r="AQ32" i="6"/>
  <c r="AU35" i="6"/>
  <c r="AT39" i="6"/>
  <c r="AS40" i="6"/>
  <c r="AS4" i="6"/>
  <c r="AR5" i="6"/>
  <c r="AS6" i="6"/>
  <c r="AR7" i="6"/>
  <c r="AS8" i="6"/>
  <c r="AR9" i="6"/>
  <c r="AV9" i="6"/>
  <c r="AS10" i="6"/>
  <c r="AR11" i="6"/>
  <c r="AV11" i="6"/>
  <c r="AS12" i="6"/>
  <c r="AR13" i="6"/>
  <c r="AV13" i="6"/>
  <c r="AS14" i="6"/>
  <c r="AR15" i="6"/>
  <c r="AS16" i="6"/>
  <c r="AR17" i="6"/>
  <c r="AT18" i="6"/>
  <c r="AT20" i="6"/>
  <c r="AT22" i="6"/>
  <c r="AT24" i="6"/>
  <c r="AQ25" i="6"/>
  <c r="AS26" i="6"/>
  <c r="AU28" i="6"/>
  <c r="AQ30" i="6"/>
  <c r="AQ31" i="6"/>
  <c r="AU31" i="6"/>
  <c r="AT33" i="6"/>
  <c r="AQ34" i="6"/>
  <c r="AR35" i="6"/>
  <c r="AS36" i="6"/>
  <c r="AQ37" i="6"/>
  <c r="AU37" i="6"/>
  <c r="AQ39" i="6"/>
  <c r="AU39" i="6"/>
  <c r="AR40" i="6"/>
  <c r="AT41" i="6"/>
  <c r="AQ42" i="6"/>
  <c r="AT43" i="6"/>
  <c r="AQ44" i="6"/>
  <c r="AS45" i="6"/>
  <c r="AT46" i="6"/>
  <c r="AS47" i="6"/>
  <c r="AT48" i="6"/>
  <c r="AR49" i="6"/>
  <c r="AS50" i="6"/>
  <c r="AR51" i="6"/>
  <c r="AQ53" i="6"/>
  <c r="AU53" i="6"/>
  <c r="AS54" i="6"/>
  <c r="AT7" i="6"/>
  <c r="AT11" i="6"/>
  <c r="AT28" i="6"/>
  <c r="AT32" i="6"/>
  <c r="AT40" i="6"/>
  <c r="AQ11" i="6"/>
  <c r="AQ13" i="6"/>
  <c r="AQ15" i="6"/>
  <c r="AS21" i="6"/>
  <c r="AQ28" i="6"/>
  <c r="AR28" i="6"/>
  <c r="AT31" i="6"/>
  <c r="AQ35" i="6"/>
  <c r="AQ40" i="6"/>
  <c r="AT53" i="6"/>
  <c r="AR3" i="6"/>
  <c r="AT4" i="6"/>
  <c r="AS5" i="6"/>
  <c r="AT6" i="6"/>
  <c r="AS7" i="6"/>
  <c r="AT8" i="6"/>
  <c r="AS9" i="6"/>
  <c r="AT10" i="6"/>
  <c r="AS11" i="6"/>
  <c r="AT12" i="6"/>
  <c r="AS13" i="6"/>
  <c r="AT14" i="6"/>
  <c r="AS15" i="6"/>
  <c r="AS17" i="6"/>
  <c r="AR25" i="6"/>
  <c r="AT26" i="6"/>
  <c r="AS28" i="6"/>
  <c r="AR31" i="6"/>
  <c r="AR34" i="6"/>
  <c r="AS35" i="6"/>
  <c r="AR37" i="6"/>
  <c r="AS38" i="6"/>
  <c r="AR39" i="6"/>
  <c r="AR42" i="6"/>
  <c r="AR44" i="6"/>
  <c r="AT45" i="6"/>
  <c r="AT47" i="6"/>
  <c r="AT50" i="6"/>
  <c r="AT52" i="6"/>
  <c r="AR53" i="6"/>
  <c r="AT54" i="6"/>
  <c r="AR48" i="6"/>
  <c r="AT49" i="6"/>
  <c r="AQ50" i="6"/>
  <c r="AT51" i="6"/>
  <c r="AQ52" i="6"/>
  <c r="AS53" i="6"/>
  <c r="AQ54" i="6"/>
  <c r="AV3" i="6"/>
  <c r="AU3" i="6"/>
  <c r="AT16" i="6"/>
  <c r="AU16" i="6"/>
  <c r="AV19" i="6"/>
  <c r="AU19" i="6"/>
  <c r="AQ21" i="6"/>
  <c r="AV23" i="6"/>
  <c r="AU23" i="6"/>
  <c r="AQ29" i="6"/>
  <c r="AV38" i="6"/>
  <c r="AU38" i="6"/>
  <c r="AT38" i="6"/>
  <c r="AV21" i="6"/>
  <c r="AU21" i="6"/>
  <c r="AV29" i="6"/>
  <c r="AU29" i="6"/>
  <c r="AU4" i="6"/>
  <c r="AU6" i="6"/>
  <c r="AU8" i="6"/>
  <c r="AU10" i="6"/>
  <c r="AU12" i="6"/>
  <c r="AU14" i="6"/>
  <c r="AV17" i="6"/>
  <c r="AU17" i="6"/>
  <c r="AQ19" i="6"/>
  <c r="AR21" i="6"/>
  <c r="AQ23" i="6"/>
  <c r="AV25" i="6"/>
  <c r="AU25" i="6"/>
  <c r="AS27" i="6"/>
  <c r="AR29" i="6"/>
  <c r="AR19" i="6"/>
  <c r="AR23" i="6"/>
  <c r="AV27" i="6"/>
  <c r="AU27" i="6"/>
  <c r="AS29" i="6"/>
  <c r="AR32" i="6"/>
  <c r="AV36" i="6"/>
  <c r="AU36" i="6"/>
  <c r="AQ38" i="6"/>
  <c r="AV34" i="6"/>
  <c r="AU34" i="6"/>
  <c r="AQ36" i="6"/>
  <c r="AR38" i="6"/>
  <c r="AV32" i="6"/>
  <c r="AU32" i="6"/>
  <c r="AU40" i="6"/>
  <c r="AU42" i="6"/>
  <c r="AU44" i="6"/>
  <c r="AU46" i="6"/>
  <c r="AU48" i="6"/>
  <c r="AU50" i="6"/>
  <c r="AU52" i="6"/>
  <c r="AU54" i="6"/>
  <c r="AU52" i="5"/>
  <c r="AA54" i="5"/>
  <c r="V54" i="5"/>
  <c r="Q54" i="5"/>
  <c r="L54" i="5"/>
  <c r="G54" i="5"/>
  <c r="AA53" i="5"/>
  <c r="V53" i="5"/>
  <c r="Q53" i="5"/>
  <c r="AQ53" i="5" s="1"/>
  <c r="L53" i="5"/>
  <c r="AP53" i="5" s="1"/>
  <c r="G53" i="5"/>
  <c r="AA52" i="5"/>
  <c r="V52" i="5"/>
  <c r="AR52" i="5" s="1"/>
  <c r="Q52" i="5"/>
  <c r="L52" i="5"/>
  <c r="G52" i="5"/>
  <c r="AT52" i="5" s="1"/>
  <c r="AA51" i="5"/>
  <c r="V51" i="5"/>
  <c r="Q51" i="5"/>
  <c r="L51" i="5"/>
  <c r="G51" i="5"/>
  <c r="AT51" i="5" s="1"/>
  <c r="AA50" i="5"/>
  <c r="V50" i="5"/>
  <c r="Q50" i="5"/>
  <c r="L50" i="5"/>
  <c r="G50" i="5"/>
  <c r="AA49" i="5"/>
  <c r="V49" i="5"/>
  <c r="Q49" i="5"/>
  <c r="AQ49" i="5" s="1"/>
  <c r="L49" i="5"/>
  <c r="AP49" i="5" s="1"/>
  <c r="G49" i="5"/>
  <c r="AA48" i="5"/>
  <c r="V48" i="5"/>
  <c r="AR48" i="5" s="1"/>
  <c r="Q48" i="5"/>
  <c r="L48" i="5"/>
  <c r="G48" i="5"/>
  <c r="AU48" i="5" s="1"/>
  <c r="AA47" i="5"/>
  <c r="V47" i="5"/>
  <c r="Q47" i="5"/>
  <c r="L47" i="5"/>
  <c r="G47" i="5"/>
  <c r="AT47" i="5" s="1"/>
  <c r="AA46" i="5"/>
  <c r="V46" i="5"/>
  <c r="Q46" i="5"/>
  <c r="L46" i="5"/>
  <c r="G46" i="5"/>
  <c r="AA45" i="5"/>
  <c r="V45" i="5"/>
  <c r="Q45" i="5"/>
  <c r="AQ45" i="5" s="1"/>
  <c r="L45" i="5"/>
  <c r="AP45" i="5" s="1"/>
  <c r="G45" i="5"/>
  <c r="AA44" i="5"/>
  <c r="V44" i="5"/>
  <c r="AR44" i="5" s="1"/>
  <c r="Q44" i="5"/>
  <c r="L44" i="5"/>
  <c r="G44" i="5"/>
  <c r="AT44" i="5" s="1"/>
  <c r="AA43" i="5"/>
  <c r="AS43" i="5" s="1"/>
  <c r="V43" i="5"/>
  <c r="Q43" i="5"/>
  <c r="L43" i="5"/>
  <c r="G43" i="5"/>
  <c r="AT43" i="5" s="1"/>
  <c r="AA42" i="5"/>
  <c r="V42" i="5"/>
  <c r="Q42" i="5"/>
  <c r="L42" i="5"/>
  <c r="G42" i="5"/>
  <c r="AA41" i="5"/>
  <c r="V41" i="5"/>
  <c r="Q41" i="5"/>
  <c r="AQ41" i="5" s="1"/>
  <c r="L41" i="5"/>
  <c r="AP41" i="5" s="1"/>
  <c r="G41" i="5"/>
  <c r="AA40" i="5"/>
  <c r="V40" i="5"/>
  <c r="AR40" i="5" s="1"/>
  <c r="Q40" i="5"/>
  <c r="L40" i="5"/>
  <c r="G40" i="5"/>
  <c r="AT40" i="5" s="1"/>
  <c r="AA39" i="5"/>
  <c r="V39" i="5"/>
  <c r="Q39" i="5"/>
  <c r="L39" i="5"/>
  <c r="G39" i="5"/>
  <c r="AT39" i="5" s="1"/>
  <c r="AA38" i="5"/>
  <c r="V38" i="5"/>
  <c r="Q38" i="5"/>
  <c r="L38" i="5"/>
  <c r="G38" i="5"/>
  <c r="AT38" i="5" s="1"/>
  <c r="AA37" i="5"/>
  <c r="V37" i="5"/>
  <c r="AR37" i="5" s="1"/>
  <c r="Q37" i="5"/>
  <c r="AQ37" i="5" s="1"/>
  <c r="L37" i="5"/>
  <c r="AP37" i="5" s="1"/>
  <c r="G37" i="5"/>
  <c r="AT37" i="5" s="1"/>
  <c r="AA36" i="5"/>
  <c r="V36" i="5"/>
  <c r="AR36" i="5" s="1"/>
  <c r="Q36" i="5"/>
  <c r="L36" i="5"/>
  <c r="G36" i="5"/>
  <c r="AT36" i="5" s="1"/>
  <c r="AA35" i="5"/>
  <c r="V35" i="5"/>
  <c r="Q35" i="5"/>
  <c r="L35" i="5"/>
  <c r="G35" i="5"/>
  <c r="AT35" i="5" s="1"/>
  <c r="AA34" i="5"/>
  <c r="V34" i="5"/>
  <c r="Q34" i="5"/>
  <c r="L34" i="5"/>
  <c r="G34" i="5"/>
  <c r="AT34" i="5" s="1"/>
  <c r="AA33" i="5"/>
  <c r="V33" i="5"/>
  <c r="AR33" i="5" s="1"/>
  <c r="Q33" i="5"/>
  <c r="AQ33" i="5" s="1"/>
  <c r="L33" i="5"/>
  <c r="AP33" i="5" s="1"/>
  <c r="AW41" i="5" s="1"/>
  <c r="G33" i="5"/>
  <c r="AT33" i="5" s="1"/>
  <c r="AA32" i="5"/>
  <c r="V32" i="5"/>
  <c r="AR32" i="5" s="1"/>
  <c r="Q32" i="5"/>
  <c r="L32" i="5"/>
  <c r="G32" i="5"/>
  <c r="AT32" i="5" s="1"/>
  <c r="AA31" i="5"/>
  <c r="V31" i="5"/>
  <c r="Q31" i="5"/>
  <c r="L31" i="5"/>
  <c r="G31" i="5"/>
  <c r="AT31" i="5" s="1"/>
  <c r="AA30" i="5"/>
  <c r="V30" i="5"/>
  <c r="Q30" i="5"/>
  <c r="L30" i="5"/>
  <c r="G30" i="5"/>
  <c r="AT30" i="5" s="1"/>
  <c r="AA29" i="5"/>
  <c r="V29" i="5"/>
  <c r="AR29" i="5" s="1"/>
  <c r="Q29" i="5"/>
  <c r="AQ29" i="5" s="1"/>
  <c r="L29" i="5"/>
  <c r="AP29" i="5" s="1"/>
  <c r="G29" i="5"/>
  <c r="AT29" i="5" s="1"/>
  <c r="AA28" i="5"/>
  <c r="V28" i="5"/>
  <c r="AR28" i="5" s="1"/>
  <c r="Q28" i="5"/>
  <c r="L28" i="5"/>
  <c r="G28" i="5"/>
  <c r="AT28" i="5" s="1"/>
  <c r="AA27" i="5"/>
  <c r="V27" i="5"/>
  <c r="Q27" i="5"/>
  <c r="L27" i="5"/>
  <c r="G27" i="5"/>
  <c r="AT27" i="5" s="1"/>
  <c r="AA26" i="5"/>
  <c r="V26" i="5"/>
  <c r="Q26" i="5"/>
  <c r="L26" i="5"/>
  <c r="G26" i="5"/>
  <c r="AT26" i="5" s="1"/>
  <c r="AA25" i="5"/>
  <c r="V25" i="5"/>
  <c r="AR25" i="5" s="1"/>
  <c r="Q25" i="5"/>
  <c r="AQ25" i="5" s="1"/>
  <c r="L25" i="5"/>
  <c r="AP25" i="5" s="1"/>
  <c r="AW29" i="5" s="1"/>
  <c r="G25" i="5"/>
  <c r="AT25" i="5" s="1"/>
  <c r="AA24" i="5"/>
  <c r="V24" i="5"/>
  <c r="AR24" i="5" s="1"/>
  <c r="Q24" i="5"/>
  <c r="L24" i="5"/>
  <c r="G24" i="5"/>
  <c r="AT24" i="5" s="1"/>
  <c r="AA23" i="5"/>
  <c r="V23" i="5"/>
  <c r="Q23" i="5"/>
  <c r="L23" i="5"/>
  <c r="G23" i="5"/>
  <c r="AT23" i="5" s="1"/>
  <c r="AA22" i="5"/>
  <c r="V22" i="5"/>
  <c r="Q22" i="5"/>
  <c r="L22" i="5"/>
  <c r="G22" i="5"/>
  <c r="AT22" i="5" s="1"/>
  <c r="AA21" i="5"/>
  <c r="V21" i="5"/>
  <c r="AR21" i="5" s="1"/>
  <c r="Q21" i="5"/>
  <c r="AQ21" i="5" s="1"/>
  <c r="L21" i="5"/>
  <c r="AP21" i="5" s="1"/>
  <c r="AW45" i="5" s="1"/>
  <c r="G21" i="5"/>
  <c r="AT21" i="5" s="1"/>
  <c r="AA20" i="5"/>
  <c r="V20" i="5"/>
  <c r="AR20" i="5" s="1"/>
  <c r="Q20" i="5"/>
  <c r="L20" i="5"/>
  <c r="G20" i="5"/>
  <c r="AT20" i="5" s="1"/>
  <c r="AA19" i="5"/>
  <c r="V19" i="5"/>
  <c r="Q19" i="5"/>
  <c r="L19" i="5"/>
  <c r="G19" i="5"/>
  <c r="AT19" i="5" s="1"/>
  <c r="AA18" i="5"/>
  <c r="V18" i="5"/>
  <c r="Q18" i="5"/>
  <c r="L18" i="5"/>
  <c r="G18" i="5"/>
  <c r="AT18" i="5" s="1"/>
  <c r="AA17" i="5"/>
  <c r="V17" i="5"/>
  <c r="AR17" i="5" s="1"/>
  <c r="Q17" i="5"/>
  <c r="AQ17" i="5" s="1"/>
  <c r="L17" i="5"/>
  <c r="AP17" i="5" s="1"/>
  <c r="AW25" i="5" s="1"/>
  <c r="G17" i="5"/>
  <c r="AT17" i="5" s="1"/>
  <c r="AA16" i="5"/>
  <c r="V16" i="5"/>
  <c r="AR16" i="5" s="1"/>
  <c r="Q16" i="5"/>
  <c r="L16" i="5"/>
  <c r="G16" i="5"/>
  <c r="AT16" i="5" s="1"/>
  <c r="AA15" i="5"/>
  <c r="V15" i="5"/>
  <c r="Q15" i="5"/>
  <c r="L15" i="5"/>
  <c r="G15" i="5"/>
  <c r="AT15" i="5" s="1"/>
  <c r="AA14" i="5"/>
  <c r="V14" i="5"/>
  <c r="Q14" i="5"/>
  <c r="L14" i="5"/>
  <c r="G14" i="5"/>
  <c r="AT14" i="5" s="1"/>
  <c r="AA13" i="5"/>
  <c r="V13" i="5"/>
  <c r="AR13" i="5" s="1"/>
  <c r="Q13" i="5"/>
  <c r="AQ13" i="5" s="1"/>
  <c r="L13" i="5"/>
  <c r="AP13" i="5" s="1"/>
  <c r="G13" i="5"/>
  <c r="AT13" i="5" s="1"/>
  <c r="AA12" i="5"/>
  <c r="V12" i="5"/>
  <c r="AR12" i="5" s="1"/>
  <c r="Q12" i="5"/>
  <c r="L12" i="5"/>
  <c r="G12" i="5"/>
  <c r="AT12" i="5" s="1"/>
  <c r="AA11" i="5"/>
  <c r="V11" i="5"/>
  <c r="Q11" i="5"/>
  <c r="L11" i="5"/>
  <c r="G11" i="5"/>
  <c r="AT11" i="5" s="1"/>
  <c r="AA10" i="5"/>
  <c r="V10" i="5"/>
  <c r="Q10" i="5"/>
  <c r="L10" i="5"/>
  <c r="G10" i="5"/>
  <c r="AT10" i="5" s="1"/>
  <c r="AA9" i="5"/>
  <c r="V9" i="5"/>
  <c r="AR9" i="5" s="1"/>
  <c r="Q9" i="5"/>
  <c r="AQ9" i="5" s="1"/>
  <c r="L9" i="5"/>
  <c r="AP9" i="5" s="1"/>
  <c r="G9" i="5"/>
  <c r="AT9" i="5" s="1"/>
  <c r="AA8" i="5"/>
  <c r="V8" i="5"/>
  <c r="AR8" i="5" s="1"/>
  <c r="Q8" i="5"/>
  <c r="L8" i="5"/>
  <c r="G8" i="5"/>
  <c r="AT8" i="5" s="1"/>
  <c r="AA7" i="5"/>
  <c r="V7" i="5"/>
  <c r="Q7" i="5"/>
  <c r="L7" i="5"/>
  <c r="G7" i="5"/>
  <c r="AT7" i="5" s="1"/>
  <c r="AA6" i="5"/>
  <c r="V6" i="5"/>
  <c r="Q6" i="5"/>
  <c r="L6" i="5"/>
  <c r="G6" i="5"/>
  <c r="AT6" i="5" s="1"/>
  <c r="AA5" i="5"/>
  <c r="V5" i="5"/>
  <c r="AR5" i="5" s="1"/>
  <c r="Q5" i="5"/>
  <c r="AQ5" i="5" s="1"/>
  <c r="L5" i="5"/>
  <c r="AP5" i="5" s="1"/>
  <c r="G5" i="5"/>
  <c r="AT5" i="5" s="1"/>
  <c r="AA4" i="5"/>
  <c r="V4" i="5"/>
  <c r="AR4" i="5" s="1"/>
  <c r="Q4" i="5"/>
  <c r="L4" i="5"/>
  <c r="G4" i="5"/>
  <c r="AT4" i="5" s="1"/>
  <c r="AA3" i="5"/>
  <c r="V3" i="5"/>
  <c r="Q3" i="5"/>
  <c r="L3" i="5"/>
  <c r="G3" i="5"/>
  <c r="AU3" i="5" s="1"/>
  <c r="AW18" i="5" l="1"/>
  <c r="AW49" i="5"/>
  <c r="AP6" i="5"/>
  <c r="AW6" i="5" s="1"/>
  <c r="AP10" i="5"/>
  <c r="AP14" i="5"/>
  <c r="AW14" i="5" s="1"/>
  <c r="AP18" i="5"/>
  <c r="AS19" i="5"/>
  <c r="AP22" i="5"/>
  <c r="AP26" i="5"/>
  <c r="AP30" i="5"/>
  <c r="AS31" i="5"/>
  <c r="AP34" i="5"/>
  <c r="AW34" i="5" s="1"/>
  <c r="AP38" i="5"/>
  <c r="AX38" i="5" s="1"/>
  <c r="AS39" i="5"/>
  <c r="AQ10" i="5"/>
  <c r="AQ14" i="5"/>
  <c r="AX14" i="5" s="1"/>
  <c r="AS16" i="5"/>
  <c r="AZ16" i="5" s="1"/>
  <c r="AQ18" i="5"/>
  <c r="AQ22" i="5"/>
  <c r="AQ26" i="5"/>
  <c r="AX26" i="5" s="1"/>
  <c r="AQ30" i="5"/>
  <c r="AQ34" i="5"/>
  <c r="AQ38" i="5"/>
  <c r="AS40" i="5"/>
  <c r="BA40" i="5" s="1"/>
  <c r="AS48" i="5"/>
  <c r="AS52" i="5"/>
  <c r="AT48" i="5"/>
  <c r="AQ6" i="5"/>
  <c r="AX6" i="5" s="1"/>
  <c r="AW13" i="5"/>
  <c r="AW46" i="5"/>
  <c r="AW8" i="5"/>
  <c r="AW30" i="5"/>
  <c r="AX13" i="5"/>
  <c r="AX25" i="5"/>
  <c r="AX29" i="5"/>
  <c r="AX37" i="5"/>
  <c r="AX41" i="5"/>
  <c r="AX45" i="5"/>
  <c r="AX49" i="5"/>
  <c r="AX53" i="5"/>
  <c r="K14" i="15"/>
  <c r="K15" i="15"/>
  <c r="AS27" i="5"/>
  <c r="AS47" i="5"/>
  <c r="BA47" i="5" s="1"/>
  <c r="AS51" i="5"/>
  <c r="AS3" i="5"/>
  <c r="AS7" i="5"/>
  <c r="AS11" i="5"/>
  <c r="AS15" i="5"/>
  <c r="BA15" i="5" s="1"/>
  <c r="AS23" i="5"/>
  <c r="AS35" i="5"/>
  <c r="AP3" i="5"/>
  <c r="AS4" i="5"/>
  <c r="BA4" i="5" s="1"/>
  <c r="AP7" i="5"/>
  <c r="AW21" i="5" s="1"/>
  <c r="AS8" i="5"/>
  <c r="BA31" i="5" s="1"/>
  <c r="AP11" i="5"/>
  <c r="AS12" i="5"/>
  <c r="BA12" i="5" s="1"/>
  <c r="AP15" i="5"/>
  <c r="AP19" i="5"/>
  <c r="AS20" i="5"/>
  <c r="AS24" i="5"/>
  <c r="AP31" i="5"/>
  <c r="AW52" i="5" s="1"/>
  <c r="AS32" i="5"/>
  <c r="BA32" i="5" s="1"/>
  <c r="AP39" i="5"/>
  <c r="AP43" i="5"/>
  <c r="AS44" i="5"/>
  <c r="AZ44" i="5" s="1"/>
  <c r="AP47" i="5"/>
  <c r="AW33" i="5" s="1"/>
  <c r="AP51" i="5"/>
  <c r="AQ3" i="5"/>
  <c r="AP4" i="5"/>
  <c r="AW4" i="5" s="1"/>
  <c r="AS5" i="5"/>
  <c r="AZ5" i="5" s="1"/>
  <c r="AR6" i="5"/>
  <c r="AQ7" i="5"/>
  <c r="AX7" i="5" s="1"/>
  <c r="AP8" i="5"/>
  <c r="AW31" i="5" s="1"/>
  <c r="AS9" i="5"/>
  <c r="AZ9" i="5" s="1"/>
  <c r="AR10" i="5"/>
  <c r="AQ11" i="5"/>
  <c r="AP12" i="5"/>
  <c r="AW5" i="5" s="1"/>
  <c r="AS13" i="5"/>
  <c r="AZ13" i="5" s="1"/>
  <c r="AR14" i="5"/>
  <c r="AQ15" i="5"/>
  <c r="AP16" i="5"/>
  <c r="AW10" i="5" s="1"/>
  <c r="AS17" i="5"/>
  <c r="AR18" i="5"/>
  <c r="AY18" i="5" s="1"/>
  <c r="AQ19" i="5"/>
  <c r="AP20" i="5"/>
  <c r="AW16" i="5" s="1"/>
  <c r="AS21" i="5"/>
  <c r="AR22" i="5"/>
  <c r="AY22" i="5" s="1"/>
  <c r="AQ23" i="5"/>
  <c r="AP24" i="5"/>
  <c r="AW17" i="5" s="1"/>
  <c r="AS25" i="5"/>
  <c r="AZ25" i="5" s="1"/>
  <c r="AR26" i="5"/>
  <c r="AQ27" i="5"/>
  <c r="AP28" i="5"/>
  <c r="AW24" i="5" s="1"/>
  <c r="AS29" i="5"/>
  <c r="AZ29" i="5" s="1"/>
  <c r="AR30" i="5"/>
  <c r="AQ31" i="5"/>
  <c r="AP32" i="5"/>
  <c r="AW53" i="5" s="1"/>
  <c r="AS33" i="5"/>
  <c r="AR34" i="5"/>
  <c r="AY34" i="5" s="1"/>
  <c r="AQ35" i="5"/>
  <c r="AP36" i="5"/>
  <c r="AS37" i="5"/>
  <c r="AZ37" i="5" s="1"/>
  <c r="AR38" i="5"/>
  <c r="AY38" i="5" s="1"/>
  <c r="AQ39" i="5"/>
  <c r="AP40" i="5"/>
  <c r="AW37" i="5" s="1"/>
  <c r="AR41" i="5"/>
  <c r="AY41" i="5" s="1"/>
  <c r="AS41" i="5"/>
  <c r="AR42" i="5"/>
  <c r="AQ43" i="5"/>
  <c r="AP44" i="5"/>
  <c r="AW54" i="5" s="1"/>
  <c r="AR45" i="5"/>
  <c r="AY45" i="5" s="1"/>
  <c r="AS45" i="5"/>
  <c r="AR46" i="5"/>
  <c r="AQ47" i="5"/>
  <c r="AX47" i="5" s="1"/>
  <c r="AP48" i="5"/>
  <c r="AW9" i="5" s="1"/>
  <c r="AR49" i="5"/>
  <c r="AY49" i="5" s="1"/>
  <c r="AS49" i="5"/>
  <c r="AR50" i="5"/>
  <c r="AQ51" i="5"/>
  <c r="AX51" i="5" s="1"/>
  <c r="AP52" i="5"/>
  <c r="AR53" i="5"/>
  <c r="AS53" i="5"/>
  <c r="AZ53" i="5" s="1"/>
  <c r="AR54" i="5"/>
  <c r="AU44" i="5"/>
  <c r="AP23" i="5"/>
  <c r="AW12" i="5" s="1"/>
  <c r="AP27" i="5"/>
  <c r="AW36" i="5" s="1"/>
  <c r="AS28" i="5"/>
  <c r="BA24" i="5" s="1"/>
  <c r="AP35" i="5"/>
  <c r="AW51" i="5" s="1"/>
  <c r="AS36" i="5"/>
  <c r="AR3" i="5"/>
  <c r="AY3" i="5" s="1"/>
  <c r="AQ4" i="5"/>
  <c r="AY4" i="5" s="1"/>
  <c r="AS6" i="5"/>
  <c r="BA6" i="5" s="1"/>
  <c r="AR7" i="5"/>
  <c r="AQ8" i="5"/>
  <c r="AX8" i="5" s="1"/>
  <c r="AS10" i="5"/>
  <c r="AZ28" i="5" s="1"/>
  <c r="AR11" i="5"/>
  <c r="AQ12" i="5"/>
  <c r="AX5" i="5" s="1"/>
  <c r="AS14" i="5"/>
  <c r="AZ14" i="5" s="1"/>
  <c r="AR15" i="5"/>
  <c r="AQ16" i="5"/>
  <c r="AS18" i="5"/>
  <c r="AR19" i="5"/>
  <c r="AQ20" i="5"/>
  <c r="AS22" i="5"/>
  <c r="BA19" i="5" s="1"/>
  <c r="AR23" i="5"/>
  <c r="AZ12" i="5" s="1"/>
  <c r="AQ24" i="5"/>
  <c r="AX17" i="5" s="1"/>
  <c r="AS26" i="5"/>
  <c r="AR27" i="5"/>
  <c r="AQ28" i="5"/>
  <c r="AY28" i="5" s="1"/>
  <c r="AS30" i="5"/>
  <c r="BA35" i="5" s="1"/>
  <c r="AR31" i="5"/>
  <c r="AZ31" i="5" s="1"/>
  <c r="AQ32" i="5"/>
  <c r="AS34" i="5"/>
  <c r="BA34" i="5" s="1"/>
  <c r="AR35" i="5"/>
  <c r="AQ36" i="5"/>
  <c r="AS38" i="5"/>
  <c r="BA38" i="5" s="1"/>
  <c r="AR39" i="5"/>
  <c r="AQ40" i="5"/>
  <c r="AY37" i="5" s="1"/>
  <c r="AP42" i="5"/>
  <c r="AW48" i="5" s="1"/>
  <c r="AS42" i="5"/>
  <c r="AZ48" i="5" s="1"/>
  <c r="AR43" i="5"/>
  <c r="AY43" i="5" s="1"/>
  <c r="AQ44" i="5"/>
  <c r="AY44" i="5" s="1"/>
  <c r="AP46" i="5"/>
  <c r="AW43" i="5" s="1"/>
  <c r="AS46" i="5"/>
  <c r="AR47" i="5"/>
  <c r="AQ48" i="5"/>
  <c r="AY48" i="5" s="1"/>
  <c r="AP50" i="5"/>
  <c r="AS50" i="5"/>
  <c r="AR51" i="5"/>
  <c r="AQ52" i="5"/>
  <c r="AP54" i="5"/>
  <c r="AS54" i="5"/>
  <c r="AZ4" i="5"/>
  <c r="AY5" i="5"/>
  <c r="AY9" i="5"/>
  <c r="AY13" i="5"/>
  <c r="AX18" i="5"/>
  <c r="AY21" i="5"/>
  <c r="AY25" i="5"/>
  <c r="AY29" i="5"/>
  <c r="AX30" i="5"/>
  <c r="AY33" i="5"/>
  <c r="AZ40" i="5"/>
  <c r="AY15" i="5"/>
  <c r="AY19" i="5"/>
  <c r="AT3" i="5"/>
  <c r="AU53" i="5"/>
  <c r="AU51" i="5"/>
  <c r="AU49" i="5"/>
  <c r="AU47" i="5"/>
  <c r="AU45" i="5"/>
  <c r="AU43" i="5"/>
  <c r="BB43" i="5" s="1"/>
  <c r="AU41" i="5"/>
  <c r="AU39" i="5"/>
  <c r="AU37" i="5"/>
  <c r="BB37" i="5" s="1"/>
  <c r="AU35" i="5"/>
  <c r="AU33" i="5"/>
  <c r="BB33" i="5" s="1"/>
  <c r="AU31" i="5"/>
  <c r="AU29" i="5"/>
  <c r="BB29" i="5" s="1"/>
  <c r="AU27" i="5"/>
  <c r="BB27" i="5" s="1"/>
  <c r="AU25" i="5"/>
  <c r="AU23" i="5"/>
  <c r="AU21" i="5"/>
  <c r="BB21" i="5" s="1"/>
  <c r="AU19" i="5"/>
  <c r="BB19" i="5" s="1"/>
  <c r="AU17" i="5"/>
  <c r="BB17" i="5" s="1"/>
  <c r="AU15" i="5"/>
  <c r="AU13" i="5"/>
  <c r="BB13" i="5" s="1"/>
  <c r="AU11" i="5"/>
  <c r="BB11" i="5" s="1"/>
  <c r="AU9" i="5"/>
  <c r="BB9" i="5" s="1"/>
  <c r="AU7" i="5"/>
  <c r="AU5" i="5"/>
  <c r="AT53" i="5"/>
  <c r="AT49" i="5"/>
  <c r="AT45" i="5"/>
  <c r="AT41" i="5"/>
  <c r="BA41" i="5" s="1"/>
  <c r="AU54" i="5"/>
  <c r="AQ54" i="5"/>
  <c r="AX22" i="5" s="1"/>
  <c r="AU50" i="5"/>
  <c r="AQ50" i="5"/>
  <c r="AU46" i="5"/>
  <c r="AQ46" i="5"/>
  <c r="AX46" i="5" s="1"/>
  <c r="AU42" i="5"/>
  <c r="BB48" i="5" s="1"/>
  <c r="AQ42" i="5"/>
  <c r="AU40" i="5"/>
  <c r="BB40" i="5" s="1"/>
  <c r="AU38" i="5"/>
  <c r="AU36" i="5"/>
  <c r="BB36" i="5" s="1"/>
  <c r="AU34" i="5"/>
  <c r="AU32" i="5"/>
  <c r="BB32" i="5" s="1"/>
  <c r="AU30" i="5"/>
  <c r="BB30" i="5" s="1"/>
  <c r="AU28" i="5"/>
  <c r="BB28" i="5" s="1"/>
  <c r="AU26" i="5"/>
  <c r="AU24" i="5"/>
  <c r="AU22" i="5"/>
  <c r="AU20" i="5"/>
  <c r="BB20" i="5" s="1"/>
  <c r="AU18" i="5"/>
  <c r="AU16" i="5"/>
  <c r="AU14" i="5"/>
  <c r="BB14" i="5" s="1"/>
  <c r="AU12" i="5"/>
  <c r="BB12" i="5" s="1"/>
  <c r="AU10" i="5"/>
  <c r="BB10" i="5" s="1"/>
  <c r="AU8" i="5"/>
  <c r="AU6" i="5"/>
  <c r="BB6" i="5" s="1"/>
  <c r="AU4" i="5"/>
  <c r="BB4" i="5" s="1"/>
  <c r="AT54" i="5"/>
  <c r="BA52" i="5"/>
  <c r="AT50" i="5"/>
  <c r="BA50" i="5" s="1"/>
  <c r="BA48" i="5"/>
  <c r="AT46" i="5"/>
  <c r="BA43" i="5" s="1"/>
  <c r="AT42" i="5"/>
  <c r="BA42" i="5" s="1"/>
  <c r="AW38" i="6"/>
  <c r="AW28" i="6"/>
  <c r="AW11" i="6"/>
  <c r="AW53" i="6"/>
  <c r="AW44" i="6"/>
  <c r="AW37" i="6"/>
  <c r="AW26" i="6"/>
  <c r="AW27" i="6"/>
  <c r="AW41" i="6"/>
  <c r="AW8" i="6"/>
  <c r="AW36" i="6"/>
  <c r="AW35" i="6"/>
  <c r="AW9" i="6"/>
  <c r="AW3" i="6"/>
  <c r="AW23" i="6"/>
  <c r="AW50" i="6"/>
  <c r="AW45" i="6"/>
  <c r="AW14" i="6"/>
  <c r="AW4" i="6"/>
  <c r="AW21" i="6"/>
  <c r="AW15" i="6"/>
  <c r="AW42" i="6"/>
  <c r="AW39" i="6"/>
  <c r="AW31" i="6"/>
  <c r="AW25" i="6"/>
  <c r="AW17" i="6"/>
  <c r="AW7" i="6"/>
  <c r="AW22" i="6"/>
  <c r="AW49" i="6"/>
  <c r="AW10" i="6"/>
  <c r="AW51" i="6"/>
  <c r="AW46" i="6"/>
  <c r="AW16" i="6"/>
  <c r="AW48" i="6"/>
  <c r="AY40" i="6"/>
  <c r="AW40" i="6"/>
  <c r="AW5" i="6"/>
  <c r="AW54" i="6"/>
  <c r="AW24" i="6"/>
  <c r="AW19" i="6"/>
  <c r="AW29" i="6"/>
  <c r="AW52" i="6"/>
  <c r="AW13" i="6"/>
  <c r="AW34" i="6"/>
  <c r="AW30" i="6"/>
  <c r="AW32" i="6"/>
  <c r="AY47" i="6"/>
  <c r="AW33" i="6"/>
  <c r="AW18" i="6"/>
  <c r="AW43" i="6"/>
  <c r="AW20" i="6"/>
  <c r="AW6" i="6"/>
  <c r="AW12" i="6"/>
  <c r="AW47" i="6"/>
  <c r="AY38" i="6"/>
  <c r="AY28" i="6"/>
  <c r="AY11" i="6"/>
  <c r="AY53" i="6"/>
  <c r="AY44" i="6"/>
  <c r="AY37" i="6"/>
  <c r="AY16" i="6"/>
  <c r="AY26" i="6"/>
  <c r="AY27" i="6"/>
  <c r="AY41" i="6"/>
  <c r="AY36" i="6"/>
  <c r="AY23" i="6"/>
  <c r="AY54" i="6"/>
  <c r="AY50" i="6"/>
  <c r="AY35" i="6"/>
  <c r="AY12" i="6"/>
  <c r="AY24" i="6"/>
  <c r="AY45" i="6"/>
  <c r="AY14" i="6"/>
  <c r="AY5" i="6"/>
  <c r="AY21" i="6"/>
  <c r="AY15" i="6"/>
  <c r="AY42" i="6"/>
  <c r="AY39" i="6"/>
  <c r="AY31" i="6"/>
  <c r="AY25" i="6"/>
  <c r="AY17" i="6"/>
  <c r="AY7" i="6"/>
  <c r="AY22" i="6"/>
  <c r="AY49" i="6"/>
  <c r="AY10" i="6"/>
  <c r="AY51" i="6"/>
  <c r="AY46" i="6"/>
  <c r="AY9" i="6"/>
  <c r="AY19" i="6"/>
  <c r="AY29" i="6"/>
  <c r="AY52" i="6"/>
  <c r="AY48" i="6"/>
  <c r="AY13" i="6"/>
  <c r="AY34" i="6"/>
  <c r="AY30" i="6"/>
  <c r="AY8" i="6"/>
  <c r="AY4" i="6"/>
  <c r="AY32" i="6"/>
  <c r="AY33" i="6"/>
  <c r="AY18" i="6"/>
  <c r="AY43" i="6"/>
  <c r="AY20" i="6"/>
  <c r="AY6" i="6"/>
  <c r="AY3" i="6"/>
  <c r="AA44" i="4"/>
  <c r="V44" i="4"/>
  <c r="Q44" i="4"/>
  <c r="L44" i="4"/>
  <c r="G44" i="4"/>
  <c r="AA32" i="4"/>
  <c r="V32" i="4"/>
  <c r="Q32" i="4"/>
  <c r="L32" i="4"/>
  <c r="G32" i="4"/>
  <c r="AA31" i="4"/>
  <c r="V31" i="4"/>
  <c r="Q31" i="4"/>
  <c r="L31" i="4"/>
  <c r="G31" i="4"/>
  <c r="AA35" i="4"/>
  <c r="V35" i="4"/>
  <c r="Q35" i="4"/>
  <c r="L35" i="4"/>
  <c r="G35" i="4"/>
  <c r="AA51" i="4"/>
  <c r="V51" i="4"/>
  <c r="Q51" i="4"/>
  <c r="L51" i="4"/>
  <c r="G51" i="4"/>
  <c r="AA53" i="4"/>
  <c r="V53" i="4"/>
  <c r="Q53" i="4"/>
  <c r="L53" i="4"/>
  <c r="G53" i="4"/>
  <c r="AA42" i="4"/>
  <c r="V42" i="4"/>
  <c r="Q42" i="4"/>
  <c r="L42" i="4"/>
  <c r="G42" i="4"/>
  <c r="AA19" i="4"/>
  <c r="V19" i="4"/>
  <c r="Q19" i="4"/>
  <c r="L19" i="4"/>
  <c r="G19" i="4"/>
  <c r="AA6" i="4"/>
  <c r="V6" i="4"/>
  <c r="Q6" i="4"/>
  <c r="L6" i="4"/>
  <c r="G6" i="4"/>
  <c r="AA21" i="4"/>
  <c r="V21" i="4"/>
  <c r="Q21" i="4"/>
  <c r="L21" i="4"/>
  <c r="G21" i="4"/>
  <c r="AA13" i="4"/>
  <c r="V13" i="4"/>
  <c r="Q13" i="4"/>
  <c r="L13" i="4"/>
  <c r="G13" i="4"/>
  <c r="AA46" i="4"/>
  <c r="V46" i="4"/>
  <c r="Q46" i="4"/>
  <c r="L46" i="4"/>
  <c r="G46" i="4"/>
  <c r="AA45" i="4"/>
  <c r="V45" i="4"/>
  <c r="Q45" i="4"/>
  <c r="L45" i="4"/>
  <c r="G45" i="4"/>
  <c r="AA33" i="4"/>
  <c r="V33" i="4"/>
  <c r="Q33" i="4"/>
  <c r="L33" i="4"/>
  <c r="G33" i="4"/>
  <c r="AA39" i="4"/>
  <c r="V39" i="4"/>
  <c r="Q39" i="4"/>
  <c r="L39" i="4"/>
  <c r="G39" i="4"/>
  <c r="AA15" i="4"/>
  <c r="V15" i="4"/>
  <c r="Q15" i="4"/>
  <c r="L15" i="4"/>
  <c r="G15" i="4"/>
  <c r="AA36" i="4"/>
  <c r="V36" i="4"/>
  <c r="Q36" i="4"/>
  <c r="L36" i="4"/>
  <c r="G36" i="4"/>
  <c r="AA40" i="4"/>
  <c r="V40" i="4"/>
  <c r="Q40" i="4"/>
  <c r="L40" i="4"/>
  <c r="G40" i="4"/>
  <c r="AA27" i="4"/>
  <c r="V27" i="4"/>
  <c r="Q27" i="4"/>
  <c r="L27" i="4"/>
  <c r="G27" i="4"/>
  <c r="AA30" i="4"/>
  <c r="V30" i="4"/>
  <c r="Q30" i="4"/>
  <c r="L30" i="4"/>
  <c r="G30" i="4"/>
  <c r="AA5" i="4"/>
  <c r="V5" i="4"/>
  <c r="Q5" i="4"/>
  <c r="L5" i="4"/>
  <c r="G5" i="4"/>
  <c r="AA47" i="4"/>
  <c r="V47" i="4"/>
  <c r="Q47" i="4"/>
  <c r="L47" i="4"/>
  <c r="G47" i="4"/>
  <c r="AA52" i="4"/>
  <c r="V52" i="4"/>
  <c r="Q52" i="4"/>
  <c r="L52" i="4"/>
  <c r="G52" i="4"/>
  <c r="AA8" i="4"/>
  <c r="V8" i="4"/>
  <c r="Q8" i="4"/>
  <c r="L8" i="4"/>
  <c r="G8" i="4"/>
  <c r="AA34" i="4"/>
  <c r="V34" i="4"/>
  <c r="Q34" i="4"/>
  <c r="L34" i="4"/>
  <c r="G34" i="4"/>
  <c r="AA25" i="4"/>
  <c r="V25" i="4"/>
  <c r="Q25" i="4"/>
  <c r="L25" i="4"/>
  <c r="G25" i="4"/>
  <c r="AA10" i="4"/>
  <c r="V10" i="4"/>
  <c r="Q10" i="4"/>
  <c r="L10" i="4"/>
  <c r="G10" i="4"/>
  <c r="AA38" i="4"/>
  <c r="V38" i="4"/>
  <c r="Q38" i="4"/>
  <c r="L38" i="4"/>
  <c r="G38" i="4"/>
  <c r="AA43" i="4"/>
  <c r="V43" i="4"/>
  <c r="Q43" i="4"/>
  <c r="L43" i="4"/>
  <c r="G43" i="4"/>
  <c r="AA17" i="4"/>
  <c r="V17" i="4"/>
  <c r="Q17" i="4"/>
  <c r="L17" i="4"/>
  <c r="G17" i="4"/>
  <c r="AA28" i="4"/>
  <c r="V28" i="4"/>
  <c r="Q28" i="4"/>
  <c r="L28" i="4"/>
  <c r="G28" i="4"/>
  <c r="AA14" i="4"/>
  <c r="V14" i="4"/>
  <c r="Q14" i="4"/>
  <c r="L14" i="4"/>
  <c r="G14" i="4"/>
  <c r="AA54" i="4"/>
  <c r="V54" i="4"/>
  <c r="Q54" i="4"/>
  <c r="L54" i="4"/>
  <c r="G54" i="4"/>
  <c r="AA7" i="4"/>
  <c r="V7" i="4"/>
  <c r="Q7" i="4"/>
  <c r="L7" i="4"/>
  <c r="G7" i="4"/>
  <c r="AA50" i="4"/>
  <c r="V50" i="4"/>
  <c r="Q50" i="4"/>
  <c r="L50" i="4"/>
  <c r="G50" i="4"/>
  <c r="AA22" i="4"/>
  <c r="V22" i="4"/>
  <c r="Q22" i="4"/>
  <c r="L22" i="4"/>
  <c r="G22" i="4"/>
  <c r="AA37" i="4"/>
  <c r="V37" i="4"/>
  <c r="Q37" i="4"/>
  <c r="L37" i="4"/>
  <c r="G37" i="4"/>
  <c r="AA24" i="4"/>
  <c r="V24" i="4"/>
  <c r="Q24" i="4"/>
  <c r="L24" i="4"/>
  <c r="G24" i="4"/>
  <c r="AA20" i="4"/>
  <c r="V20" i="4"/>
  <c r="Q20" i="4"/>
  <c r="L20" i="4"/>
  <c r="G20" i="4"/>
  <c r="AA49" i="4"/>
  <c r="V49" i="4"/>
  <c r="Q49" i="4"/>
  <c r="L49" i="4"/>
  <c r="G49" i="4"/>
  <c r="AA41" i="4"/>
  <c r="V41" i="4"/>
  <c r="Q41" i="4"/>
  <c r="L41" i="4"/>
  <c r="G41" i="4"/>
  <c r="AA29" i="4"/>
  <c r="V29" i="4"/>
  <c r="Q29" i="4"/>
  <c r="L29" i="4"/>
  <c r="G29" i="4"/>
  <c r="AA23" i="4"/>
  <c r="V23" i="4"/>
  <c r="Q23" i="4"/>
  <c r="L23" i="4"/>
  <c r="G23" i="4"/>
  <c r="AA3" i="4"/>
  <c r="V3" i="4"/>
  <c r="Q3" i="4"/>
  <c r="L3" i="4"/>
  <c r="G3" i="4"/>
  <c r="AA16" i="4"/>
  <c r="V16" i="4"/>
  <c r="Q16" i="4"/>
  <c r="L16" i="4"/>
  <c r="G16" i="4"/>
  <c r="AA48" i="4"/>
  <c r="V48" i="4"/>
  <c r="Q48" i="4"/>
  <c r="L48" i="4"/>
  <c r="G48" i="4"/>
  <c r="AA26" i="4"/>
  <c r="V26" i="4"/>
  <c r="Q26" i="4"/>
  <c r="L26" i="4"/>
  <c r="G26" i="4"/>
  <c r="AA18" i="4"/>
  <c r="V18" i="4"/>
  <c r="Q18" i="4"/>
  <c r="L18" i="4"/>
  <c r="G18" i="4"/>
  <c r="AA9" i="4"/>
  <c r="V9" i="4"/>
  <c r="Q9" i="4"/>
  <c r="L9" i="4"/>
  <c r="G9" i="4"/>
  <c r="AA12" i="4"/>
  <c r="V12" i="4"/>
  <c r="Q12" i="4"/>
  <c r="L12" i="4"/>
  <c r="G12" i="4"/>
  <c r="AA4" i="4"/>
  <c r="V4" i="4"/>
  <c r="Q4" i="4"/>
  <c r="L4" i="4"/>
  <c r="G4" i="4"/>
  <c r="AA11" i="4"/>
  <c r="V11" i="4"/>
  <c r="Q11" i="4"/>
  <c r="L11" i="4"/>
  <c r="G11" i="4"/>
  <c r="G3" i="2"/>
  <c r="L3" i="2"/>
  <c r="Q3" i="2"/>
  <c r="V3" i="2"/>
  <c r="AA3" i="2"/>
  <c r="AB3" i="2" s="1"/>
  <c r="G4" i="2"/>
  <c r="L4" i="2"/>
  <c r="Q4" i="2"/>
  <c r="V4" i="2"/>
  <c r="AA4" i="2"/>
  <c r="AB4" i="2" s="1"/>
  <c r="G5" i="2"/>
  <c r="L5" i="2"/>
  <c r="Q5" i="2"/>
  <c r="V5" i="2"/>
  <c r="AA5" i="2"/>
  <c r="AB5" i="2" s="1"/>
  <c r="G6" i="2"/>
  <c r="L6" i="2"/>
  <c r="Q6" i="2"/>
  <c r="V6" i="2"/>
  <c r="AA6" i="2"/>
  <c r="AB6" i="2" s="1"/>
  <c r="G7" i="2"/>
  <c r="L7" i="2"/>
  <c r="Q7" i="2"/>
  <c r="V7" i="2"/>
  <c r="AA7" i="2"/>
  <c r="AB7" i="2" s="1"/>
  <c r="G8" i="2"/>
  <c r="L8" i="2"/>
  <c r="Q8" i="2"/>
  <c r="V8" i="2"/>
  <c r="AA8" i="2"/>
  <c r="AB8" i="2" s="1"/>
  <c r="G9" i="2"/>
  <c r="L9" i="2"/>
  <c r="Q9" i="2"/>
  <c r="V9" i="2"/>
  <c r="AA9" i="2"/>
  <c r="AB9" i="2" s="1"/>
  <c r="G10" i="2"/>
  <c r="L10" i="2"/>
  <c r="Q10" i="2"/>
  <c r="V10" i="2"/>
  <c r="AA10" i="2"/>
  <c r="G11" i="2"/>
  <c r="L11" i="2"/>
  <c r="Q11" i="2"/>
  <c r="V11" i="2"/>
  <c r="AA11" i="2"/>
  <c r="AB11" i="2" s="1"/>
  <c r="G12" i="2"/>
  <c r="L12" i="2"/>
  <c r="Q12" i="2"/>
  <c r="V12" i="2"/>
  <c r="AA12" i="2"/>
  <c r="AB12" i="2" s="1"/>
  <c r="G13" i="2"/>
  <c r="L13" i="2"/>
  <c r="Q13" i="2"/>
  <c r="V13" i="2"/>
  <c r="AA13" i="2"/>
  <c r="AB13" i="2" s="1"/>
  <c r="G14" i="2"/>
  <c r="L14" i="2"/>
  <c r="Q14" i="2"/>
  <c r="V14" i="2"/>
  <c r="AA14" i="2"/>
  <c r="AB14" i="2" s="1"/>
  <c r="G15" i="2"/>
  <c r="L15" i="2"/>
  <c r="Q15" i="2"/>
  <c r="V15" i="2"/>
  <c r="AA15" i="2"/>
  <c r="AB15" i="2" s="1"/>
  <c r="G16" i="2"/>
  <c r="L16" i="2"/>
  <c r="Q16" i="2"/>
  <c r="V16" i="2"/>
  <c r="AA16" i="2"/>
  <c r="AB16" i="2" s="1"/>
  <c r="G17" i="2"/>
  <c r="L17" i="2"/>
  <c r="Q17" i="2"/>
  <c r="V17" i="2"/>
  <c r="AA17" i="2"/>
  <c r="AB17" i="2" s="1"/>
  <c r="G18" i="2"/>
  <c r="L18" i="2"/>
  <c r="Q18" i="2"/>
  <c r="V18" i="2"/>
  <c r="AA18" i="2"/>
  <c r="AB18" i="2" s="1"/>
  <c r="G19" i="2"/>
  <c r="L19" i="2"/>
  <c r="Q19" i="2"/>
  <c r="V19" i="2"/>
  <c r="AA19" i="2"/>
  <c r="AB19" i="2" s="1"/>
  <c r="G20" i="2"/>
  <c r="L20" i="2"/>
  <c r="Q20" i="2"/>
  <c r="V20" i="2"/>
  <c r="AA20" i="2"/>
  <c r="AB20" i="2" s="1"/>
  <c r="G21" i="2"/>
  <c r="L21" i="2"/>
  <c r="Q21" i="2"/>
  <c r="V21" i="2"/>
  <c r="AA21" i="2"/>
  <c r="AB21" i="2" s="1"/>
  <c r="G22" i="2"/>
  <c r="L22" i="2"/>
  <c r="Q22" i="2"/>
  <c r="V22" i="2"/>
  <c r="AA22" i="2"/>
  <c r="AB22" i="2" s="1"/>
  <c r="G23" i="2"/>
  <c r="L23" i="2"/>
  <c r="Q23" i="2"/>
  <c r="V23" i="2"/>
  <c r="AA23" i="2"/>
  <c r="AB23" i="2" s="1"/>
  <c r="G24" i="2"/>
  <c r="L24" i="2"/>
  <c r="Q24" i="2"/>
  <c r="V24" i="2"/>
  <c r="AA24" i="2"/>
  <c r="AB24" i="2" s="1"/>
  <c r="G25" i="2"/>
  <c r="L25" i="2"/>
  <c r="Q25" i="2"/>
  <c r="V25" i="2"/>
  <c r="AA25" i="2"/>
  <c r="AB25" i="2" s="1"/>
  <c r="G26" i="2"/>
  <c r="L26" i="2"/>
  <c r="Q26" i="2"/>
  <c r="V26" i="2"/>
  <c r="AA26" i="2"/>
  <c r="AB26" i="2" s="1"/>
  <c r="G27" i="2"/>
  <c r="L27" i="2"/>
  <c r="Q27" i="2"/>
  <c r="V27" i="2"/>
  <c r="AA27" i="2"/>
  <c r="G28" i="2"/>
  <c r="L28" i="2"/>
  <c r="Q28" i="2"/>
  <c r="V28" i="2"/>
  <c r="AA28" i="2"/>
  <c r="AB28" i="2" s="1"/>
  <c r="G29" i="2"/>
  <c r="L29" i="2"/>
  <c r="Q29" i="2"/>
  <c r="V29" i="2"/>
  <c r="AA29" i="2"/>
  <c r="AB29" i="2" s="1"/>
  <c r="G30" i="2"/>
  <c r="L30" i="2"/>
  <c r="Q30" i="2"/>
  <c r="V30" i="2"/>
  <c r="AA30" i="2"/>
  <c r="AB30" i="2" s="1"/>
  <c r="G31" i="2"/>
  <c r="L31" i="2"/>
  <c r="Q31" i="2"/>
  <c r="V31" i="2"/>
  <c r="AA31" i="2"/>
  <c r="G32" i="2"/>
  <c r="L32" i="2"/>
  <c r="Q32" i="2"/>
  <c r="V32" i="2"/>
  <c r="AA32" i="2"/>
  <c r="G33" i="2"/>
  <c r="L33" i="2"/>
  <c r="Q33" i="2"/>
  <c r="V33" i="2"/>
  <c r="AA33" i="2"/>
  <c r="AB33" i="2" s="1"/>
  <c r="G34" i="2"/>
  <c r="L34" i="2"/>
  <c r="Q34" i="2"/>
  <c r="V34" i="2"/>
  <c r="AA34" i="2"/>
  <c r="AB34" i="2" s="1"/>
  <c r="G35" i="2"/>
  <c r="L35" i="2"/>
  <c r="Q35" i="2"/>
  <c r="V35" i="2"/>
  <c r="AA35" i="2"/>
  <c r="AB35" i="2" s="1"/>
  <c r="G36" i="2"/>
  <c r="L36" i="2"/>
  <c r="Q36" i="2"/>
  <c r="V36" i="2"/>
  <c r="AA36" i="2"/>
  <c r="AB36" i="2" s="1"/>
  <c r="G37" i="2"/>
  <c r="L37" i="2"/>
  <c r="Q37" i="2"/>
  <c r="V37" i="2"/>
  <c r="AA37" i="2"/>
  <c r="AB37" i="2" s="1"/>
  <c r="G38" i="2"/>
  <c r="L38" i="2"/>
  <c r="Q38" i="2"/>
  <c r="V38" i="2"/>
  <c r="AA38" i="2"/>
  <c r="AB38" i="2" s="1"/>
  <c r="G39" i="2"/>
  <c r="L39" i="2"/>
  <c r="Q39" i="2"/>
  <c r="V39" i="2"/>
  <c r="AA39" i="2"/>
  <c r="AB39" i="2" s="1"/>
  <c r="G40" i="2"/>
  <c r="L40" i="2"/>
  <c r="Q40" i="2"/>
  <c r="V40" i="2"/>
  <c r="AA40" i="2"/>
  <c r="AB40" i="2" s="1"/>
  <c r="G41" i="2"/>
  <c r="L41" i="2"/>
  <c r="Q41" i="2"/>
  <c r="V41" i="2"/>
  <c r="AA41" i="2"/>
  <c r="AB41" i="2" s="1"/>
  <c r="G42" i="2"/>
  <c r="L42" i="2"/>
  <c r="Q42" i="2"/>
  <c r="V42" i="2"/>
  <c r="AA42" i="2"/>
  <c r="AB42" i="2" s="1"/>
  <c r="G43" i="2"/>
  <c r="L43" i="2"/>
  <c r="Q43" i="2"/>
  <c r="V43" i="2"/>
  <c r="AA43" i="2"/>
  <c r="AB43" i="2" s="1"/>
  <c r="G44" i="2"/>
  <c r="L44" i="2"/>
  <c r="Q44" i="2"/>
  <c r="V44" i="2"/>
  <c r="AA44" i="2"/>
  <c r="AB44" i="2" s="1"/>
  <c r="G45" i="2"/>
  <c r="L45" i="2"/>
  <c r="Q45" i="2"/>
  <c r="V45" i="2"/>
  <c r="AA45" i="2"/>
  <c r="G46" i="2"/>
  <c r="L46" i="2"/>
  <c r="Q46" i="2"/>
  <c r="V46" i="2"/>
  <c r="AA46" i="2"/>
  <c r="AB46" i="2" s="1"/>
  <c r="G47" i="2"/>
  <c r="L47" i="2"/>
  <c r="Q47" i="2"/>
  <c r="V47" i="2"/>
  <c r="AA47" i="2"/>
  <c r="AB47" i="2" s="1"/>
  <c r="G48" i="2"/>
  <c r="L48" i="2"/>
  <c r="Q48" i="2"/>
  <c r="V48" i="2"/>
  <c r="AA48" i="2"/>
  <c r="AB48" i="2" s="1"/>
  <c r="G49" i="2"/>
  <c r="L49" i="2"/>
  <c r="Q49" i="2"/>
  <c r="V49" i="2"/>
  <c r="AA49" i="2"/>
  <c r="AB49" i="2" s="1"/>
  <c r="G50" i="2"/>
  <c r="L50" i="2"/>
  <c r="Q50" i="2"/>
  <c r="V50" i="2"/>
  <c r="AA50" i="2"/>
  <c r="AB50" i="2" s="1"/>
  <c r="G51" i="2"/>
  <c r="L51" i="2"/>
  <c r="Q51" i="2"/>
  <c r="V51" i="2"/>
  <c r="AA51" i="2"/>
  <c r="AB51" i="2" s="1"/>
  <c r="G52" i="2"/>
  <c r="L52" i="2"/>
  <c r="Q52" i="2"/>
  <c r="V52" i="2"/>
  <c r="AA52" i="2"/>
  <c r="AB52" i="2" s="1"/>
  <c r="G53" i="2"/>
  <c r="L53" i="2"/>
  <c r="Q53" i="2"/>
  <c r="V53" i="2"/>
  <c r="AA53" i="2"/>
  <c r="AB53" i="2" s="1"/>
  <c r="G54" i="2"/>
  <c r="L54" i="2"/>
  <c r="Q54" i="2"/>
  <c r="V54" i="2"/>
  <c r="AA54" i="2"/>
  <c r="AB54" i="2" s="1"/>
  <c r="AW3" i="5" l="1"/>
  <c r="AY47" i="5"/>
  <c r="AW38" i="5"/>
  <c r="BA16" i="5"/>
  <c r="AY31" i="5"/>
  <c r="AX34" i="5"/>
  <c r="AZ8" i="5"/>
  <c r="AZ50" i="5"/>
  <c r="AZ45" i="5"/>
  <c r="AW26" i="5"/>
  <c r="AW39" i="5"/>
  <c r="AW7" i="5"/>
  <c r="AW15" i="5"/>
  <c r="AX44" i="5"/>
  <c r="AZ30" i="5"/>
  <c r="AW22" i="5"/>
  <c r="BA8" i="5"/>
  <c r="AY30" i="5"/>
  <c r="AY6" i="5"/>
  <c r="AW42" i="5"/>
  <c r="AY51" i="5"/>
  <c r="AW47" i="5"/>
  <c r="AW11" i="5"/>
  <c r="BA44" i="5"/>
  <c r="BD44" i="5" s="1"/>
  <c r="AX40" i="5"/>
  <c r="AX28" i="5"/>
  <c r="AW20" i="5"/>
  <c r="BA10" i="5"/>
  <c r="AW32" i="5"/>
  <c r="AX23" i="5"/>
  <c r="AX19" i="5"/>
  <c r="BA17" i="5"/>
  <c r="AY24" i="5"/>
  <c r="AW27" i="5"/>
  <c r="AW23" i="5"/>
  <c r="AY11" i="5"/>
  <c r="AZ39" i="5"/>
  <c r="AZ43" i="5"/>
  <c r="BA30" i="5"/>
  <c r="BA26" i="5"/>
  <c r="AZ46" i="5"/>
  <c r="AW19" i="5"/>
  <c r="BA22" i="5"/>
  <c r="BA53" i="5"/>
  <c r="AZ34" i="5"/>
  <c r="AX24" i="5"/>
  <c r="AX12" i="5"/>
  <c r="AZ54" i="5"/>
  <c r="AW50" i="5"/>
  <c r="AW40" i="5"/>
  <c r="AW35" i="5"/>
  <c r="AW28" i="5"/>
  <c r="AW44" i="5"/>
  <c r="BB22" i="5"/>
  <c r="BB38" i="5"/>
  <c r="BB5" i="5"/>
  <c r="AZ52" i="5"/>
  <c r="AZ33" i="5"/>
  <c r="AY26" i="5"/>
  <c r="AX21" i="5"/>
  <c r="BB8" i="5"/>
  <c r="BB16" i="5"/>
  <c r="BB24" i="5"/>
  <c r="AZ51" i="5"/>
  <c r="BB7" i="5"/>
  <c r="BB15" i="5"/>
  <c r="BB23" i="5"/>
  <c r="BB31" i="5"/>
  <c r="BB39" i="5"/>
  <c r="BB47" i="5"/>
  <c r="AY35" i="5"/>
  <c r="AZ18" i="5"/>
  <c r="AZ41" i="5"/>
  <c r="AZ24" i="5"/>
  <c r="AY17" i="5"/>
  <c r="BA18" i="5"/>
  <c r="BA14" i="5"/>
  <c r="BA36" i="5"/>
  <c r="AY53" i="5"/>
  <c r="BA33" i="5"/>
  <c r="AZ21" i="5"/>
  <c r="AZ17" i="5"/>
  <c r="AY14" i="5"/>
  <c r="AY10" i="5"/>
  <c r="BA39" i="5"/>
  <c r="AZ23" i="5"/>
  <c r="AZ3" i="5"/>
  <c r="AZ7" i="5"/>
  <c r="AX9" i="5"/>
  <c r="AX33" i="5"/>
  <c r="BA46" i="5"/>
  <c r="BA54" i="5"/>
  <c r="BB18" i="5"/>
  <c r="BB26" i="5"/>
  <c r="BB34" i="5"/>
  <c r="BD34" i="5" s="1"/>
  <c r="BA49" i="5"/>
  <c r="BB25" i="5"/>
  <c r="AY27" i="5"/>
  <c r="AX10" i="5"/>
  <c r="AX52" i="5"/>
  <c r="AX48" i="5"/>
  <c r="AY40" i="5"/>
  <c r="BD40" i="5" s="1"/>
  <c r="AX36" i="5"/>
  <c r="AX32" i="5"/>
  <c r="AX20" i="5"/>
  <c r="AY16" i="5"/>
  <c r="AY12" i="5"/>
  <c r="AY8" i="5"/>
  <c r="BB44" i="5"/>
  <c r="AZ42" i="5"/>
  <c r="AX39" i="5"/>
  <c r="BA20" i="5"/>
  <c r="BA51" i="5"/>
  <c r="BB52" i="5"/>
  <c r="BB35" i="5"/>
  <c r="BB51" i="5"/>
  <c r="AZ19" i="5"/>
  <c r="BA28" i="5"/>
  <c r="AZ11" i="5"/>
  <c r="AZ27" i="5"/>
  <c r="K16" i="15"/>
  <c r="AB32" i="2"/>
  <c r="AX42" i="5"/>
  <c r="BA45" i="5"/>
  <c r="BA3" i="5"/>
  <c r="AY39" i="5"/>
  <c r="AY23" i="5"/>
  <c r="AY7" i="5"/>
  <c r="AZ32" i="5"/>
  <c r="AX35" i="5"/>
  <c r="BA29" i="5"/>
  <c r="BD29" i="5" s="1"/>
  <c r="BA13" i="5"/>
  <c r="BD13" i="5" s="1"/>
  <c r="AX3" i="5"/>
  <c r="AY32" i="5"/>
  <c r="AY52" i="5"/>
  <c r="BA23" i="5"/>
  <c r="AZ47" i="5"/>
  <c r="BD47" i="5" s="1"/>
  <c r="AX54" i="5"/>
  <c r="AZ38" i="5"/>
  <c r="AZ22" i="5"/>
  <c r="AX16" i="5"/>
  <c r="AZ6" i="5"/>
  <c r="BD6" i="5" s="1"/>
  <c r="AZ49" i="5"/>
  <c r="AZ36" i="5"/>
  <c r="AZ20" i="5"/>
  <c r="AX31" i="5"/>
  <c r="BA25" i="5"/>
  <c r="AX15" i="5"/>
  <c r="BA9" i="5"/>
  <c r="BD9" i="5" s="1"/>
  <c r="AY20" i="5"/>
  <c r="BA7" i="5"/>
  <c r="AY36" i="5"/>
  <c r="BA11" i="5"/>
  <c r="AX50" i="5"/>
  <c r="AZ26" i="5"/>
  <c r="AZ10" i="5"/>
  <c r="AX4" i="5"/>
  <c r="AX43" i="5"/>
  <c r="BD43" i="5" s="1"/>
  <c r="BA37" i="5"/>
  <c r="BD37" i="5" s="1"/>
  <c r="AX27" i="5"/>
  <c r="BA21" i="5"/>
  <c r="AX11" i="5"/>
  <c r="BA5" i="5"/>
  <c r="AZ35" i="5"/>
  <c r="BA27" i="5"/>
  <c r="AZ15" i="5"/>
  <c r="BB42" i="5"/>
  <c r="BD42" i="5" s="1"/>
  <c r="BB41" i="5"/>
  <c r="BB49" i="5"/>
  <c r="BD48" i="5"/>
  <c r="AY54" i="5"/>
  <c r="BD30" i="5"/>
  <c r="BD14" i="5"/>
  <c r="AB38" i="4"/>
  <c r="AB8" i="4"/>
  <c r="AB30" i="4"/>
  <c r="AB15" i="4"/>
  <c r="AB46" i="4"/>
  <c r="BB54" i="5"/>
  <c r="BD4" i="5"/>
  <c r="AY42" i="5"/>
  <c r="AB45" i="2"/>
  <c r="BB50" i="5"/>
  <c r="BB45" i="5"/>
  <c r="BB53" i="5"/>
  <c r="BD24" i="5"/>
  <c r="BD8" i="5"/>
  <c r="AY46" i="5"/>
  <c r="BB3" i="5"/>
  <c r="BB46" i="5"/>
  <c r="BD28" i="5"/>
  <c r="BD12" i="5"/>
  <c r="AY50" i="5"/>
  <c r="BB3" i="6"/>
  <c r="AZ48" i="6"/>
  <c r="BB48" i="6" s="1"/>
  <c r="BB11" i="6"/>
  <c r="AZ42" i="6"/>
  <c r="BB42" i="6" s="1"/>
  <c r="AZ54" i="6"/>
  <c r="BB54" i="6" s="1"/>
  <c r="AZ6" i="6"/>
  <c r="BB6" i="6" s="1"/>
  <c r="AZ33" i="6"/>
  <c r="BB33" i="6" s="1"/>
  <c r="AZ30" i="6"/>
  <c r="BB30" i="6" s="1"/>
  <c r="AZ52" i="6"/>
  <c r="BB52" i="6" s="1"/>
  <c r="AZ9" i="6"/>
  <c r="BB9" i="6" s="1"/>
  <c r="AZ38" i="6"/>
  <c r="BB38" i="6" s="1"/>
  <c r="AZ49" i="6"/>
  <c r="BB49" i="6" s="1"/>
  <c r="AZ25" i="6"/>
  <c r="BB25" i="6" s="1"/>
  <c r="AZ15" i="6"/>
  <c r="BB15" i="6" s="1"/>
  <c r="AZ5" i="6"/>
  <c r="BB5" i="6" s="1"/>
  <c r="AZ40" i="6"/>
  <c r="BB40" i="6" s="1"/>
  <c r="AZ12" i="6"/>
  <c r="BB12" i="6" s="1"/>
  <c r="AZ23" i="6"/>
  <c r="BB23" i="6" s="1"/>
  <c r="AZ18" i="6"/>
  <c r="BB18" i="6" s="1"/>
  <c r="AZ27" i="6"/>
  <c r="BB27" i="6" s="1"/>
  <c r="AZ10" i="6"/>
  <c r="BB10" i="6" s="1"/>
  <c r="AZ26" i="6"/>
  <c r="BB26" i="6" s="1"/>
  <c r="AZ24" i="6"/>
  <c r="BB24" i="6" s="1"/>
  <c r="AZ20" i="6"/>
  <c r="BB20" i="6" s="1"/>
  <c r="AZ32" i="6"/>
  <c r="BB32" i="6" s="1"/>
  <c r="AZ34" i="6"/>
  <c r="BB34" i="6" s="1"/>
  <c r="AZ29" i="6"/>
  <c r="BB29" i="6" s="1"/>
  <c r="AZ16" i="6"/>
  <c r="BB16" i="6" s="1"/>
  <c r="AZ46" i="6"/>
  <c r="BB46" i="6" s="1"/>
  <c r="AZ22" i="6"/>
  <c r="BB22" i="6" s="1"/>
  <c r="AZ31" i="6"/>
  <c r="BB31" i="6" s="1"/>
  <c r="AZ21" i="6"/>
  <c r="BB21" i="6" s="1"/>
  <c r="AZ37" i="6"/>
  <c r="BB37" i="6" s="1"/>
  <c r="AZ14" i="6"/>
  <c r="BB14" i="6" s="1"/>
  <c r="AZ35" i="6"/>
  <c r="BB35" i="6" s="1"/>
  <c r="AZ36" i="6"/>
  <c r="BB36" i="6" s="1"/>
  <c r="AZ8" i="6"/>
  <c r="BB8" i="6" s="1"/>
  <c r="AZ17" i="6"/>
  <c r="BB17" i="6" s="1"/>
  <c r="AZ28" i="6"/>
  <c r="BB28" i="6" s="1"/>
  <c r="AZ43" i="6"/>
  <c r="BB43" i="6" s="1"/>
  <c r="AZ13" i="6"/>
  <c r="BB13" i="6" s="1"/>
  <c r="AZ19" i="6"/>
  <c r="BB19" i="6" s="1"/>
  <c r="AZ44" i="6"/>
  <c r="BB44" i="6" s="1"/>
  <c r="AZ51" i="6"/>
  <c r="BB51" i="6" s="1"/>
  <c r="BB7" i="6"/>
  <c r="AZ39" i="6"/>
  <c r="BB39" i="6" s="1"/>
  <c r="AZ41" i="6"/>
  <c r="BB41" i="6" s="1"/>
  <c r="BB53" i="6"/>
  <c r="AZ45" i="6"/>
  <c r="BB45" i="6" s="1"/>
  <c r="AZ50" i="6"/>
  <c r="BB50" i="6" s="1"/>
  <c r="BB47" i="6"/>
  <c r="AB22" i="4"/>
  <c r="AB19" i="4"/>
  <c r="AB4" i="4"/>
  <c r="AB26" i="4"/>
  <c r="AB23" i="4"/>
  <c r="AB20" i="4"/>
  <c r="AB50" i="4"/>
  <c r="AB28" i="4"/>
  <c r="AB10" i="4"/>
  <c r="AB52" i="4"/>
  <c r="AB27" i="4"/>
  <c r="AB39" i="4"/>
  <c r="AB13" i="4"/>
  <c r="AB42" i="4"/>
  <c r="AB31" i="4"/>
  <c r="AB11" i="4"/>
  <c r="AB14" i="4"/>
  <c r="AB12" i="4"/>
  <c r="AB48" i="4"/>
  <c r="AB29" i="4"/>
  <c r="AB24" i="4"/>
  <c r="AB7" i="4"/>
  <c r="AB17" i="4"/>
  <c r="AB25" i="4"/>
  <c r="AB47" i="4"/>
  <c r="AB40" i="4"/>
  <c r="AB33" i="4"/>
  <c r="AB21" i="4"/>
  <c r="AB53" i="4"/>
  <c r="AB32" i="4"/>
  <c r="AB18" i="4"/>
  <c r="AB3" i="4"/>
  <c r="AB49" i="4"/>
  <c r="AB35" i="4"/>
  <c r="AB9" i="4"/>
  <c r="AB16" i="4"/>
  <c r="AB41" i="4"/>
  <c r="AB37" i="4"/>
  <c r="AB54" i="4"/>
  <c r="AB43" i="4"/>
  <c r="AB34" i="4"/>
  <c r="AB5" i="4"/>
  <c r="AB36" i="4"/>
  <c r="AB45" i="4"/>
  <c r="AB6" i="4"/>
  <c r="AB51" i="4"/>
  <c r="AB44" i="4"/>
  <c r="AB31" i="2"/>
  <c r="AB27" i="2"/>
  <c r="AB10" i="2"/>
  <c r="BD10" i="5" l="1"/>
  <c r="BD38" i="5"/>
  <c r="BD51" i="5"/>
  <c r="BD49" i="5"/>
  <c r="BD21" i="5"/>
  <c r="BD20" i="5"/>
  <c r="BD31" i="5"/>
  <c r="BD32" i="5"/>
  <c r="BE32" i="5" s="1"/>
  <c r="BD35" i="5"/>
  <c r="BD33" i="5"/>
  <c r="BD18" i="5"/>
  <c r="BD45" i="5"/>
  <c r="BD16" i="5"/>
  <c r="BD53" i="5"/>
  <c r="BD5" i="5"/>
  <c r="BD22" i="5"/>
  <c r="BD19" i="5"/>
  <c r="BD46" i="5"/>
  <c r="BD15" i="5"/>
  <c r="BD11" i="5"/>
  <c r="BE30" i="5" s="1"/>
  <c r="BD26" i="5"/>
  <c r="BD52" i="5"/>
  <c r="BD36" i="5"/>
  <c r="BD39" i="5"/>
  <c r="BD41" i="5"/>
  <c r="BD27" i="5"/>
  <c r="BD25" i="5"/>
  <c r="BD17" i="5"/>
  <c r="K17" i="15"/>
  <c r="BD3" i="5"/>
  <c r="BD7" i="5"/>
  <c r="BD54" i="5"/>
  <c r="BD50" i="5"/>
  <c r="BD23" i="5"/>
  <c r="BE21" i="5"/>
  <c r="BE7" i="5"/>
  <c r="AZ57" i="6"/>
  <c r="BB4" i="6"/>
  <c r="BE38" i="5" l="1"/>
  <c r="BE16" i="5"/>
  <c r="BE22" i="5"/>
  <c r="BE47" i="5"/>
  <c r="BE6" i="5"/>
  <c r="BE46" i="5"/>
  <c r="K18" i="15"/>
  <c r="BE20" i="5"/>
  <c r="BE4" i="5"/>
  <c r="BE42" i="5"/>
  <c r="BE33" i="5"/>
  <c r="BE27" i="5"/>
  <c r="BE19" i="5"/>
  <c r="BE34" i="5"/>
  <c r="BE18" i="5"/>
  <c r="BE26" i="5"/>
  <c r="BE28" i="5"/>
  <c r="BE52" i="5"/>
  <c r="BE12" i="5"/>
  <c r="BE53" i="5"/>
  <c r="BE35" i="5"/>
  <c r="BE51" i="5"/>
  <c r="BE37" i="5"/>
  <c r="BE25" i="5"/>
  <c r="BE29" i="5"/>
  <c r="BE54" i="5"/>
  <c r="BE9" i="5"/>
  <c r="BE13" i="5"/>
  <c r="BE17" i="5"/>
  <c r="BE36" i="5"/>
  <c r="BE44" i="5"/>
  <c r="BE14" i="5"/>
  <c r="BE41" i="5"/>
  <c r="BE23" i="5"/>
  <c r="BE31" i="5"/>
  <c r="BE50" i="5"/>
  <c r="BE24" i="5"/>
  <c r="BE8" i="5"/>
  <c r="BE48" i="5"/>
  <c r="BE10" i="5"/>
  <c r="BE40" i="5"/>
  <c r="BE45" i="5"/>
  <c r="BE5" i="5"/>
  <c r="BE11" i="5"/>
  <c r="BE15" i="5"/>
  <c r="BE39" i="5"/>
  <c r="BE43" i="5"/>
  <c r="BE49" i="5"/>
  <c r="BE57" i="5" l="1"/>
  <c r="K19" i="15"/>
  <c r="K20" i="15" l="1"/>
  <c r="K21" i="15" l="1"/>
  <c r="K22" i="15" l="1"/>
  <c r="K23" i="15" l="1"/>
  <c r="K24" i="15" l="1"/>
  <c r="K25" i="15" l="1"/>
  <c r="K26" i="15" l="1"/>
  <c r="K27" i="15" l="1"/>
  <c r="K28" i="15" l="1"/>
  <c r="K29" i="15" l="1"/>
  <c r="K30" i="15" l="1"/>
  <c r="K31" i="15" l="1"/>
  <c r="K32" i="15" l="1"/>
  <c r="K33" i="15" l="1"/>
  <c r="K34" i="15" l="1"/>
  <c r="K35" i="15" l="1"/>
  <c r="K36" i="15" l="1"/>
  <c r="K37" i="15" l="1"/>
  <c r="K38" i="15" l="1"/>
  <c r="K39" i="15" l="1"/>
  <c r="K40" i="15" l="1"/>
  <c r="K41" i="15" l="1"/>
  <c r="K42" i="15" l="1"/>
  <c r="K43" i="15" l="1"/>
  <c r="K44" i="15" l="1"/>
  <c r="K45" i="15" l="1"/>
  <c r="K46" i="15" l="1"/>
  <c r="K47" i="15" l="1"/>
  <c r="K48" i="15" l="1"/>
  <c r="K49" i="15" l="1"/>
  <c r="K50" i="15" l="1"/>
  <c r="K51" i="15" l="1"/>
  <c r="K52" i="15" l="1"/>
  <c r="K53" i="15" l="1"/>
  <c r="I55" i="15"/>
  <c r="T10" i="10"/>
  <c r="U10" i="10"/>
  <c r="T7" i="10"/>
  <c r="U7" i="10"/>
</calcChain>
</file>

<file path=xl/sharedStrings.xml><?xml version="1.0" encoding="utf-8"?>
<sst xmlns="http://schemas.openxmlformats.org/spreadsheetml/2006/main" count="771" uniqueCount="97">
  <si>
    <t>XXX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</si>
  <si>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</si>
  <si>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</si>
  <si>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</si>
  <si>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</si>
  <si>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</si>
  <si>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</si>
  <si>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</si>
  <si>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</si>
  <si>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</si>
  <si>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</si>
  <si>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</si>
  <si>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</si>
  <si>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</si>
  <si>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</si>
  <si>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</si>
  <si>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</si>
  <si>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</si>
  <si>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</si>
  <si>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CAROLINA4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</si>
  <si>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</si>
  <si>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</si>
  <si>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</si>
  <si>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</si>
  <si>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</si>
  <si>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</si>
  <si>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</si>
  <si>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</si>
  <si>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</si>
  <si>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</si>
  <si>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</si>
  <si>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</si>
  <si>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</si>
  <si>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</si>
  <si>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</si>
  <si>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</si>
  <si>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</si>
  <si>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</si>
  <si>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</si>
  <si>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</si>
  <si>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</si>
  <si>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</si>
  <si>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</si>
  <si>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</si>
  <si>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COLUMBIA3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</si>
  <si>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</si>
  <si>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</si>
  <si>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</si>
  <si>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</si>
  <si>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</si>
  <si>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</si>
  <si>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</si>
  <si>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</si>
  <si>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Aggravated 
assault</t>
  </si>
  <si>
    <t>Robbery</t>
  </si>
  <si>
    <t xml:space="preserve">Rape (revised definition) 2 </t>
  </si>
  <si>
    <t>Murder and nonnegligent manslaughter</t>
  </si>
  <si>
    <r>
      <t xml:space="preserve">Rape (revised definition) </t>
    </r>
    <r>
      <rPr>
        <vertAlign val="superscript"/>
        <sz val="12"/>
        <rFont val="Times New Roman"/>
        <family val="1"/>
      </rPr>
      <t xml:space="preserve">2 </t>
    </r>
  </si>
  <si>
    <t>Total</t>
  </si>
  <si>
    <t>population</t>
  </si>
  <si>
    <t>2017-2016</t>
  </si>
  <si>
    <t>2017-2015</t>
  </si>
  <si>
    <t>2017-2014</t>
  </si>
  <si>
    <t>2017-2013</t>
  </si>
  <si>
    <t>2017-2012</t>
  </si>
  <si>
    <t>2017-2011</t>
  </si>
  <si>
    <t>number</t>
  </si>
  <si>
    <t>state</t>
  </si>
  <si>
    <t>R2016</t>
  </si>
  <si>
    <t>R2015</t>
  </si>
  <si>
    <t>R2014</t>
  </si>
  <si>
    <t>R2013</t>
  </si>
  <si>
    <t>R2017</t>
  </si>
  <si>
    <t>Murder</t>
  </si>
  <si>
    <t>Rape</t>
  </si>
  <si>
    <t>assault</t>
  </si>
  <si>
    <t>Native</t>
  </si>
  <si>
    <t>White</t>
  </si>
  <si>
    <t>Black</t>
  </si>
  <si>
    <t>Asian</t>
  </si>
  <si>
    <t>More</t>
  </si>
  <si>
    <t>svgX</t>
  </si>
  <si>
    <t>svgY</t>
  </si>
  <si>
    <t>DISTRICT_OF_COLUMBIA3</t>
  </si>
  <si>
    <t>NEW_HAMPSHIRE</t>
  </si>
  <si>
    <t>NEW_JERSEY</t>
  </si>
  <si>
    <t>NEW_MEXICO</t>
  </si>
  <si>
    <t>NEW_YORK</t>
  </si>
  <si>
    <t>NORTH_CAROLINA4</t>
  </si>
  <si>
    <t>NORTH_DAKOTA</t>
  </si>
  <si>
    <t>RHODE_ISLAND</t>
  </si>
  <si>
    <t>SOUTH_CAROLINA</t>
  </si>
  <si>
    <t>SOUTH_DAKOTA</t>
  </si>
  <si>
    <t>WEST_VIRGINIA</t>
  </si>
  <si>
    <t>minimum</t>
  </si>
  <si>
    <t>class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</si>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</sst>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3" fontId="0" fillId="3" borderId="0" xfId="0" applyNumberFormat="1" applyFill="1"/>
    <xf numFmtId="0" fontId="0" fillId="0" borderId="0" xfId="0" applyBorder="1"/>
    <xf numFmtId="0" fontId="0" fillId="3" borderId="0" xfId="0" applyFill="1" applyBorder="1"/>
    <xf numFmtId="0" fontId="0" fillId="0" borderId="2" xfId="0" applyFill="1" applyBorder="1" applyAlignment="1">
      <alignment horizontal="center" wrapText="1"/>
    </xf>
    <xf numFmtId="10" fontId="0" fillId="0" borderId="0" xfId="0" applyNumberFormat="1"/>
    <xf numFmtId="0" fontId="0" fillId="0" borderId="0" xfId="0" applyBorder="1" applyAlignment="1">
      <alignment horizontal="center" wrapText="1"/>
    </xf>
    <xf numFmtId="1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1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4" borderId="0" xfId="0" applyFill="1"/>
    <xf numFmtId="2" fontId="0" fillId="4" borderId="0" xfId="0" applyNumberFormat="1" applyFill="1"/>
    <xf numFmtId="165" fontId="0" fillId="0" borderId="0" xfId="0" applyNumberFormat="1"/>
    <xf numFmtId="164" fontId="0" fillId="0" borderId="0" xfId="1" applyFont="1"/>
  </cellXfs>
  <cellStyles count="2">
    <cellStyle name="Comma" xfId="1" builtinId="3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classify!$B$2:$B$52</c:f>
              <c:strCache>
                <c:ptCount val="51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RHODE ISLAND</c:v>
                </c:pt>
                <c:pt idx="43">
                  <c:v>NEW JERSEY</c:v>
                </c:pt>
                <c:pt idx="44">
                  <c:v>CONNECTICUT</c:v>
                </c:pt>
                <c:pt idx="45">
                  <c:v>IDAHO</c:v>
                </c:pt>
                <c:pt idx="46">
                  <c:v>KENTUCKY</c:v>
                </c:pt>
                <c:pt idx="47">
                  <c:v>VIRGINIA</c:v>
                </c:pt>
                <c:pt idx="48">
                  <c:v>NEW HAMPSHIRE</c:v>
                </c:pt>
                <c:pt idx="49">
                  <c:v>VERMONT</c:v>
                </c:pt>
                <c:pt idx="50">
                  <c:v>MAINE</c:v>
                </c:pt>
              </c:strCache>
            </c:strRef>
          </c:cat>
          <c:val>
            <c:numRef>
              <c:f>classify!$C$2:$C$52</c:f>
              <c:numCache>
                <c:formatCode>General</c:formatCode>
                <c:ptCount val="51"/>
                <c:pt idx="0">
                  <c:v>1005</c:v>
                </c:pt>
                <c:pt idx="1">
                  <c:v>829</c:v>
                </c:pt>
                <c:pt idx="2">
                  <c:v>783.5</c:v>
                </c:pt>
                <c:pt idx="3">
                  <c:v>651.5</c:v>
                </c:pt>
                <c:pt idx="4">
                  <c:v>557</c:v>
                </c:pt>
                <c:pt idx="5">
                  <c:v>555.9</c:v>
                </c:pt>
                <c:pt idx="6">
                  <c:v>554.90000000000009</c:v>
                </c:pt>
                <c:pt idx="7">
                  <c:v>530.29999999999995</c:v>
                </c:pt>
                <c:pt idx="8">
                  <c:v>524.20000000000005</c:v>
                </c:pt>
                <c:pt idx="9">
                  <c:v>507.9</c:v>
                </c:pt>
                <c:pt idx="10">
                  <c:v>506.1</c:v>
                </c:pt>
                <c:pt idx="11">
                  <c:v>500.2</c:v>
                </c:pt>
                <c:pt idx="12">
                  <c:v>456.3</c:v>
                </c:pt>
                <c:pt idx="13">
                  <c:v>453.3</c:v>
                </c:pt>
                <c:pt idx="14">
                  <c:v>449.9</c:v>
                </c:pt>
                <c:pt idx="15">
                  <c:v>449.2</c:v>
                </c:pt>
                <c:pt idx="16">
                  <c:v>438.9</c:v>
                </c:pt>
                <c:pt idx="17">
                  <c:v>438.79999999999995</c:v>
                </c:pt>
                <c:pt idx="18">
                  <c:v>433.70000000000005</c:v>
                </c:pt>
                <c:pt idx="19">
                  <c:v>413</c:v>
                </c:pt>
                <c:pt idx="20">
                  <c:v>407.9</c:v>
                </c:pt>
                <c:pt idx="21">
                  <c:v>399</c:v>
                </c:pt>
                <c:pt idx="22">
                  <c:v>377.1</c:v>
                </c:pt>
                <c:pt idx="23">
                  <c:v>368</c:v>
                </c:pt>
                <c:pt idx="24">
                  <c:v>363.7</c:v>
                </c:pt>
                <c:pt idx="25">
                  <c:v>358</c:v>
                </c:pt>
                <c:pt idx="26">
                  <c:v>357.2</c:v>
                </c:pt>
                <c:pt idx="27">
                  <c:v>356.8</c:v>
                </c:pt>
                <c:pt idx="28">
                  <c:v>350.79999999999995</c:v>
                </c:pt>
                <c:pt idx="29">
                  <c:v>319.89999999999998</c:v>
                </c:pt>
                <c:pt idx="30">
                  <c:v>313.29999999999995</c:v>
                </c:pt>
                <c:pt idx="31">
                  <c:v>305.79999999999995</c:v>
                </c:pt>
                <c:pt idx="32">
                  <c:v>304.5</c:v>
                </c:pt>
                <c:pt idx="33">
                  <c:v>297.5</c:v>
                </c:pt>
                <c:pt idx="34">
                  <c:v>293.3</c:v>
                </c:pt>
                <c:pt idx="35">
                  <c:v>285.7</c:v>
                </c:pt>
                <c:pt idx="36">
                  <c:v>281.8</c:v>
                </c:pt>
                <c:pt idx="37">
                  <c:v>281.2</c:v>
                </c:pt>
                <c:pt idx="38">
                  <c:v>250.5</c:v>
                </c:pt>
                <c:pt idx="39">
                  <c:v>238.9</c:v>
                </c:pt>
                <c:pt idx="40">
                  <c:v>238.3</c:v>
                </c:pt>
                <c:pt idx="41">
                  <c:v>237.5</c:v>
                </c:pt>
                <c:pt idx="42">
                  <c:v>232.1</c:v>
                </c:pt>
                <c:pt idx="43">
                  <c:v>228.8</c:v>
                </c:pt>
                <c:pt idx="44">
                  <c:v>227.9</c:v>
                </c:pt>
                <c:pt idx="45">
                  <c:v>226.5</c:v>
                </c:pt>
                <c:pt idx="46">
                  <c:v>225.8</c:v>
                </c:pt>
                <c:pt idx="47">
                  <c:v>208.1</c:v>
                </c:pt>
                <c:pt idx="48">
                  <c:v>198.7</c:v>
                </c:pt>
                <c:pt idx="49">
                  <c:v>165.8</c:v>
                </c:pt>
                <c:pt idx="5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E-4614-B237-1E286E816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2571392"/>
        <c:axId val="946055664"/>
      </c:barChart>
      <c:catAx>
        <c:axId val="9425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5664"/>
        <c:crosses val="autoZero"/>
        <c:auto val="1"/>
        <c:lblAlgn val="ctr"/>
        <c:lblOffset val="100"/>
        <c:noMultiLvlLbl val="0"/>
      </c:catAx>
      <c:valAx>
        <c:axId val="94605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25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4C7-868E-E7E59CC2F0F4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4C7-868E-E7E59CC2F0F4}"/>
            </c:ext>
          </c:extLst>
        </c:ser>
        <c:ser>
          <c:idx val="8"/>
          <c:order val="2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9-44C7-868E-E7E59CC2F0F4}"/>
            </c:ext>
          </c:extLst>
        </c:ser>
        <c:ser>
          <c:idx val="9"/>
          <c:order val="3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9-44C7-868E-E7E59CC2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7296"/>
        <c:axId val="946056752"/>
      </c:lineChart>
      <c:catAx>
        <c:axId val="9460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6752"/>
        <c:crosses val="autoZero"/>
        <c:auto val="1"/>
        <c:lblAlgn val="ctr"/>
        <c:lblOffset val="100"/>
        <c:noMultiLvlLbl val="0"/>
      </c:catAx>
      <c:valAx>
        <c:axId val="9460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stage2!$AO$11</c:f>
              <c:strCache>
                <c:ptCount val="1"/>
                <c:pt idx="0">
                  <c:v>ALABAMA</c:v>
                </c:pt>
              </c:strCache>
            </c:strRef>
          </c:tx>
          <c:marker>
            <c:symbol val="none"/>
          </c:marker>
          <c:val>
            <c:numRef>
              <c:f>stage2!$AP$11:$AW$11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1.5642884395268848E-2</c:v>
                </c:pt>
                <c:pt idx="2">
                  <c:v>-9.8817245326211389E-2</c:v>
                </c:pt>
                <c:pt idx="3">
                  <c:v>-0.18485310950019093</c:v>
                </c:pt>
                <c:pt idx="4">
                  <c:v>-0.17798550171690206</c:v>
                </c:pt>
                <c:pt idx="5">
                  <c:v>-0.14173979397176661</c:v>
                </c:pt>
                <c:pt idx="6">
                  <c:v>-0.19877909194963761</c:v>
                </c:pt>
                <c:pt idx="7">
                  <c:v>-1.432925020395789E-2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0-4992-9FCE-ADEFA993BEFE}"/>
            </c:ext>
          </c:extLst>
        </c:ser>
        <c:ser>
          <c:idx val="2"/>
          <c:order val="1"/>
          <c:tx>
            <c:strRef>
              <c:f>stage2!$AO$47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stage2!$AP$47:$AW$47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7.0804195804195752E-2</c:v>
                </c:pt>
                <c:pt idx="2">
                  <c:v>0.11625874125874122</c:v>
                </c:pt>
                <c:pt idx="3">
                  <c:v>0.14204545454545428</c:v>
                </c:pt>
                <c:pt idx="4">
                  <c:v>0.26092657342657338</c:v>
                </c:pt>
                <c:pt idx="5">
                  <c:v>0.26835664335664322</c:v>
                </c:pt>
                <c:pt idx="6">
                  <c:v>0.34790209790209775</c:v>
                </c:pt>
                <c:pt idx="7">
                  <c:v>0.28483913709966463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0-4992-9FCE-ADEFA993BEFE}"/>
            </c:ext>
          </c:extLst>
        </c:ser>
        <c:ser>
          <c:idx val="0"/>
          <c:order val="2"/>
          <c:tx>
            <c:strRef>
              <c:f>stage2!$AO$53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stage2!$AP$53:$AW$53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-4.5235223160434254E-2</c:v>
                </c:pt>
                <c:pt idx="2">
                  <c:v>-0.28829915560916775</c:v>
                </c:pt>
                <c:pt idx="3">
                  <c:v>-0.4010856453558504</c:v>
                </c:pt>
                <c:pt idx="4">
                  <c:v>-0.27020506634499403</c:v>
                </c:pt>
                <c:pt idx="5">
                  <c:v>-0.13932448733413763</c:v>
                </c:pt>
                <c:pt idx="6">
                  <c:v>-0.18395657418576597</c:v>
                </c:pt>
                <c:pt idx="7">
                  <c:v>0.36223756120564871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0-4992-9FCE-ADEFA993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1648"/>
        <c:axId val="946060560"/>
      </c:lineChart>
      <c:catAx>
        <c:axId val="9460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0560"/>
        <c:crosses val="autoZero"/>
        <c:auto val="1"/>
        <c:lblAlgn val="ctr"/>
        <c:lblOffset val="100"/>
        <c:noMultiLvlLbl val="0"/>
      </c:catAx>
      <c:valAx>
        <c:axId val="9460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1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9BA-8C7E-22338367072A}"/>
            </c:ext>
          </c:extLst>
        </c:ser>
        <c:ser>
          <c:idx val="6"/>
          <c:order val="1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9BA-8C7E-22338367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8384"/>
        <c:axId val="946061104"/>
      </c:lineChart>
      <c:catAx>
        <c:axId val="946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1104"/>
        <c:crosses val="autoZero"/>
        <c:auto val="1"/>
        <c:lblAlgn val="ctr"/>
        <c:lblOffset val="100"/>
        <c:noMultiLvlLbl val="0"/>
      </c:catAx>
      <c:valAx>
        <c:axId val="946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Voilent</a:t>
            </a:r>
            <a:r>
              <a:rPr lang="en-US" baseline="0"/>
              <a:t> rate per 100 000 persons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'0'!$B$3:$B$54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COLUMBIA3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CAROLINA4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'0'!$G$3:$G$54</c:f>
              <c:numCache>
                <c:formatCode>General</c:formatCode>
                <c:ptCount val="52"/>
                <c:pt idx="0">
                  <c:v>524.20000000000005</c:v>
                </c:pt>
                <c:pt idx="1">
                  <c:v>829</c:v>
                </c:pt>
                <c:pt idx="2">
                  <c:v>507.9</c:v>
                </c:pt>
                <c:pt idx="3">
                  <c:v>554.90000000000009</c:v>
                </c:pt>
                <c:pt idx="4">
                  <c:v>449.2</c:v>
                </c:pt>
                <c:pt idx="5">
                  <c:v>368</c:v>
                </c:pt>
                <c:pt idx="6">
                  <c:v>227.9</c:v>
                </c:pt>
                <c:pt idx="7">
                  <c:v>453.3</c:v>
                </c:pt>
                <c:pt idx="8">
                  <c:v>1005</c:v>
                </c:pt>
                <c:pt idx="9">
                  <c:v>407.9</c:v>
                </c:pt>
                <c:pt idx="10">
                  <c:v>357.2</c:v>
                </c:pt>
                <c:pt idx="11">
                  <c:v>250.5</c:v>
                </c:pt>
                <c:pt idx="12">
                  <c:v>226.5</c:v>
                </c:pt>
                <c:pt idx="13">
                  <c:v>438.79999999999995</c:v>
                </c:pt>
                <c:pt idx="14">
                  <c:v>399</c:v>
                </c:pt>
                <c:pt idx="15">
                  <c:v>293.3</c:v>
                </c:pt>
                <c:pt idx="16">
                  <c:v>413</c:v>
                </c:pt>
                <c:pt idx="17">
                  <c:v>225.8</c:v>
                </c:pt>
                <c:pt idx="18">
                  <c:v>557</c:v>
                </c:pt>
                <c:pt idx="19">
                  <c:v>121</c:v>
                </c:pt>
                <c:pt idx="20">
                  <c:v>500.2</c:v>
                </c:pt>
                <c:pt idx="21">
                  <c:v>358</c:v>
                </c:pt>
                <c:pt idx="22">
                  <c:v>449.9</c:v>
                </c:pt>
                <c:pt idx="23">
                  <c:v>238.3</c:v>
                </c:pt>
                <c:pt idx="24">
                  <c:v>285.7</c:v>
                </c:pt>
                <c:pt idx="25">
                  <c:v>530.29999999999995</c:v>
                </c:pt>
                <c:pt idx="26">
                  <c:v>377.1</c:v>
                </c:pt>
                <c:pt idx="27">
                  <c:v>305.79999999999995</c:v>
                </c:pt>
                <c:pt idx="28">
                  <c:v>555.9</c:v>
                </c:pt>
                <c:pt idx="29">
                  <c:v>198.7</c:v>
                </c:pt>
                <c:pt idx="30">
                  <c:v>228.8</c:v>
                </c:pt>
                <c:pt idx="31">
                  <c:v>783.5</c:v>
                </c:pt>
                <c:pt idx="32">
                  <c:v>356.8</c:v>
                </c:pt>
                <c:pt idx="33">
                  <c:v>363.7</c:v>
                </c:pt>
                <c:pt idx="34">
                  <c:v>281.2</c:v>
                </c:pt>
                <c:pt idx="35">
                  <c:v>297.5</c:v>
                </c:pt>
                <c:pt idx="36">
                  <c:v>456.3</c:v>
                </c:pt>
                <c:pt idx="37">
                  <c:v>281.8</c:v>
                </c:pt>
                <c:pt idx="38">
                  <c:v>313.29999999999995</c:v>
                </c:pt>
                <c:pt idx="39">
                  <c:v>232.5</c:v>
                </c:pt>
                <c:pt idx="40">
                  <c:v>232.1</c:v>
                </c:pt>
                <c:pt idx="41">
                  <c:v>506.1</c:v>
                </c:pt>
                <c:pt idx="42">
                  <c:v>433.70000000000005</c:v>
                </c:pt>
                <c:pt idx="43">
                  <c:v>651.5</c:v>
                </c:pt>
                <c:pt idx="44">
                  <c:v>438.9</c:v>
                </c:pt>
                <c:pt idx="45">
                  <c:v>238.9</c:v>
                </c:pt>
                <c:pt idx="46">
                  <c:v>165.8</c:v>
                </c:pt>
                <c:pt idx="47">
                  <c:v>208.1</c:v>
                </c:pt>
                <c:pt idx="48">
                  <c:v>304.5</c:v>
                </c:pt>
                <c:pt idx="49">
                  <c:v>350.79999999999995</c:v>
                </c:pt>
                <c:pt idx="50">
                  <c:v>319.89999999999998</c:v>
                </c:pt>
                <c:pt idx="51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5-4C51-B8FF-8913B0C3D10D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'0'!$L$3:$L$54</c:f>
              <c:numCache>
                <c:formatCode>General</c:formatCode>
                <c:ptCount val="52"/>
                <c:pt idx="0">
                  <c:v>532.4</c:v>
                </c:pt>
                <c:pt idx="1">
                  <c:v>804.1</c:v>
                </c:pt>
                <c:pt idx="2">
                  <c:v>470.2</c:v>
                </c:pt>
                <c:pt idx="3">
                  <c:v>550.79999999999995</c:v>
                </c:pt>
                <c:pt idx="4">
                  <c:v>445.29999999999995</c:v>
                </c:pt>
                <c:pt idx="5">
                  <c:v>342.70000000000005</c:v>
                </c:pt>
                <c:pt idx="6">
                  <c:v>227.1</c:v>
                </c:pt>
                <c:pt idx="7">
                  <c:v>508.8</c:v>
                </c:pt>
                <c:pt idx="8">
                  <c:v>1205.9000000000001</c:v>
                </c:pt>
                <c:pt idx="9">
                  <c:v>430.4</c:v>
                </c:pt>
                <c:pt idx="10">
                  <c:v>397.5</c:v>
                </c:pt>
                <c:pt idx="11">
                  <c:v>309.2</c:v>
                </c:pt>
                <c:pt idx="12">
                  <c:v>230.3</c:v>
                </c:pt>
                <c:pt idx="13">
                  <c:v>436.3</c:v>
                </c:pt>
                <c:pt idx="14">
                  <c:v>404.70000000000005</c:v>
                </c:pt>
                <c:pt idx="15">
                  <c:v>290.7</c:v>
                </c:pt>
                <c:pt idx="16">
                  <c:v>380.4</c:v>
                </c:pt>
                <c:pt idx="17">
                  <c:v>232.3</c:v>
                </c:pt>
                <c:pt idx="18">
                  <c:v>566.09999999999991</c:v>
                </c:pt>
                <c:pt idx="19">
                  <c:v>123.69999999999999</c:v>
                </c:pt>
                <c:pt idx="20">
                  <c:v>472</c:v>
                </c:pt>
                <c:pt idx="21">
                  <c:v>377</c:v>
                </c:pt>
                <c:pt idx="22">
                  <c:v>459</c:v>
                </c:pt>
                <c:pt idx="23">
                  <c:v>242.5</c:v>
                </c:pt>
                <c:pt idx="24">
                  <c:v>280.5</c:v>
                </c:pt>
                <c:pt idx="25">
                  <c:v>519.29999999999995</c:v>
                </c:pt>
                <c:pt idx="26">
                  <c:v>368.29999999999995</c:v>
                </c:pt>
                <c:pt idx="27">
                  <c:v>291</c:v>
                </c:pt>
                <c:pt idx="28">
                  <c:v>678</c:v>
                </c:pt>
                <c:pt idx="29">
                  <c:v>197.60000000000002</c:v>
                </c:pt>
                <c:pt idx="30">
                  <c:v>245</c:v>
                </c:pt>
                <c:pt idx="31">
                  <c:v>702.5</c:v>
                </c:pt>
                <c:pt idx="32">
                  <c:v>376.20000000000005</c:v>
                </c:pt>
                <c:pt idx="33">
                  <c:v>372.3</c:v>
                </c:pt>
                <c:pt idx="34">
                  <c:v>251.1</c:v>
                </c:pt>
                <c:pt idx="35">
                  <c:v>300.2</c:v>
                </c:pt>
                <c:pt idx="36">
                  <c:v>449.8</c:v>
                </c:pt>
                <c:pt idx="37">
                  <c:v>264.5</c:v>
                </c:pt>
                <c:pt idx="38">
                  <c:v>316.39999999999998</c:v>
                </c:pt>
                <c:pt idx="39">
                  <c:v>224.1</c:v>
                </c:pt>
                <c:pt idx="40">
                  <c:v>238.79999999999998</c:v>
                </c:pt>
                <c:pt idx="41">
                  <c:v>501.8</c:v>
                </c:pt>
                <c:pt idx="42">
                  <c:v>418.3</c:v>
                </c:pt>
                <c:pt idx="43">
                  <c:v>632.9</c:v>
                </c:pt>
                <c:pt idx="44">
                  <c:v>434.5</c:v>
                </c:pt>
                <c:pt idx="45">
                  <c:v>242.79999999999998</c:v>
                </c:pt>
                <c:pt idx="46">
                  <c:v>158.30000000000001</c:v>
                </c:pt>
                <c:pt idx="47">
                  <c:v>217.60000000000002</c:v>
                </c:pt>
                <c:pt idx="48">
                  <c:v>302.10000000000002</c:v>
                </c:pt>
                <c:pt idx="49">
                  <c:v>358.1</c:v>
                </c:pt>
                <c:pt idx="50">
                  <c:v>305.90000000000003</c:v>
                </c:pt>
                <c:pt idx="51">
                  <c:v>244.2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5-4C51-B8FF-8913B0C3D10D}"/>
            </c:ext>
          </c:extLst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'0'!$Q$3:$Q$54</c:f>
              <c:numCache>
                <c:formatCode>General</c:formatCode>
                <c:ptCount val="52"/>
                <c:pt idx="0">
                  <c:v>472.40000000000003</c:v>
                </c:pt>
                <c:pt idx="1">
                  <c:v>730.2</c:v>
                </c:pt>
                <c:pt idx="2">
                  <c:v>410.20000000000005</c:v>
                </c:pt>
                <c:pt idx="3">
                  <c:v>521.29999999999995</c:v>
                </c:pt>
                <c:pt idx="4">
                  <c:v>426.3</c:v>
                </c:pt>
                <c:pt idx="5">
                  <c:v>321</c:v>
                </c:pt>
                <c:pt idx="6">
                  <c:v>218.39999999999998</c:v>
                </c:pt>
                <c:pt idx="7">
                  <c:v>499</c:v>
                </c:pt>
                <c:pt idx="8">
                  <c:v>1269.0999999999999</c:v>
                </c:pt>
                <c:pt idx="9">
                  <c:v>461.9</c:v>
                </c:pt>
                <c:pt idx="10">
                  <c:v>378.3</c:v>
                </c:pt>
                <c:pt idx="11">
                  <c:v>293.39999999999998</c:v>
                </c:pt>
                <c:pt idx="12">
                  <c:v>215.5</c:v>
                </c:pt>
                <c:pt idx="13">
                  <c:v>383.79999999999995</c:v>
                </c:pt>
                <c:pt idx="14">
                  <c:v>387.5</c:v>
                </c:pt>
                <c:pt idx="15">
                  <c:v>286</c:v>
                </c:pt>
                <c:pt idx="16">
                  <c:v>389.90000000000003</c:v>
                </c:pt>
                <c:pt idx="17">
                  <c:v>218.60000000000002</c:v>
                </c:pt>
                <c:pt idx="18">
                  <c:v>539.70000000000005</c:v>
                </c:pt>
                <c:pt idx="19">
                  <c:v>130.1</c:v>
                </c:pt>
                <c:pt idx="20">
                  <c:v>457.2</c:v>
                </c:pt>
                <c:pt idx="21">
                  <c:v>390.9</c:v>
                </c:pt>
                <c:pt idx="22">
                  <c:v>415.59999999999997</c:v>
                </c:pt>
                <c:pt idx="23">
                  <c:v>242.6</c:v>
                </c:pt>
                <c:pt idx="24">
                  <c:v>275.90000000000003</c:v>
                </c:pt>
                <c:pt idx="25">
                  <c:v>497.5</c:v>
                </c:pt>
                <c:pt idx="26">
                  <c:v>349.6</c:v>
                </c:pt>
                <c:pt idx="27">
                  <c:v>274.79999999999995</c:v>
                </c:pt>
                <c:pt idx="28">
                  <c:v>696</c:v>
                </c:pt>
                <c:pt idx="29">
                  <c:v>199.4</c:v>
                </c:pt>
                <c:pt idx="30">
                  <c:v>255.4</c:v>
                </c:pt>
                <c:pt idx="31">
                  <c:v>656.2</c:v>
                </c:pt>
                <c:pt idx="32">
                  <c:v>379.7</c:v>
                </c:pt>
                <c:pt idx="33">
                  <c:v>347</c:v>
                </c:pt>
                <c:pt idx="34">
                  <c:v>239.5</c:v>
                </c:pt>
                <c:pt idx="35">
                  <c:v>291.79999999999995</c:v>
                </c:pt>
                <c:pt idx="36">
                  <c:v>422</c:v>
                </c:pt>
                <c:pt idx="37">
                  <c:v>259.89999999999998</c:v>
                </c:pt>
                <c:pt idx="38">
                  <c:v>315.10000000000002</c:v>
                </c:pt>
                <c:pt idx="39">
                  <c:v>219.5</c:v>
                </c:pt>
                <c:pt idx="40">
                  <c:v>242.5</c:v>
                </c:pt>
                <c:pt idx="41">
                  <c:v>504.40000000000003</c:v>
                </c:pt>
                <c:pt idx="42">
                  <c:v>383.20000000000005</c:v>
                </c:pt>
                <c:pt idx="43">
                  <c:v>612.1</c:v>
                </c:pt>
                <c:pt idx="44">
                  <c:v>412.29999999999995</c:v>
                </c:pt>
                <c:pt idx="45">
                  <c:v>236.1</c:v>
                </c:pt>
                <c:pt idx="46">
                  <c:v>118</c:v>
                </c:pt>
                <c:pt idx="47">
                  <c:v>195.7</c:v>
                </c:pt>
                <c:pt idx="48">
                  <c:v>284.39999999999998</c:v>
                </c:pt>
                <c:pt idx="49">
                  <c:v>337.79999999999995</c:v>
                </c:pt>
                <c:pt idx="50">
                  <c:v>305.8</c:v>
                </c:pt>
                <c:pt idx="51">
                  <c:v>222.10000000000002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5-4C51-B8FF-8913B0C3D10D}"/>
            </c:ext>
          </c:extLst>
        </c:ser>
        <c:ser>
          <c:idx val="3"/>
          <c:order val="3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'0'!$V$3:$V$54</c:f>
              <c:numCache>
                <c:formatCode>General</c:formatCode>
                <c:ptCount val="52"/>
                <c:pt idx="0">
                  <c:v>427.29999999999995</c:v>
                </c:pt>
                <c:pt idx="1">
                  <c:v>635.9</c:v>
                </c:pt>
                <c:pt idx="2">
                  <c:v>399.79999999999995</c:v>
                </c:pt>
                <c:pt idx="3">
                  <c:v>480.1</c:v>
                </c:pt>
                <c:pt idx="4">
                  <c:v>396.2</c:v>
                </c:pt>
                <c:pt idx="5">
                  <c:v>309</c:v>
                </c:pt>
                <c:pt idx="6">
                  <c:v>236.89999999999998</c:v>
                </c:pt>
                <c:pt idx="7">
                  <c:v>489.09999999999997</c:v>
                </c:pt>
                <c:pt idx="8">
                  <c:v>1244.3000000000002</c:v>
                </c:pt>
                <c:pt idx="9">
                  <c:v>540.4</c:v>
                </c:pt>
                <c:pt idx="10">
                  <c:v>377.3</c:v>
                </c:pt>
                <c:pt idx="11">
                  <c:v>259.2</c:v>
                </c:pt>
                <c:pt idx="12">
                  <c:v>212.3</c:v>
                </c:pt>
                <c:pt idx="13">
                  <c:v>370.09999999999997</c:v>
                </c:pt>
                <c:pt idx="14">
                  <c:v>365.2</c:v>
                </c:pt>
                <c:pt idx="15">
                  <c:v>273.39999999999998</c:v>
                </c:pt>
                <c:pt idx="16">
                  <c:v>348.6</c:v>
                </c:pt>
                <c:pt idx="17">
                  <c:v>211.6</c:v>
                </c:pt>
                <c:pt idx="18">
                  <c:v>514.79999999999995</c:v>
                </c:pt>
                <c:pt idx="19">
                  <c:v>127.9</c:v>
                </c:pt>
                <c:pt idx="20">
                  <c:v>446.09999999999997</c:v>
                </c:pt>
                <c:pt idx="21">
                  <c:v>391.40000000000003</c:v>
                </c:pt>
                <c:pt idx="22">
                  <c:v>427.3</c:v>
                </c:pt>
                <c:pt idx="23">
                  <c:v>229.2</c:v>
                </c:pt>
                <c:pt idx="24">
                  <c:v>278.5</c:v>
                </c:pt>
                <c:pt idx="25">
                  <c:v>442.8</c:v>
                </c:pt>
                <c:pt idx="26">
                  <c:v>323.7</c:v>
                </c:pt>
                <c:pt idx="27">
                  <c:v>280.29999999999995</c:v>
                </c:pt>
                <c:pt idx="28">
                  <c:v>635.6</c:v>
                </c:pt>
                <c:pt idx="29">
                  <c:v>196.2</c:v>
                </c:pt>
                <c:pt idx="30">
                  <c:v>261.29999999999995</c:v>
                </c:pt>
                <c:pt idx="31">
                  <c:v>597.29999999999995</c:v>
                </c:pt>
                <c:pt idx="32">
                  <c:v>381.8</c:v>
                </c:pt>
                <c:pt idx="33">
                  <c:v>329.4</c:v>
                </c:pt>
                <c:pt idx="34">
                  <c:v>265.10000000000002</c:v>
                </c:pt>
                <c:pt idx="35">
                  <c:v>284.89999999999998</c:v>
                </c:pt>
                <c:pt idx="36">
                  <c:v>405.9</c:v>
                </c:pt>
                <c:pt idx="37">
                  <c:v>232.20000000000002</c:v>
                </c:pt>
                <c:pt idx="38">
                  <c:v>314</c:v>
                </c:pt>
                <c:pt idx="39">
                  <c:v>236.2</c:v>
                </c:pt>
                <c:pt idx="40">
                  <c:v>219.2</c:v>
                </c:pt>
                <c:pt idx="41">
                  <c:v>497.70000000000005</c:v>
                </c:pt>
                <c:pt idx="42">
                  <c:v>326.5</c:v>
                </c:pt>
                <c:pt idx="43">
                  <c:v>608.4</c:v>
                </c:pt>
                <c:pt idx="44">
                  <c:v>406</c:v>
                </c:pt>
                <c:pt idx="45">
                  <c:v>215.7</c:v>
                </c:pt>
                <c:pt idx="46">
                  <c:v>99.300000000000011</c:v>
                </c:pt>
                <c:pt idx="47">
                  <c:v>196.2</c:v>
                </c:pt>
                <c:pt idx="48">
                  <c:v>285.3</c:v>
                </c:pt>
                <c:pt idx="49">
                  <c:v>302</c:v>
                </c:pt>
                <c:pt idx="50">
                  <c:v>290.39999999999998</c:v>
                </c:pt>
                <c:pt idx="51">
                  <c:v>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5-4C51-B8FF-8913B0C3D10D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'0'!$AA$3:$AA$54</c:f>
              <c:numCache>
                <c:formatCode>General</c:formatCode>
                <c:ptCount val="52"/>
                <c:pt idx="0">
                  <c:v>430.9</c:v>
                </c:pt>
                <c:pt idx="1">
                  <c:v>640.4</c:v>
                </c:pt>
                <c:pt idx="2">
                  <c:v>416.4</c:v>
                </c:pt>
                <c:pt idx="3">
                  <c:v>460.3</c:v>
                </c:pt>
                <c:pt idx="4">
                  <c:v>402.1</c:v>
                </c:pt>
                <c:pt idx="5">
                  <c:v>308</c:v>
                </c:pt>
                <c:pt idx="6">
                  <c:v>262.60000000000002</c:v>
                </c:pt>
                <c:pt idx="7">
                  <c:v>491.3</c:v>
                </c:pt>
                <c:pt idx="8">
                  <c:v>1300.3</c:v>
                </c:pt>
                <c:pt idx="9">
                  <c:v>470.6</c:v>
                </c:pt>
                <c:pt idx="10">
                  <c:v>365.70000000000005</c:v>
                </c:pt>
                <c:pt idx="11">
                  <c:v>251.7</c:v>
                </c:pt>
                <c:pt idx="12">
                  <c:v>216.9</c:v>
                </c:pt>
                <c:pt idx="13">
                  <c:v>380.2</c:v>
                </c:pt>
                <c:pt idx="14">
                  <c:v>357.5</c:v>
                </c:pt>
                <c:pt idx="15">
                  <c:v>271.39999999999998</c:v>
                </c:pt>
                <c:pt idx="16">
                  <c:v>339.9</c:v>
                </c:pt>
                <c:pt idx="17">
                  <c:v>209.9</c:v>
                </c:pt>
                <c:pt idx="18">
                  <c:v>518.5</c:v>
                </c:pt>
                <c:pt idx="19">
                  <c:v>129.4</c:v>
                </c:pt>
                <c:pt idx="20">
                  <c:v>473.7</c:v>
                </c:pt>
                <c:pt idx="21">
                  <c:v>413.3</c:v>
                </c:pt>
                <c:pt idx="22">
                  <c:v>449.9</c:v>
                </c:pt>
                <c:pt idx="23">
                  <c:v>234.4</c:v>
                </c:pt>
                <c:pt idx="24">
                  <c:v>274.60000000000002</c:v>
                </c:pt>
                <c:pt idx="25">
                  <c:v>433.29999999999995</c:v>
                </c:pt>
                <c:pt idx="26">
                  <c:v>252.89999999999998</c:v>
                </c:pt>
                <c:pt idx="27">
                  <c:v>262.2</c:v>
                </c:pt>
                <c:pt idx="28">
                  <c:v>603</c:v>
                </c:pt>
                <c:pt idx="29">
                  <c:v>215.2</c:v>
                </c:pt>
                <c:pt idx="30">
                  <c:v>288.5</c:v>
                </c:pt>
                <c:pt idx="31">
                  <c:v>613</c:v>
                </c:pt>
                <c:pt idx="32">
                  <c:v>393.7</c:v>
                </c:pt>
                <c:pt idx="33">
                  <c:v>342.20000000000005</c:v>
                </c:pt>
                <c:pt idx="34">
                  <c:v>270.10000000000002</c:v>
                </c:pt>
                <c:pt idx="35">
                  <c:v>286.2</c:v>
                </c:pt>
                <c:pt idx="36">
                  <c:v>441.20000000000005</c:v>
                </c:pt>
                <c:pt idx="37">
                  <c:v>254</c:v>
                </c:pt>
                <c:pt idx="38">
                  <c:v>335.5</c:v>
                </c:pt>
                <c:pt idx="39">
                  <c:v>258</c:v>
                </c:pt>
                <c:pt idx="40">
                  <c:v>257.10000000000002</c:v>
                </c:pt>
                <c:pt idx="41">
                  <c:v>508.5</c:v>
                </c:pt>
                <c:pt idx="42">
                  <c:v>316.5</c:v>
                </c:pt>
                <c:pt idx="43">
                  <c:v>590.59999999999991</c:v>
                </c:pt>
                <c:pt idx="44">
                  <c:v>408.3</c:v>
                </c:pt>
                <c:pt idx="45">
                  <c:v>223.9</c:v>
                </c:pt>
                <c:pt idx="46">
                  <c:v>121</c:v>
                </c:pt>
                <c:pt idx="47">
                  <c:v>196.2</c:v>
                </c:pt>
                <c:pt idx="48">
                  <c:v>289.10000000000002</c:v>
                </c:pt>
                <c:pt idx="49">
                  <c:v>300.29999999999995</c:v>
                </c:pt>
                <c:pt idx="50">
                  <c:v>278</c:v>
                </c:pt>
                <c:pt idx="51">
                  <c:v>205.1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5-4C51-B8FF-8913B0C3D10D}"/>
            </c:ext>
          </c:extLst>
        </c:ser>
        <c:ser>
          <c:idx val="5"/>
          <c:order val="5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'0'!$AG$3:$AG$54</c:f>
              <c:numCache>
                <c:formatCode>General</c:formatCode>
                <c:ptCount val="52"/>
                <c:pt idx="0">
                  <c:v>449.9</c:v>
                </c:pt>
                <c:pt idx="1">
                  <c:v>603.09999999999991</c:v>
                </c:pt>
                <c:pt idx="2">
                  <c:v>428.9</c:v>
                </c:pt>
                <c:pt idx="3">
                  <c:v>469.20000000000005</c:v>
                </c:pt>
                <c:pt idx="4">
                  <c:v>423.1</c:v>
                </c:pt>
                <c:pt idx="5">
                  <c:v>308.8</c:v>
                </c:pt>
                <c:pt idx="6">
                  <c:v>283</c:v>
                </c:pt>
                <c:pt idx="7">
                  <c:v>547.4</c:v>
                </c:pt>
                <c:pt idx="8">
                  <c:v>1243.5999999999999</c:v>
                </c:pt>
                <c:pt idx="9">
                  <c:v>487</c:v>
                </c:pt>
                <c:pt idx="10">
                  <c:v>378.9</c:v>
                </c:pt>
                <c:pt idx="11">
                  <c:v>239.20000000000002</c:v>
                </c:pt>
                <c:pt idx="12">
                  <c:v>207.9</c:v>
                </c:pt>
                <c:pt idx="13">
                  <c:v>414.7</c:v>
                </c:pt>
                <c:pt idx="14">
                  <c:v>345.7</c:v>
                </c:pt>
                <c:pt idx="15">
                  <c:v>263.90000000000003</c:v>
                </c:pt>
                <c:pt idx="16">
                  <c:v>354.6</c:v>
                </c:pt>
                <c:pt idx="17">
                  <c:v>222.60000000000002</c:v>
                </c:pt>
                <c:pt idx="18">
                  <c:v>497</c:v>
                </c:pt>
                <c:pt idx="19">
                  <c:v>122.7</c:v>
                </c:pt>
                <c:pt idx="20">
                  <c:v>476.8</c:v>
                </c:pt>
                <c:pt idx="21">
                  <c:v>405.5</c:v>
                </c:pt>
                <c:pt idx="22">
                  <c:v>454.5</c:v>
                </c:pt>
                <c:pt idx="23">
                  <c:v>230.89999999999998</c:v>
                </c:pt>
                <c:pt idx="24">
                  <c:v>260.8</c:v>
                </c:pt>
                <c:pt idx="25">
                  <c:v>451</c:v>
                </c:pt>
                <c:pt idx="26">
                  <c:v>272.20000000000005</c:v>
                </c:pt>
                <c:pt idx="27">
                  <c:v>259.5</c:v>
                </c:pt>
                <c:pt idx="28">
                  <c:v>607.6</c:v>
                </c:pt>
                <c:pt idx="29">
                  <c:v>187.8</c:v>
                </c:pt>
                <c:pt idx="30">
                  <c:v>290.2</c:v>
                </c:pt>
                <c:pt idx="31">
                  <c:v>559.20000000000005</c:v>
                </c:pt>
                <c:pt idx="32">
                  <c:v>406.8</c:v>
                </c:pt>
                <c:pt idx="33">
                  <c:v>353.3</c:v>
                </c:pt>
                <c:pt idx="34">
                  <c:v>244.7</c:v>
                </c:pt>
                <c:pt idx="35">
                  <c:v>299.7</c:v>
                </c:pt>
                <c:pt idx="36">
                  <c:v>469.3</c:v>
                </c:pt>
                <c:pt idx="37">
                  <c:v>247.6</c:v>
                </c:pt>
                <c:pt idx="38">
                  <c:v>348.70000000000005</c:v>
                </c:pt>
                <c:pt idx="39">
                  <c:v>273.79999999999995</c:v>
                </c:pt>
                <c:pt idx="40">
                  <c:v>252.4</c:v>
                </c:pt>
                <c:pt idx="41">
                  <c:v>558.79999999999995</c:v>
                </c:pt>
                <c:pt idx="42">
                  <c:v>321.89999999999998</c:v>
                </c:pt>
                <c:pt idx="43">
                  <c:v>643.6</c:v>
                </c:pt>
                <c:pt idx="44">
                  <c:v>408.6</c:v>
                </c:pt>
                <c:pt idx="45">
                  <c:v>205.8</c:v>
                </c:pt>
                <c:pt idx="46">
                  <c:v>142.69999999999999</c:v>
                </c:pt>
                <c:pt idx="47">
                  <c:v>190.1</c:v>
                </c:pt>
                <c:pt idx="48">
                  <c:v>295.60000000000002</c:v>
                </c:pt>
                <c:pt idx="49">
                  <c:v>316.39999999999998</c:v>
                </c:pt>
                <c:pt idx="50">
                  <c:v>280.5</c:v>
                </c:pt>
                <c:pt idx="51">
                  <c:v>201.39999999999998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5-4C51-B8FF-8913B0C3D10D}"/>
            </c:ext>
          </c:extLst>
        </c:ser>
        <c:ser>
          <c:idx val="6"/>
          <c:order val="6"/>
          <c:tx>
            <c:v>2011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'0'!$AM$3:$AM$54</c:f>
              <c:numCache>
                <c:formatCode>General</c:formatCode>
                <c:ptCount val="52"/>
                <c:pt idx="0">
                  <c:v>420</c:v>
                </c:pt>
                <c:pt idx="1">
                  <c:v>606.40000000000009</c:v>
                </c:pt>
                <c:pt idx="2">
                  <c:v>405.8</c:v>
                </c:pt>
                <c:pt idx="3">
                  <c:v>480.9</c:v>
                </c:pt>
                <c:pt idx="4">
                  <c:v>411.1</c:v>
                </c:pt>
                <c:pt idx="5">
                  <c:v>320.10000000000002</c:v>
                </c:pt>
                <c:pt idx="6">
                  <c:v>272.8</c:v>
                </c:pt>
                <c:pt idx="7">
                  <c:v>559.4</c:v>
                </c:pt>
                <c:pt idx="8">
                  <c:v>1202.0999999999999</c:v>
                </c:pt>
                <c:pt idx="9">
                  <c:v>515.29999999999995</c:v>
                </c:pt>
                <c:pt idx="10">
                  <c:v>373.20000000000005</c:v>
                </c:pt>
                <c:pt idx="11">
                  <c:v>287.2</c:v>
                </c:pt>
                <c:pt idx="12">
                  <c:v>200.89999999999998</c:v>
                </c:pt>
                <c:pt idx="13">
                  <c:v>429.3</c:v>
                </c:pt>
                <c:pt idx="14">
                  <c:v>331.9</c:v>
                </c:pt>
                <c:pt idx="15">
                  <c:v>255.5</c:v>
                </c:pt>
                <c:pt idx="16">
                  <c:v>353.9</c:v>
                </c:pt>
                <c:pt idx="17">
                  <c:v>238.2</c:v>
                </c:pt>
                <c:pt idx="18">
                  <c:v>555.29999999999995</c:v>
                </c:pt>
                <c:pt idx="19">
                  <c:v>123.2</c:v>
                </c:pt>
                <c:pt idx="20">
                  <c:v>494.1</c:v>
                </c:pt>
                <c:pt idx="21">
                  <c:v>428.3</c:v>
                </c:pt>
                <c:pt idx="22">
                  <c:v>445.29999999999995</c:v>
                </c:pt>
                <c:pt idx="23">
                  <c:v>221.3</c:v>
                </c:pt>
                <c:pt idx="24">
                  <c:v>269.8</c:v>
                </c:pt>
                <c:pt idx="25">
                  <c:v>447.4</c:v>
                </c:pt>
                <c:pt idx="26">
                  <c:v>267.5</c:v>
                </c:pt>
                <c:pt idx="27">
                  <c:v>253.1</c:v>
                </c:pt>
                <c:pt idx="28">
                  <c:v>562.20000000000005</c:v>
                </c:pt>
                <c:pt idx="29">
                  <c:v>188</c:v>
                </c:pt>
                <c:pt idx="30">
                  <c:v>308.39999999999998</c:v>
                </c:pt>
                <c:pt idx="31">
                  <c:v>567.6</c:v>
                </c:pt>
                <c:pt idx="32">
                  <c:v>398.1</c:v>
                </c:pt>
                <c:pt idx="33">
                  <c:v>349.8</c:v>
                </c:pt>
                <c:pt idx="34">
                  <c:v>247</c:v>
                </c:pt>
                <c:pt idx="35">
                  <c:v>307.39999999999998</c:v>
                </c:pt>
                <c:pt idx="36">
                  <c:v>454.79999999999995</c:v>
                </c:pt>
                <c:pt idx="37">
                  <c:v>247.5</c:v>
                </c:pt>
                <c:pt idx="38">
                  <c:v>355</c:v>
                </c:pt>
                <c:pt idx="39">
                  <c:v>284.3</c:v>
                </c:pt>
                <c:pt idx="40">
                  <c:v>247.5</c:v>
                </c:pt>
                <c:pt idx="41">
                  <c:v>571.9</c:v>
                </c:pt>
                <c:pt idx="42">
                  <c:v>254.1</c:v>
                </c:pt>
                <c:pt idx="43">
                  <c:v>608.1</c:v>
                </c:pt>
                <c:pt idx="44">
                  <c:v>408.5</c:v>
                </c:pt>
                <c:pt idx="45">
                  <c:v>195</c:v>
                </c:pt>
                <c:pt idx="46">
                  <c:v>135.30000000000001</c:v>
                </c:pt>
                <c:pt idx="47">
                  <c:v>196.7</c:v>
                </c:pt>
                <c:pt idx="48">
                  <c:v>294.5</c:v>
                </c:pt>
                <c:pt idx="49">
                  <c:v>315.8</c:v>
                </c:pt>
                <c:pt idx="50">
                  <c:v>236.9</c:v>
                </c:pt>
                <c:pt idx="51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5-4C51-B8FF-8913B0C3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9472"/>
        <c:axId val="946056208"/>
      </c:lineChart>
      <c:catAx>
        <c:axId val="946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6208"/>
        <c:crosses val="autoZero"/>
        <c:auto val="1"/>
        <c:lblAlgn val="ctr"/>
        <c:lblOffset val="100"/>
        <c:noMultiLvlLbl val="0"/>
      </c:catAx>
      <c:valAx>
        <c:axId val="946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'1'!$G$3:$G$54</c:f>
              <c:numCache>
                <c:formatCode>General</c:formatCode>
                <c:ptCount val="52"/>
                <c:pt idx="0">
                  <c:v>1005</c:v>
                </c:pt>
                <c:pt idx="1">
                  <c:v>829</c:v>
                </c:pt>
                <c:pt idx="2">
                  <c:v>783.5</c:v>
                </c:pt>
                <c:pt idx="3">
                  <c:v>651.5</c:v>
                </c:pt>
                <c:pt idx="4">
                  <c:v>557</c:v>
                </c:pt>
                <c:pt idx="5">
                  <c:v>555.9</c:v>
                </c:pt>
                <c:pt idx="6">
                  <c:v>554.90000000000009</c:v>
                </c:pt>
                <c:pt idx="7">
                  <c:v>530.29999999999995</c:v>
                </c:pt>
                <c:pt idx="8">
                  <c:v>524.20000000000005</c:v>
                </c:pt>
                <c:pt idx="9">
                  <c:v>507.9</c:v>
                </c:pt>
                <c:pt idx="10">
                  <c:v>506.1</c:v>
                </c:pt>
                <c:pt idx="11">
                  <c:v>500.2</c:v>
                </c:pt>
                <c:pt idx="12">
                  <c:v>456.3</c:v>
                </c:pt>
                <c:pt idx="13">
                  <c:v>453.3</c:v>
                </c:pt>
                <c:pt idx="14">
                  <c:v>449.9</c:v>
                </c:pt>
                <c:pt idx="15">
                  <c:v>449.2</c:v>
                </c:pt>
                <c:pt idx="16">
                  <c:v>438.9</c:v>
                </c:pt>
                <c:pt idx="17">
                  <c:v>438.79999999999995</c:v>
                </c:pt>
                <c:pt idx="18">
                  <c:v>433.70000000000005</c:v>
                </c:pt>
                <c:pt idx="19">
                  <c:v>413</c:v>
                </c:pt>
                <c:pt idx="20">
                  <c:v>407.9</c:v>
                </c:pt>
                <c:pt idx="21">
                  <c:v>399</c:v>
                </c:pt>
                <c:pt idx="22">
                  <c:v>377.1</c:v>
                </c:pt>
                <c:pt idx="23">
                  <c:v>368</c:v>
                </c:pt>
                <c:pt idx="24">
                  <c:v>363.7</c:v>
                </c:pt>
                <c:pt idx="25">
                  <c:v>358</c:v>
                </c:pt>
                <c:pt idx="26">
                  <c:v>357.2</c:v>
                </c:pt>
                <c:pt idx="27">
                  <c:v>356.8</c:v>
                </c:pt>
                <c:pt idx="28">
                  <c:v>350.79999999999995</c:v>
                </c:pt>
                <c:pt idx="29">
                  <c:v>319.89999999999998</c:v>
                </c:pt>
                <c:pt idx="30">
                  <c:v>313.29999999999995</c:v>
                </c:pt>
                <c:pt idx="31">
                  <c:v>305.79999999999995</c:v>
                </c:pt>
                <c:pt idx="32">
                  <c:v>304.5</c:v>
                </c:pt>
                <c:pt idx="33">
                  <c:v>297.5</c:v>
                </c:pt>
                <c:pt idx="34">
                  <c:v>293.3</c:v>
                </c:pt>
                <c:pt idx="35">
                  <c:v>285.7</c:v>
                </c:pt>
                <c:pt idx="36">
                  <c:v>281.8</c:v>
                </c:pt>
                <c:pt idx="37">
                  <c:v>281.2</c:v>
                </c:pt>
                <c:pt idx="38">
                  <c:v>250.5</c:v>
                </c:pt>
                <c:pt idx="39">
                  <c:v>238.9</c:v>
                </c:pt>
                <c:pt idx="40">
                  <c:v>238.3</c:v>
                </c:pt>
                <c:pt idx="41">
                  <c:v>237.5</c:v>
                </c:pt>
                <c:pt idx="42">
                  <c:v>232.5</c:v>
                </c:pt>
                <c:pt idx="43">
                  <c:v>232.1</c:v>
                </c:pt>
                <c:pt idx="44">
                  <c:v>228.8</c:v>
                </c:pt>
                <c:pt idx="45">
                  <c:v>227.9</c:v>
                </c:pt>
                <c:pt idx="46">
                  <c:v>226.5</c:v>
                </c:pt>
                <c:pt idx="47">
                  <c:v>225.8</c:v>
                </c:pt>
                <c:pt idx="48">
                  <c:v>208.1</c:v>
                </c:pt>
                <c:pt idx="49">
                  <c:v>198.7</c:v>
                </c:pt>
                <c:pt idx="50">
                  <c:v>165.8</c:v>
                </c:pt>
                <c:pt idx="5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7-465A-B852-15A5281E3E29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'1'!$L$3:$L$54</c:f>
              <c:numCache>
                <c:formatCode>General</c:formatCode>
                <c:ptCount val="52"/>
                <c:pt idx="0">
                  <c:v>1205.9000000000001</c:v>
                </c:pt>
                <c:pt idx="1">
                  <c:v>804.1</c:v>
                </c:pt>
                <c:pt idx="2">
                  <c:v>702.5</c:v>
                </c:pt>
                <c:pt idx="3">
                  <c:v>632.9</c:v>
                </c:pt>
                <c:pt idx="4">
                  <c:v>566.09999999999991</c:v>
                </c:pt>
                <c:pt idx="5">
                  <c:v>678</c:v>
                </c:pt>
                <c:pt idx="6">
                  <c:v>550.79999999999995</c:v>
                </c:pt>
                <c:pt idx="7">
                  <c:v>519.29999999999995</c:v>
                </c:pt>
                <c:pt idx="8">
                  <c:v>532.4</c:v>
                </c:pt>
                <c:pt idx="9">
                  <c:v>470.2</c:v>
                </c:pt>
                <c:pt idx="10">
                  <c:v>501.8</c:v>
                </c:pt>
                <c:pt idx="11">
                  <c:v>472</c:v>
                </c:pt>
                <c:pt idx="12">
                  <c:v>449.8</c:v>
                </c:pt>
                <c:pt idx="13">
                  <c:v>508.8</c:v>
                </c:pt>
                <c:pt idx="14">
                  <c:v>459</c:v>
                </c:pt>
                <c:pt idx="15">
                  <c:v>445.29999999999995</c:v>
                </c:pt>
                <c:pt idx="16">
                  <c:v>434.5</c:v>
                </c:pt>
                <c:pt idx="17">
                  <c:v>436.3</c:v>
                </c:pt>
                <c:pt idx="18">
                  <c:v>418.3</c:v>
                </c:pt>
                <c:pt idx="19">
                  <c:v>380.4</c:v>
                </c:pt>
                <c:pt idx="20">
                  <c:v>430.4</c:v>
                </c:pt>
                <c:pt idx="21">
                  <c:v>404.70000000000005</c:v>
                </c:pt>
                <c:pt idx="22">
                  <c:v>368.29999999999995</c:v>
                </c:pt>
                <c:pt idx="23">
                  <c:v>342.70000000000005</c:v>
                </c:pt>
                <c:pt idx="24">
                  <c:v>372.3</c:v>
                </c:pt>
                <c:pt idx="25">
                  <c:v>377</c:v>
                </c:pt>
                <c:pt idx="26">
                  <c:v>397.5</c:v>
                </c:pt>
                <c:pt idx="27">
                  <c:v>376.20000000000005</c:v>
                </c:pt>
                <c:pt idx="28">
                  <c:v>358.1</c:v>
                </c:pt>
                <c:pt idx="29">
                  <c:v>305.90000000000003</c:v>
                </c:pt>
                <c:pt idx="30">
                  <c:v>316.39999999999998</c:v>
                </c:pt>
                <c:pt idx="31">
                  <c:v>291</c:v>
                </c:pt>
                <c:pt idx="32">
                  <c:v>302.10000000000002</c:v>
                </c:pt>
                <c:pt idx="33">
                  <c:v>300.2</c:v>
                </c:pt>
                <c:pt idx="34">
                  <c:v>290.7</c:v>
                </c:pt>
                <c:pt idx="35">
                  <c:v>280.5</c:v>
                </c:pt>
                <c:pt idx="36">
                  <c:v>264.5</c:v>
                </c:pt>
                <c:pt idx="37">
                  <c:v>251.1</c:v>
                </c:pt>
                <c:pt idx="38">
                  <c:v>309.2</c:v>
                </c:pt>
                <c:pt idx="39">
                  <c:v>242.79999999999998</c:v>
                </c:pt>
                <c:pt idx="40">
                  <c:v>242.5</c:v>
                </c:pt>
                <c:pt idx="41">
                  <c:v>244.2</c:v>
                </c:pt>
                <c:pt idx="42">
                  <c:v>224.1</c:v>
                </c:pt>
                <c:pt idx="43">
                  <c:v>238.79999999999998</c:v>
                </c:pt>
                <c:pt idx="44">
                  <c:v>245</c:v>
                </c:pt>
                <c:pt idx="45">
                  <c:v>227.1</c:v>
                </c:pt>
                <c:pt idx="46">
                  <c:v>230.3</c:v>
                </c:pt>
                <c:pt idx="47">
                  <c:v>232.3</c:v>
                </c:pt>
                <c:pt idx="48">
                  <c:v>217.60000000000002</c:v>
                </c:pt>
                <c:pt idx="49">
                  <c:v>197.60000000000002</c:v>
                </c:pt>
                <c:pt idx="50">
                  <c:v>158.30000000000001</c:v>
                </c:pt>
                <c:pt idx="51">
                  <c:v>123.69999999999999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7-465A-B852-15A5281E3E29}"/>
            </c:ext>
          </c:extLst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'1'!$Q$3:$Q$54</c:f>
              <c:numCache>
                <c:formatCode>General</c:formatCode>
                <c:ptCount val="52"/>
                <c:pt idx="0">
                  <c:v>1269.0999999999999</c:v>
                </c:pt>
                <c:pt idx="1">
                  <c:v>730.2</c:v>
                </c:pt>
                <c:pt idx="2">
                  <c:v>656.2</c:v>
                </c:pt>
                <c:pt idx="3">
                  <c:v>612.1</c:v>
                </c:pt>
                <c:pt idx="4">
                  <c:v>539.70000000000005</c:v>
                </c:pt>
                <c:pt idx="5">
                  <c:v>696</c:v>
                </c:pt>
                <c:pt idx="6">
                  <c:v>521.29999999999995</c:v>
                </c:pt>
                <c:pt idx="7">
                  <c:v>497.5</c:v>
                </c:pt>
                <c:pt idx="8">
                  <c:v>472.40000000000003</c:v>
                </c:pt>
                <c:pt idx="9">
                  <c:v>410.20000000000005</c:v>
                </c:pt>
                <c:pt idx="10">
                  <c:v>504.40000000000003</c:v>
                </c:pt>
                <c:pt idx="11">
                  <c:v>457.2</c:v>
                </c:pt>
                <c:pt idx="12">
                  <c:v>422</c:v>
                </c:pt>
                <c:pt idx="13">
                  <c:v>499</c:v>
                </c:pt>
                <c:pt idx="14">
                  <c:v>415.59999999999997</c:v>
                </c:pt>
                <c:pt idx="15">
                  <c:v>426.3</c:v>
                </c:pt>
                <c:pt idx="16">
                  <c:v>412.29999999999995</c:v>
                </c:pt>
                <c:pt idx="17">
                  <c:v>383.79999999999995</c:v>
                </c:pt>
                <c:pt idx="18">
                  <c:v>383.20000000000005</c:v>
                </c:pt>
                <c:pt idx="19">
                  <c:v>389.90000000000003</c:v>
                </c:pt>
                <c:pt idx="20">
                  <c:v>461.9</c:v>
                </c:pt>
                <c:pt idx="21">
                  <c:v>387.5</c:v>
                </c:pt>
                <c:pt idx="22">
                  <c:v>349.6</c:v>
                </c:pt>
                <c:pt idx="23">
                  <c:v>321</c:v>
                </c:pt>
                <c:pt idx="24">
                  <c:v>347</c:v>
                </c:pt>
                <c:pt idx="25">
                  <c:v>390.9</c:v>
                </c:pt>
                <c:pt idx="26">
                  <c:v>378.3</c:v>
                </c:pt>
                <c:pt idx="27">
                  <c:v>379.7</c:v>
                </c:pt>
                <c:pt idx="28">
                  <c:v>337.79999999999995</c:v>
                </c:pt>
                <c:pt idx="29">
                  <c:v>305.8</c:v>
                </c:pt>
                <c:pt idx="30">
                  <c:v>315.10000000000002</c:v>
                </c:pt>
                <c:pt idx="31">
                  <c:v>274.79999999999995</c:v>
                </c:pt>
                <c:pt idx="32">
                  <c:v>284.39999999999998</c:v>
                </c:pt>
                <c:pt idx="33">
                  <c:v>291.79999999999995</c:v>
                </c:pt>
                <c:pt idx="34">
                  <c:v>286</c:v>
                </c:pt>
                <c:pt idx="35">
                  <c:v>275.90000000000003</c:v>
                </c:pt>
                <c:pt idx="36">
                  <c:v>259.89999999999998</c:v>
                </c:pt>
                <c:pt idx="37">
                  <c:v>239.5</c:v>
                </c:pt>
                <c:pt idx="38">
                  <c:v>293.39999999999998</c:v>
                </c:pt>
                <c:pt idx="39">
                  <c:v>236.1</c:v>
                </c:pt>
                <c:pt idx="40">
                  <c:v>242.6</c:v>
                </c:pt>
                <c:pt idx="41">
                  <c:v>222.10000000000002</c:v>
                </c:pt>
                <c:pt idx="42">
                  <c:v>219.5</c:v>
                </c:pt>
                <c:pt idx="43">
                  <c:v>242.5</c:v>
                </c:pt>
                <c:pt idx="44">
                  <c:v>255.4</c:v>
                </c:pt>
                <c:pt idx="45">
                  <c:v>218.39999999999998</c:v>
                </c:pt>
                <c:pt idx="46">
                  <c:v>215.5</c:v>
                </c:pt>
                <c:pt idx="47">
                  <c:v>218.60000000000002</c:v>
                </c:pt>
                <c:pt idx="48">
                  <c:v>195.7</c:v>
                </c:pt>
                <c:pt idx="49">
                  <c:v>199.4</c:v>
                </c:pt>
                <c:pt idx="50">
                  <c:v>118</c:v>
                </c:pt>
                <c:pt idx="51">
                  <c:v>130.1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7-465A-B852-15A5281E3E29}"/>
            </c:ext>
          </c:extLst>
        </c:ser>
        <c:ser>
          <c:idx val="3"/>
          <c:order val="3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'1'!$V$3:$V$54</c:f>
              <c:numCache>
                <c:formatCode>General</c:formatCode>
                <c:ptCount val="52"/>
                <c:pt idx="0">
                  <c:v>1244.3000000000002</c:v>
                </c:pt>
                <c:pt idx="1">
                  <c:v>635.9</c:v>
                </c:pt>
                <c:pt idx="2">
                  <c:v>597.29999999999995</c:v>
                </c:pt>
                <c:pt idx="3">
                  <c:v>608.4</c:v>
                </c:pt>
                <c:pt idx="4">
                  <c:v>514.79999999999995</c:v>
                </c:pt>
                <c:pt idx="5">
                  <c:v>635.6</c:v>
                </c:pt>
                <c:pt idx="6">
                  <c:v>480.1</c:v>
                </c:pt>
                <c:pt idx="7">
                  <c:v>442.8</c:v>
                </c:pt>
                <c:pt idx="8">
                  <c:v>427.29999999999995</c:v>
                </c:pt>
                <c:pt idx="9">
                  <c:v>399.79999999999995</c:v>
                </c:pt>
                <c:pt idx="10">
                  <c:v>497.70000000000005</c:v>
                </c:pt>
                <c:pt idx="11">
                  <c:v>446.09999999999997</c:v>
                </c:pt>
                <c:pt idx="12">
                  <c:v>405.9</c:v>
                </c:pt>
                <c:pt idx="13">
                  <c:v>489.09999999999997</c:v>
                </c:pt>
                <c:pt idx="14">
                  <c:v>427.3</c:v>
                </c:pt>
                <c:pt idx="15">
                  <c:v>396.2</c:v>
                </c:pt>
                <c:pt idx="16">
                  <c:v>406</c:v>
                </c:pt>
                <c:pt idx="17">
                  <c:v>370.09999999999997</c:v>
                </c:pt>
                <c:pt idx="18">
                  <c:v>326.5</c:v>
                </c:pt>
                <c:pt idx="19">
                  <c:v>348.6</c:v>
                </c:pt>
                <c:pt idx="20">
                  <c:v>540.4</c:v>
                </c:pt>
                <c:pt idx="21">
                  <c:v>365.2</c:v>
                </c:pt>
                <c:pt idx="22">
                  <c:v>323.7</c:v>
                </c:pt>
                <c:pt idx="23">
                  <c:v>309</c:v>
                </c:pt>
                <c:pt idx="24">
                  <c:v>329.4</c:v>
                </c:pt>
                <c:pt idx="25">
                  <c:v>391.40000000000003</c:v>
                </c:pt>
                <c:pt idx="26">
                  <c:v>377.3</c:v>
                </c:pt>
                <c:pt idx="27">
                  <c:v>381.8</c:v>
                </c:pt>
                <c:pt idx="28">
                  <c:v>302</c:v>
                </c:pt>
                <c:pt idx="29">
                  <c:v>290.39999999999998</c:v>
                </c:pt>
                <c:pt idx="30">
                  <c:v>314</c:v>
                </c:pt>
                <c:pt idx="31">
                  <c:v>280.29999999999995</c:v>
                </c:pt>
                <c:pt idx="32">
                  <c:v>285.3</c:v>
                </c:pt>
                <c:pt idx="33">
                  <c:v>284.89999999999998</c:v>
                </c:pt>
                <c:pt idx="34">
                  <c:v>273.39999999999998</c:v>
                </c:pt>
                <c:pt idx="35">
                  <c:v>278.5</c:v>
                </c:pt>
                <c:pt idx="36">
                  <c:v>232.20000000000002</c:v>
                </c:pt>
                <c:pt idx="37">
                  <c:v>265.10000000000002</c:v>
                </c:pt>
                <c:pt idx="38">
                  <c:v>259.2</c:v>
                </c:pt>
                <c:pt idx="39">
                  <c:v>215.7</c:v>
                </c:pt>
                <c:pt idx="40">
                  <c:v>229.2</c:v>
                </c:pt>
                <c:pt idx="41">
                  <c:v>195.5</c:v>
                </c:pt>
                <c:pt idx="42">
                  <c:v>236.2</c:v>
                </c:pt>
                <c:pt idx="43">
                  <c:v>219.2</c:v>
                </c:pt>
                <c:pt idx="44">
                  <c:v>261.29999999999995</c:v>
                </c:pt>
                <c:pt idx="45">
                  <c:v>236.89999999999998</c:v>
                </c:pt>
                <c:pt idx="46">
                  <c:v>212.3</c:v>
                </c:pt>
                <c:pt idx="47">
                  <c:v>211.6</c:v>
                </c:pt>
                <c:pt idx="48">
                  <c:v>196.2</c:v>
                </c:pt>
                <c:pt idx="49">
                  <c:v>196.2</c:v>
                </c:pt>
                <c:pt idx="50">
                  <c:v>99.300000000000011</c:v>
                </c:pt>
                <c:pt idx="51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7-465A-B852-15A5281E3E29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'1'!$AA$3:$AA$54</c:f>
              <c:numCache>
                <c:formatCode>General</c:formatCode>
                <c:ptCount val="52"/>
                <c:pt idx="0">
                  <c:v>1300.3</c:v>
                </c:pt>
                <c:pt idx="1">
                  <c:v>640.4</c:v>
                </c:pt>
                <c:pt idx="2">
                  <c:v>613</c:v>
                </c:pt>
                <c:pt idx="3">
                  <c:v>590.59999999999991</c:v>
                </c:pt>
                <c:pt idx="4">
                  <c:v>518.5</c:v>
                </c:pt>
                <c:pt idx="5">
                  <c:v>603</c:v>
                </c:pt>
                <c:pt idx="6">
                  <c:v>460.3</c:v>
                </c:pt>
                <c:pt idx="7">
                  <c:v>433.29999999999995</c:v>
                </c:pt>
                <c:pt idx="8">
                  <c:v>430.9</c:v>
                </c:pt>
                <c:pt idx="9">
                  <c:v>416.4</c:v>
                </c:pt>
                <c:pt idx="10">
                  <c:v>508.5</c:v>
                </c:pt>
                <c:pt idx="11">
                  <c:v>473.7</c:v>
                </c:pt>
                <c:pt idx="12">
                  <c:v>441.20000000000005</c:v>
                </c:pt>
                <c:pt idx="13">
                  <c:v>491.3</c:v>
                </c:pt>
                <c:pt idx="14">
                  <c:v>449.9</c:v>
                </c:pt>
                <c:pt idx="15">
                  <c:v>402.1</c:v>
                </c:pt>
                <c:pt idx="16">
                  <c:v>408.3</c:v>
                </c:pt>
                <c:pt idx="17">
                  <c:v>380.2</c:v>
                </c:pt>
                <c:pt idx="18">
                  <c:v>316.5</c:v>
                </c:pt>
                <c:pt idx="19">
                  <c:v>339.9</c:v>
                </c:pt>
                <c:pt idx="20">
                  <c:v>470.6</c:v>
                </c:pt>
                <c:pt idx="21">
                  <c:v>357.5</c:v>
                </c:pt>
                <c:pt idx="22">
                  <c:v>252.89999999999998</c:v>
                </c:pt>
                <c:pt idx="23">
                  <c:v>308</c:v>
                </c:pt>
                <c:pt idx="24">
                  <c:v>342.20000000000005</c:v>
                </c:pt>
                <c:pt idx="25">
                  <c:v>413.3</c:v>
                </c:pt>
                <c:pt idx="26">
                  <c:v>365.70000000000005</c:v>
                </c:pt>
                <c:pt idx="27">
                  <c:v>393.7</c:v>
                </c:pt>
                <c:pt idx="28">
                  <c:v>300.29999999999995</c:v>
                </c:pt>
                <c:pt idx="29">
                  <c:v>278</c:v>
                </c:pt>
                <c:pt idx="30">
                  <c:v>335.5</c:v>
                </c:pt>
                <c:pt idx="31">
                  <c:v>262.2</c:v>
                </c:pt>
                <c:pt idx="32">
                  <c:v>289.10000000000002</c:v>
                </c:pt>
                <c:pt idx="33">
                  <c:v>286.2</c:v>
                </c:pt>
                <c:pt idx="34">
                  <c:v>271.39999999999998</c:v>
                </c:pt>
                <c:pt idx="35">
                  <c:v>274.60000000000002</c:v>
                </c:pt>
                <c:pt idx="36">
                  <c:v>254</c:v>
                </c:pt>
                <c:pt idx="37">
                  <c:v>270.10000000000002</c:v>
                </c:pt>
                <c:pt idx="38">
                  <c:v>251.7</c:v>
                </c:pt>
                <c:pt idx="39">
                  <c:v>223.9</c:v>
                </c:pt>
                <c:pt idx="40">
                  <c:v>234.4</c:v>
                </c:pt>
                <c:pt idx="41">
                  <c:v>205.1</c:v>
                </c:pt>
                <c:pt idx="42">
                  <c:v>258</c:v>
                </c:pt>
                <c:pt idx="43">
                  <c:v>257.10000000000002</c:v>
                </c:pt>
                <c:pt idx="44">
                  <c:v>288.5</c:v>
                </c:pt>
                <c:pt idx="45">
                  <c:v>262.60000000000002</c:v>
                </c:pt>
                <c:pt idx="46">
                  <c:v>216.9</c:v>
                </c:pt>
                <c:pt idx="47">
                  <c:v>209.9</c:v>
                </c:pt>
                <c:pt idx="48">
                  <c:v>196.2</c:v>
                </c:pt>
                <c:pt idx="49">
                  <c:v>215.2</c:v>
                </c:pt>
                <c:pt idx="50">
                  <c:v>121</c:v>
                </c:pt>
                <c:pt idx="51">
                  <c:v>129.4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7-465A-B852-15A5281E3E29}"/>
            </c:ext>
          </c:extLst>
        </c:ser>
        <c:ser>
          <c:idx val="5"/>
          <c:order val="5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'1'!$AG$3:$AG$54</c:f>
              <c:numCache>
                <c:formatCode>General</c:formatCode>
                <c:ptCount val="52"/>
                <c:pt idx="0">
                  <c:v>1243.5999999999999</c:v>
                </c:pt>
                <c:pt idx="1">
                  <c:v>603.09999999999991</c:v>
                </c:pt>
                <c:pt idx="2">
                  <c:v>559.20000000000005</c:v>
                </c:pt>
                <c:pt idx="3">
                  <c:v>643.6</c:v>
                </c:pt>
                <c:pt idx="4">
                  <c:v>497</c:v>
                </c:pt>
                <c:pt idx="5">
                  <c:v>607.6</c:v>
                </c:pt>
                <c:pt idx="6">
                  <c:v>469.20000000000005</c:v>
                </c:pt>
                <c:pt idx="7">
                  <c:v>451</c:v>
                </c:pt>
                <c:pt idx="8">
                  <c:v>449.9</c:v>
                </c:pt>
                <c:pt idx="9">
                  <c:v>428.9</c:v>
                </c:pt>
                <c:pt idx="10">
                  <c:v>558.79999999999995</c:v>
                </c:pt>
                <c:pt idx="11">
                  <c:v>476.8</c:v>
                </c:pt>
                <c:pt idx="12">
                  <c:v>469.3</c:v>
                </c:pt>
                <c:pt idx="13">
                  <c:v>547.4</c:v>
                </c:pt>
                <c:pt idx="14">
                  <c:v>454.5</c:v>
                </c:pt>
                <c:pt idx="15">
                  <c:v>423.1</c:v>
                </c:pt>
                <c:pt idx="16">
                  <c:v>408.6</c:v>
                </c:pt>
                <c:pt idx="17">
                  <c:v>414.7</c:v>
                </c:pt>
                <c:pt idx="18">
                  <c:v>321.89999999999998</c:v>
                </c:pt>
                <c:pt idx="19">
                  <c:v>354.6</c:v>
                </c:pt>
                <c:pt idx="20">
                  <c:v>487</c:v>
                </c:pt>
                <c:pt idx="21">
                  <c:v>345.7</c:v>
                </c:pt>
                <c:pt idx="22">
                  <c:v>272.20000000000005</c:v>
                </c:pt>
                <c:pt idx="23">
                  <c:v>308.8</c:v>
                </c:pt>
                <c:pt idx="24">
                  <c:v>353.3</c:v>
                </c:pt>
                <c:pt idx="25">
                  <c:v>405.5</c:v>
                </c:pt>
                <c:pt idx="26">
                  <c:v>378.9</c:v>
                </c:pt>
                <c:pt idx="27">
                  <c:v>406.8</c:v>
                </c:pt>
                <c:pt idx="28">
                  <c:v>316.39999999999998</c:v>
                </c:pt>
                <c:pt idx="29">
                  <c:v>280.5</c:v>
                </c:pt>
                <c:pt idx="30">
                  <c:v>348.70000000000005</c:v>
                </c:pt>
                <c:pt idx="31">
                  <c:v>259.5</c:v>
                </c:pt>
                <c:pt idx="32">
                  <c:v>295.60000000000002</c:v>
                </c:pt>
                <c:pt idx="33">
                  <c:v>299.7</c:v>
                </c:pt>
                <c:pt idx="34">
                  <c:v>263.90000000000003</c:v>
                </c:pt>
                <c:pt idx="35">
                  <c:v>260.8</c:v>
                </c:pt>
                <c:pt idx="36">
                  <c:v>247.6</c:v>
                </c:pt>
                <c:pt idx="37">
                  <c:v>244.7</c:v>
                </c:pt>
                <c:pt idx="38">
                  <c:v>239.20000000000002</c:v>
                </c:pt>
                <c:pt idx="39">
                  <c:v>205.8</c:v>
                </c:pt>
                <c:pt idx="40">
                  <c:v>230.89999999999998</c:v>
                </c:pt>
                <c:pt idx="41">
                  <c:v>201.39999999999998</c:v>
                </c:pt>
                <c:pt idx="42">
                  <c:v>273.79999999999995</c:v>
                </c:pt>
                <c:pt idx="43">
                  <c:v>252.4</c:v>
                </c:pt>
                <c:pt idx="44">
                  <c:v>290.2</c:v>
                </c:pt>
                <c:pt idx="45">
                  <c:v>283</c:v>
                </c:pt>
                <c:pt idx="46">
                  <c:v>207.9</c:v>
                </c:pt>
                <c:pt idx="47">
                  <c:v>222.60000000000002</c:v>
                </c:pt>
                <c:pt idx="48">
                  <c:v>190.1</c:v>
                </c:pt>
                <c:pt idx="49">
                  <c:v>187.8</c:v>
                </c:pt>
                <c:pt idx="50">
                  <c:v>142.69999999999999</c:v>
                </c:pt>
                <c:pt idx="51">
                  <c:v>122.7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7-465A-B852-15A5281E3E29}"/>
            </c:ext>
          </c:extLst>
        </c:ser>
        <c:ser>
          <c:idx val="6"/>
          <c:order val="6"/>
          <c:tx>
            <c:v>2011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'1'!$AM$3:$AM$54</c:f>
              <c:numCache>
                <c:formatCode>General</c:formatCode>
                <c:ptCount val="52"/>
                <c:pt idx="0">
                  <c:v>1202.0999999999999</c:v>
                </c:pt>
                <c:pt idx="1">
                  <c:v>606.40000000000009</c:v>
                </c:pt>
                <c:pt idx="2">
                  <c:v>567.6</c:v>
                </c:pt>
                <c:pt idx="3">
                  <c:v>608.1</c:v>
                </c:pt>
                <c:pt idx="4">
                  <c:v>555.29999999999995</c:v>
                </c:pt>
                <c:pt idx="5">
                  <c:v>562.20000000000005</c:v>
                </c:pt>
                <c:pt idx="6">
                  <c:v>480.9</c:v>
                </c:pt>
                <c:pt idx="7">
                  <c:v>447.4</c:v>
                </c:pt>
                <c:pt idx="8">
                  <c:v>420</c:v>
                </c:pt>
                <c:pt idx="9">
                  <c:v>405.8</c:v>
                </c:pt>
                <c:pt idx="10">
                  <c:v>571.9</c:v>
                </c:pt>
                <c:pt idx="11">
                  <c:v>494.1</c:v>
                </c:pt>
                <c:pt idx="12">
                  <c:v>454.79999999999995</c:v>
                </c:pt>
                <c:pt idx="13">
                  <c:v>559.4</c:v>
                </c:pt>
                <c:pt idx="14">
                  <c:v>445.29999999999995</c:v>
                </c:pt>
                <c:pt idx="15">
                  <c:v>411.1</c:v>
                </c:pt>
                <c:pt idx="16">
                  <c:v>408.5</c:v>
                </c:pt>
                <c:pt idx="17">
                  <c:v>429.3</c:v>
                </c:pt>
                <c:pt idx="18">
                  <c:v>254.1</c:v>
                </c:pt>
                <c:pt idx="19">
                  <c:v>353.9</c:v>
                </c:pt>
                <c:pt idx="20">
                  <c:v>515.29999999999995</c:v>
                </c:pt>
                <c:pt idx="21">
                  <c:v>331.9</c:v>
                </c:pt>
                <c:pt idx="22">
                  <c:v>267.5</c:v>
                </c:pt>
                <c:pt idx="23">
                  <c:v>320.10000000000002</c:v>
                </c:pt>
                <c:pt idx="24">
                  <c:v>349.8</c:v>
                </c:pt>
                <c:pt idx="25">
                  <c:v>428.3</c:v>
                </c:pt>
                <c:pt idx="26">
                  <c:v>373.20000000000005</c:v>
                </c:pt>
                <c:pt idx="27">
                  <c:v>398.1</c:v>
                </c:pt>
                <c:pt idx="28">
                  <c:v>315.8</c:v>
                </c:pt>
                <c:pt idx="29">
                  <c:v>236.9</c:v>
                </c:pt>
                <c:pt idx="30">
                  <c:v>355</c:v>
                </c:pt>
                <c:pt idx="31">
                  <c:v>253.1</c:v>
                </c:pt>
                <c:pt idx="32">
                  <c:v>294.5</c:v>
                </c:pt>
                <c:pt idx="33">
                  <c:v>307.39999999999998</c:v>
                </c:pt>
                <c:pt idx="34">
                  <c:v>255.5</c:v>
                </c:pt>
                <c:pt idx="35">
                  <c:v>269.8</c:v>
                </c:pt>
                <c:pt idx="36">
                  <c:v>247.5</c:v>
                </c:pt>
                <c:pt idx="37">
                  <c:v>247</c:v>
                </c:pt>
                <c:pt idx="38">
                  <c:v>287.2</c:v>
                </c:pt>
                <c:pt idx="39">
                  <c:v>195</c:v>
                </c:pt>
                <c:pt idx="40">
                  <c:v>221.3</c:v>
                </c:pt>
                <c:pt idx="41">
                  <c:v>236.9</c:v>
                </c:pt>
                <c:pt idx="42">
                  <c:v>284.3</c:v>
                </c:pt>
                <c:pt idx="43">
                  <c:v>247.5</c:v>
                </c:pt>
                <c:pt idx="44">
                  <c:v>308.39999999999998</c:v>
                </c:pt>
                <c:pt idx="45">
                  <c:v>272.8</c:v>
                </c:pt>
                <c:pt idx="46">
                  <c:v>200.89999999999998</c:v>
                </c:pt>
                <c:pt idx="47">
                  <c:v>238.2</c:v>
                </c:pt>
                <c:pt idx="48">
                  <c:v>196.7</c:v>
                </c:pt>
                <c:pt idx="49">
                  <c:v>188</c:v>
                </c:pt>
                <c:pt idx="50">
                  <c:v>135.30000000000001</c:v>
                </c:pt>
                <c:pt idx="51">
                  <c:v>123.2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7-465A-B852-15A5281E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8928"/>
        <c:axId val="946062192"/>
      </c:lineChart>
      <c:catAx>
        <c:axId val="9460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2192"/>
        <c:crosses val="autoZero"/>
        <c:auto val="1"/>
        <c:lblAlgn val="ctr"/>
        <c:lblOffset val="100"/>
        <c:noMultiLvlLbl val="0"/>
      </c:catAx>
      <c:valAx>
        <c:axId val="946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2017-2016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'2'!$AP$3:$AP$54</c:f>
              <c:numCache>
                <c:formatCode>0.00%</c:formatCode>
                <c:ptCount val="52"/>
                <c:pt idx="0">
                  <c:v>0.19990049751243791</c:v>
                </c:pt>
                <c:pt idx="1">
                  <c:v>-3.0036188178528319E-2</c:v>
                </c:pt>
                <c:pt idx="2">
                  <c:v>-0.10338225909380983</c:v>
                </c:pt>
                <c:pt idx="3">
                  <c:v>-2.8549501151189597E-2</c:v>
                </c:pt>
                <c:pt idx="4">
                  <c:v>1.6337522441651542E-2</c:v>
                </c:pt>
                <c:pt idx="5">
                  <c:v>0.21964382083108477</c:v>
                </c:pt>
                <c:pt idx="6">
                  <c:v>-7.3887186880521455E-3</c:v>
                </c:pt>
                <c:pt idx="7">
                  <c:v>-2.0742975674146711E-2</c:v>
                </c:pt>
                <c:pt idx="8">
                  <c:v>1.5642884395268848E-2</c:v>
                </c:pt>
                <c:pt idx="9">
                  <c:v>-7.4227210080724526E-2</c:v>
                </c:pt>
                <c:pt idx="10">
                  <c:v>-8.49634459592968E-3</c:v>
                </c:pt>
                <c:pt idx="11">
                  <c:v>-5.6377449020391823E-2</c:v>
                </c:pt>
                <c:pt idx="12">
                  <c:v>-1.4245014245014245E-2</c:v>
                </c:pt>
                <c:pt idx="13">
                  <c:v>0.12243547319655856</c:v>
                </c:pt>
                <c:pt idx="14">
                  <c:v>2.0226717048232992E-2</c:v>
                </c:pt>
                <c:pt idx="15">
                  <c:v>-8.6821015138023906E-3</c:v>
                </c:pt>
                <c:pt idx="16">
                  <c:v>-1.0025062656641553E-2</c:v>
                </c:pt>
                <c:pt idx="17">
                  <c:v>-5.6973564266179205E-3</c:v>
                </c:pt>
                <c:pt idx="18">
                  <c:v>-3.5508415955729844E-2</c:v>
                </c:pt>
                <c:pt idx="19">
                  <c:v>-7.8934624697336614E-2</c:v>
                </c:pt>
                <c:pt idx="20">
                  <c:v>5.5160578573179707E-2</c:v>
                </c:pt>
                <c:pt idx="21">
                  <c:v>1.42857142857144E-2</c:v>
                </c:pt>
                <c:pt idx="22">
                  <c:v>-2.333598514982781E-2</c:v>
                </c:pt>
                <c:pt idx="23">
                  <c:v>-6.8749999999999881E-2</c:v>
                </c:pt>
                <c:pt idx="24">
                  <c:v>2.3645861974154588E-2</c:v>
                </c:pt>
                <c:pt idx="25">
                  <c:v>5.3072625698324022E-2</c:v>
                </c:pt>
                <c:pt idx="26">
                  <c:v>0.11282194848824191</c:v>
                </c:pt>
                <c:pt idx="27">
                  <c:v>5.4372197309417135E-2</c:v>
                </c:pt>
                <c:pt idx="28">
                  <c:v>2.0809578107183778E-2</c:v>
                </c:pt>
                <c:pt idx="29">
                  <c:v>-4.3763676148796324E-2</c:v>
                </c:pt>
                <c:pt idx="30">
                  <c:v>9.8946696457070642E-3</c:v>
                </c:pt>
                <c:pt idx="31">
                  <c:v>-4.8397645519947539E-2</c:v>
                </c:pt>
                <c:pt idx="32">
                  <c:v>-7.8817733990147031E-3</c:v>
                </c:pt>
                <c:pt idx="33">
                  <c:v>9.0756302521008015E-3</c:v>
                </c:pt>
                <c:pt idx="34">
                  <c:v>-8.8646437095125218E-3</c:v>
                </c:pt>
                <c:pt idx="35">
                  <c:v>-1.8200910045502235E-2</c:v>
                </c:pt>
                <c:pt idx="36">
                  <c:v>-6.1391057487579885E-2</c:v>
                </c:pt>
                <c:pt idx="37">
                  <c:v>-0.10704125177809387</c:v>
                </c:pt>
                <c:pt idx="38">
                  <c:v>0.23433133732534925</c:v>
                </c:pt>
                <c:pt idx="39">
                  <c:v>1.6324822101297518E-2</c:v>
                </c:pt>
                <c:pt idx="40">
                  <c:v>1.7624842635333565E-2</c:v>
                </c:pt>
                <c:pt idx="41">
                  <c:v>2.8210526315789426E-2</c:v>
                </c:pt>
                <c:pt idx="42">
                  <c:v>-3.612903225806454E-2</c:v>
                </c:pt>
                <c:pt idx="43">
                  <c:v>2.8866867729426923E-2</c:v>
                </c:pt>
                <c:pt idx="44">
                  <c:v>7.0804195804195752E-2</c:v>
                </c:pt>
                <c:pt idx="45">
                  <c:v>-3.5103115401492382E-3</c:v>
                </c:pt>
                <c:pt idx="46">
                  <c:v>1.6777041942604907E-2</c:v>
                </c:pt>
                <c:pt idx="47">
                  <c:v>2.878653675819309E-2</c:v>
                </c:pt>
                <c:pt idx="48">
                  <c:v>4.5651129264776685E-2</c:v>
                </c:pt>
                <c:pt idx="49">
                  <c:v>-5.5359838953194058E-3</c:v>
                </c:pt>
                <c:pt idx="50">
                  <c:v>-4.5235223160434254E-2</c:v>
                </c:pt>
                <c:pt idx="51">
                  <c:v>2.2314049586776765E-2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A63-B7C2-9A96D72DF3E5}"/>
            </c:ext>
          </c:extLst>
        </c:ser>
        <c:ser>
          <c:idx val="1"/>
          <c:order val="1"/>
          <c:tx>
            <c:v>2017-2015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'2'!$AQ$3:$AQ$54</c:f>
              <c:numCache>
                <c:formatCode>0.00%</c:formatCode>
                <c:ptCount val="52"/>
                <c:pt idx="0">
                  <c:v>0.26278606965174123</c:v>
                </c:pt>
                <c:pt idx="1">
                  <c:v>-0.11917973462002407</c:v>
                </c:pt>
                <c:pt idx="2">
                  <c:v>-0.16247606892150601</c:v>
                </c:pt>
                <c:pt idx="3">
                  <c:v>-6.0475825019186455E-2</c:v>
                </c:pt>
                <c:pt idx="4">
                  <c:v>-3.1059245960502611E-2</c:v>
                </c:pt>
                <c:pt idx="5">
                  <c:v>0.25202374527792776</c:v>
                </c:pt>
                <c:pt idx="6">
                  <c:v>-6.0551450711840205E-2</c:v>
                </c:pt>
                <c:pt idx="7">
                  <c:v>-6.1851782010182835E-2</c:v>
                </c:pt>
                <c:pt idx="8">
                  <c:v>-9.8817245326211389E-2</c:v>
                </c:pt>
                <c:pt idx="9">
                  <c:v>-0.19236070092537888</c:v>
                </c:pt>
                <c:pt idx="10">
                  <c:v>-3.3590199565303072E-3</c:v>
                </c:pt>
                <c:pt idx="11">
                  <c:v>-8.5965613754498196E-2</c:v>
                </c:pt>
                <c:pt idx="12">
                  <c:v>-7.5169844400613653E-2</c:v>
                </c:pt>
                <c:pt idx="13">
                  <c:v>0.10081623648797702</c:v>
                </c:pt>
                <c:pt idx="14">
                  <c:v>-7.6239164258724193E-2</c:v>
                </c:pt>
                <c:pt idx="15">
                  <c:v>-5.0979519145146882E-2</c:v>
                </c:pt>
                <c:pt idx="16">
                  <c:v>-6.0606060606060663E-2</c:v>
                </c:pt>
                <c:pt idx="17">
                  <c:v>-0.12534184138559709</c:v>
                </c:pt>
                <c:pt idx="18">
                  <c:v>-0.11643993543924371</c:v>
                </c:pt>
                <c:pt idx="19">
                  <c:v>-5.5932203389830425E-2</c:v>
                </c:pt>
                <c:pt idx="20">
                  <c:v>0.13238538857563129</c:v>
                </c:pt>
                <c:pt idx="21">
                  <c:v>-2.882205513784461E-2</c:v>
                </c:pt>
                <c:pt idx="22">
                  <c:v>-7.2924953593211342E-2</c:v>
                </c:pt>
                <c:pt idx="23">
                  <c:v>-0.12771739130434784</c:v>
                </c:pt>
                <c:pt idx="24">
                  <c:v>-4.5916964531207007E-2</c:v>
                </c:pt>
                <c:pt idx="25">
                  <c:v>9.1899441340782054E-2</c:v>
                </c:pt>
                <c:pt idx="26">
                  <c:v>5.9070548712206114E-2</c:v>
                </c:pt>
                <c:pt idx="27">
                  <c:v>6.418161434977572E-2</c:v>
                </c:pt>
                <c:pt idx="28">
                  <c:v>-3.7058152793614602E-2</c:v>
                </c:pt>
                <c:pt idx="29">
                  <c:v>-4.4076273835573512E-2</c:v>
                </c:pt>
                <c:pt idx="30">
                  <c:v>5.7452920523462132E-3</c:v>
                </c:pt>
                <c:pt idx="31">
                  <c:v>-0.10137344669718772</c:v>
                </c:pt>
                <c:pt idx="32">
                  <c:v>-6.6009852216748849E-2</c:v>
                </c:pt>
                <c:pt idx="33">
                  <c:v>-1.9159663865546371E-2</c:v>
                </c:pt>
                <c:pt idx="34">
                  <c:v>-2.4889191953631134E-2</c:v>
                </c:pt>
                <c:pt idx="35">
                  <c:v>-3.4301715085754129E-2</c:v>
                </c:pt>
                <c:pt idx="36">
                  <c:v>-7.7714691270404659E-2</c:v>
                </c:pt>
                <c:pt idx="37">
                  <c:v>-0.14829302987197721</c:v>
                </c:pt>
                <c:pt idx="38">
                  <c:v>0.17125748502994004</c:v>
                </c:pt>
                <c:pt idx="39">
                  <c:v>-1.1720385098367566E-2</c:v>
                </c:pt>
                <c:pt idx="40">
                  <c:v>1.8044481745698625E-2</c:v>
                </c:pt>
                <c:pt idx="41">
                  <c:v>-6.4842105263157798E-2</c:v>
                </c:pt>
                <c:pt idx="42">
                  <c:v>-5.5913978494623658E-2</c:v>
                </c:pt>
                <c:pt idx="43">
                  <c:v>4.4808272296423979E-2</c:v>
                </c:pt>
                <c:pt idx="44">
                  <c:v>0.11625874125874122</c:v>
                </c:pt>
                <c:pt idx="45">
                  <c:v>-4.1684949539271737E-2</c:v>
                </c:pt>
                <c:pt idx="46">
                  <c:v>-4.856512141280353E-2</c:v>
                </c:pt>
                <c:pt idx="47">
                  <c:v>-3.1886625332152294E-2</c:v>
                </c:pt>
                <c:pt idx="48">
                  <c:v>-5.9586737145603107E-2</c:v>
                </c:pt>
                <c:pt idx="49">
                  <c:v>3.5228988424761808E-3</c:v>
                </c:pt>
                <c:pt idx="50">
                  <c:v>-0.28829915560916775</c:v>
                </c:pt>
                <c:pt idx="51">
                  <c:v>7.5206611570247883E-2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A63-B7C2-9A96D72DF3E5}"/>
            </c:ext>
          </c:extLst>
        </c:ser>
        <c:ser>
          <c:idx val="2"/>
          <c:order val="2"/>
          <c:tx>
            <c:v>2017-2014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'2'!$AR$3:$AR$54</c:f>
              <c:numCache>
                <c:formatCode>0.00%</c:formatCode>
                <c:ptCount val="52"/>
                <c:pt idx="0">
                  <c:v>0.23810945273631859</c:v>
                </c:pt>
                <c:pt idx="1">
                  <c:v>-0.23293124246079616</c:v>
                </c:pt>
                <c:pt idx="2">
                  <c:v>-0.23765156349712832</c:v>
                </c:pt>
                <c:pt idx="3">
                  <c:v>-6.615502686108983E-2</c:v>
                </c:pt>
                <c:pt idx="4">
                  <c:v>-7.5763016157989305E-2</c:v>
                </c:pt>
                <c:pt idx="5">
                  <c:v>0.14337110991185473</c:v>
                </c:pt>
                <c:pt idx="6">
                  <c:v>-0.13479906289421528</c:v>
                </c:pt>
                <c:pt idx="7">
                  <c:v>-0.16500094286253056</c:v>
                </c:pt>
                <c:pt idx="8">
                  <c:v>-0.18485310950019093</c:v>
                </c:pt>
                <c:pt idx="9">
                  <c:v>-0.21283717267178584</c:v>
                </c:pt>
                <c:pt idx="10">
                  <c:v>-1.6597510373443938E-2</c:v>
                </c:pt>
                <c:pt idx="11">
                  <c:v>-0.10815673730507802</c:v>
                </c:pt>
                <c:pt idx="12">
                  <c:v>-0.11045364891518746</c:v>
                </c:pt>
                <c:pt idx="13">
                  <c:v>7.8976395323185428E-2</c:v>
                </c:pt>
                <c:pt idx="14">
                  <c:v>-5.0233385196710306E-2</c:v>
                </c:pt>
                <c:pt idx="15">
                  <c:v>-0.11798753339269813</c:v>
                </c:pt>
                <c:pt idx="16">
                  <c:v>-7.4960127591706491E-2</c:v>
                </c:pt>
                <c:pt idx="17">
                  <c:v>-0.15656335460346399</c:v>
                </c:pt>
                <c:pt idx="18">
                  <c:v>-0.2471754669126125</c:v>
                </c:pt>
                <c:pt idx="19">
                  <c:v>-0.15593220338983046</c:v>
                </c:pt>
                <c:pt idx="20">
                  <c:v>0.3248345182642805</c:v>
                </c:pt>
                <c:pt idx="21">
                  <c:v>-8.4711779448621585E-2</c:v>
                </c:pt>
                <c:pt idx="22">
                  <c:v>-0.14160700079554503</c:v>
                </c:pt>
                <c:pt idx="23">
                  <c:v>-0.16032608695652173</c:v>
                </c:pt>
                <c:pt idx="24">
                  <c:v>-9.4308496013197726E-2</c:v>
                </c:pt>
                <c:pt idx="25">
                  <c:v>9.3296089385474956E-2</c:v>
                </c:pt>
                <c:pt idx="26">
                  <c:v>5.6270996640537578E-2</c:v>
                </c:pt>
                <c:pt idx="27">
                  <c:v>7.0067264573991025E-2</c:v>
                </c:pt>
                <c:pt idx="28">
                  <c:v>-0.13911060433295314</c:v>
                </c:pt>
                <c:pt idx="29">
                  <c:v>-9.2216317599249767E-2</c:v>
                </c:pt>
                <c:pt idx="30">
                  <c:v>2.2342802425791434E-3</c:v>
                </c:pt>
                <c:pt idx="31">
                  <c:v>-8.338783518639635E-2</c:v>
                </c:pt>
                <c:pt idx="32">
                  <c:v>-6.3054187192118194E-2</c:v>
                </c:pt>
                <c:pt idx="33">
                  <c:v>-4.2352941176470663E-2</c:v>
                </c:pt>
                <c:pt idx="34">
                  <c:v>-6.7848619161268442E-2</c:v>
                </c:pt>
                <c:pt idx="35">
                  <c:v>-2.5201260063003113E-2</c:v>
                </c:pt>
                <c:pt idx="36">
                  <c:v>-0.17601135557132716</c:v>
                </c:pt>
                <c:pt idx="37">
                  <c:v>-5.7254623044096613E-2</c:v>
                </c:pt>
                <c:pt idx="38">
                  <c:v>3.4730538922155642E-2</c:v>
                </c:pt>
                <c:pt idx="39">
                  <c:v>-9.7111762243616645E-2</c:v>
                </c:pt>
                <c:pt idx="40">
                  <c:v>-3.8187159043222924E-2</c:v>
                </c:pt>
                <c:pt idx="41">
                  <c:v>-0.17684210526315788</c:v>
                </c:pt>
                <c:pt idx="42">
                  <c:v>1.5913978494623608E-2</c:v>
                </c:pt>
                <c:pt idx="43">
                  <c:v>-5.5579491598448973E-2</c:v>
                </c:pt>
                <c:pt idx="44">
                  <c:v>0.14204545454545428</c:v>
                </c:pt>
                <c:pt idx="45">
                  <c:v>3.9491004826678243E-2</c:v>
                </c:pt>
                <c:pt idx="46">
                  <c:v>-6.2693156732891789E-2</c:v>
                </c:pt>
                <c:pt idx="47">
                  <c:v>-6.2887511071744978E-2</c:v>
                </c:pt>
                <c:pt idx="48">
                  <c:v>-5.7184046131667499E-2</c:v>
                </c:pt>
                <c:pt idx="49">
                  <c:v>-1.2581781580271767E-2</c:v>
                </c:pt>
                <c:pt idx="50">
                  <c:v>-0.4010856453558504</c:v>
                </c:pt>
                <c:pt idx="51">
                  <c:v>5.7024793388429799E-2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7-4A63-B7C2-9A96D72DF3E5}"/>
            </c:ext>
          </c:extLst>
        </c:ser>
        <c:ser>
          <c:idx val="3"/>
          <c:order val="3"/>
          <c:tx>
            <c:v>2017-2013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'2'!$AS$3:$AS$54</c:f>
              <c:numCache>
                <c:formatCode>0.00%</c:formatCode>
                <c:ptCount val="52"/>
                <c:pt idx="0">
                  <c:v>0.29383084577114421</c:v>
                </c:pt>
                <c:pt idx="1">
                  <c:v>-0.22750301568154405</c:v>
                </c:pt>
                <c:pt idx="2">
                  <c:v>-0.21761327377153797</c:v>
                </c:pt>
                <c:pt idx="3">
                  <c:v>-9.3476592478895004E-2</c:v>
                </c:pt>
                <c:pt idx="4">
                  <c:v>-6.9120287253141829E-2</c:v>
                </c:pt>
                <c:pt idx="5">
                  <c:v>8.472746896923912E-2</c:v>
                </c:pt>
                <c:pt idx="6">
                  <c:v>-0.17048116777797814</c:v>
                </c:pt>
                <c:pt idx="7">
                  <c:v>-0.18291533094474827</c:v>
                </c:pt>
                <c:pt idx="8">
                  <c:v>-0.17798550171690206</c:v>
                </c:pt>
                <c:pt idx="9">
                  <c:v>-0.18015357353809805</c:v>
                </c:pt>
                <c:pt idx="10">
                  <c:v>4.7421458209839498E-3</c:v>
                </c:pt>
                <c:pt idx="11">
                  <c:v>-5.2978808476609358E-2</c:v>
                </c:pt>
                <c:pt idx="12">
                  <c:v>-3.3092263861494553E-2</c:v>
                </c:pt>
                <c:pt idx="13">
                  <c:v>8.3829693359805862E-2</c:v>
                </c:pt>
                <c:pt idx="14">
                  <c:v>0</c:v>
                </c:pt>
                <c:pt idx="15">
                  <c:v>-0.10485307212822789</c:v>
                </c:pt>
                <c:pt idx="16">
                  <c:v>-6.9719753930280168E-2</c:v>
                </c:pt>
                <c:pt idx="17">
                  <c:v>-0.13354603463992701</c:v>
                </c:pt>
                <c:pt idx="18">
                  <c:v>-0.27023287987087857</c:v>
                </c:pt>
                <c:pt idx="19">
                  <c:v>-0.176997578692494</c:v>
                </c:pt>
                <c:pt idx="20">
                  <c:v>0.15371414562392754</c:v>
                </c:pt>
                <c:pt idx="21">
                  <c:v>-0.10401002506265664</c:v>
                </c:pt>
                <c:pt idx="22">
                  <c:v>-0.32935560859188556</c:v>
                </c:pt>
                <c:pt idx="23">
                  <c:v>-0.16304347826086957</c:v>
                </c:pt>
                <c:pt idx="24">
                  <c:v>-5.9114654935386153E-2</c:v>
                </c:pt>
                <c:pt idx="25">
                  <c:v>0.15446927374301681</c:v>
                </c:pt>
                <c:pt idx="26">
                  <c:v>2.3796192609182691E-2</c:v>
                </c:pt>
                <c:pt idx="27">
                  <c:v>0.1034192825112107</c:v>
                </c:pt>
                <c:pt idx="28">
                  <c:v>-0.14395667046750288</c:v>
                </c:pt>
                <c:pt idx="29">
                  <c:v>-0.13097843075961232</c:v>
                </c:pt>
                <c:pt idx="30">
                  <c:v>7.085860197893408E-2</c:v>
                </c:pt>
                <c:pt idx="31">
                  <c:v>-0.14257684761281875</c:v>
                </c:pt>
                <c:pt idx="32">
                  <c:v>-5.0574712643678084E-2</c:v>
                </c:pt>
                <c:pt idx="33">
                  <c:v>-3.7983193277310964E-2</c:v>
                </c:pt>
                <c:pt idx="34">
                  <c:v>-7.4667575860893398E-2</c:v>
                </c:pt>
                <c:pt idx="35">
                  <c:v>-3.8851942597129742E-2</c:v>
                </c:pt>
                <c:pt idx="36">
                  <c:v>-9.8651525904897133E-2</c:v>
                </c:pt>
                <c:pt idx="37">
                  <c:v>-3.9473684210526196E-2</c:v>
                </c:pt>
                <c:pt idx="38">
                  <c:v>4.7904191616766015E-3</c:v>
                </c:pt>
                <c:pt idx="39">
                  <c:v>-6.2787777312683132E-2</c:v>
                </c:pt>
                <c:pt idx="40">
                  <c:v>-1.6365925304238377E-2</c:v>
                </c:pt>
                <c:pt idx="41">
                  <c:v>-0.13642105263157897</c:v>
                </c:pt>
                <c:pt idx="42">
                  <c:v>0.10967741935483871</c:v>
                </c:pt>
                <c:pt idx="43">
                  <c:v>0.10771219302025002</c:v>
                </c:pt>
                <c:pt idx="44">
                  <c:v>0.26092657342657338</c:v>
                </c:pt>
                <c:pt idx="45">
                  <c:v>0.1522597630539711</c:v>
                </c:pt>
                <c:pt idx="46">
                  <c:v>-4.2384105960264873E-2</c:v>
                </c:pt>
                <c:pt idx="47">
                  <c:v>-7.0416297608503126E-2</c:v>
                </c:pt>
                <c:pt idx="48">
                  <c:v>-5.7184046131667499E-2</c:v>
                </c:pt>
                <c:pt idx="49">
                  <c:v>8.3039758429793664E-2</c:v>
                </c:pt>
                <c:pt idx="50">
                  <c:v>-0.27020506634499403</c:v>
                </c:pt>
                <c:pt idx="51">
                  <c:v>6.9421487603305826E-2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7-4A63-B7C2-9A96D72DF3E5}"/>
            </c:ext>
          </c:extLst>
        </c:ser>
        <c:ser>
          <c:idx val="4"/>
          <c:order val="4"/>
          <c:tx>
            <c:v>2017-2012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'2'!$AT$3:$AT$54</c:f>
              <c:numCache>
                <c:formatCode>0.00%</c:formatCode>
                <c:ptCount val="52"/>
                <c:pt idx="0">
                  <c:v>0.23741293532338301</c:v>
                </c:pt>
                <c:pt idx="1">
                  <c:v>-0.27249698431845609</c:v>
                </c:pt>
                <c:pt idx="2">
                  <c:v>-0.28627951499680915</c:v>
                </c:pt>
                <c:pt idx="3">
                  <c:v>-1.2125863392171875E-2</c:v>
                </c:pt>
                <c:pt idx="4">
                  <c:v>-0.10771992818671454</c:v>
                </c:pt>
                <c:pt idx="5">
                  <c:v>9.3002338550099026E-2</c:v>
                </c:pt>
                <c:pt idx="6">
                  <c:v>-0.15444224184537761</c:v>
                </c:pt>
                <c:pt idx="7">
                  <c:v>-0.14953799735998485</c:v>
                </c:pt>
                <c:pt idx="8">
                  <c:v>-0.14173979397176661</c:v>
                </c:pt>
                <c:pt idx="9">
                  <c:v>-0.15554242961212839</c:v>
                </c:pt>
                <c:pt idx="10">
                  <c:v>0.1041296186524401</c:v>
                </c:pt>
                <c:pt idx="11">
                  <c:v>-4.678128748500595E-2</c:v>
                </c:pt>
                <c:pt idx="12">
                  <c:v>2.8490028490028491E-2</c:v>
                </c:pt>
                <c:pt idx="13">
                  <c:v>0.20758879329362445</c:v>
                </c:pt>
                <c:pt idx="14">
                  <c:v>1.0224494332073845E-2</c:v>
                </c:pt>
                <c:pt idx="15">
                  <c:v>-5.8103294746215423E-2</c:v>
                </c:pt>
                <c:pt idx="16">
                  <c:v>-6.9036226930963673E-2</c:v>
                </c:pt>
                <c:pt idx="17">
                  <c:v>-5.4922515952597922E-2</c:v>
                </c:pt>
                <c:pt idx="18">
                  <c:v>-0.25778187687341492</c:v>
                </c:pt>
                <c:pt idx="19">
                  <c:v>-0.14140435835351084</c:v>
                </c:pt>
                <c:pt idx="20">
                  <c:v>0.19392007845060069</c:v>
                </c:pt>
                <c:pt idx="21">
                  <c:v>-0.13358395989974939</c:v>
                </c:pt>
                <c:pt idx="22">
                  <c:v>-0.27817555025192248</c:v>
                </c:pt>
                <c:pt idx="23">
                  <c:v>-0.16086956521739126</c:v>
                </c:pt>
                <c:pt idx="24">
                  <c:v>-2.8594995875721688E-2</c:v>
                </c:pt>
                <c:pt idx="25">
                  <c:v>0.13268156424581007</c:v>
                </c:pt>
                <c:pt idx="26">
                  <c:v>6.075027995520714E-2</c:v>
                </c:pt>
                <c:pt idx="27">
                  <c:v>0.14013452914798205</c:v>
                </c:pt>
                <c:pt idx="28">
                  <c:v>-9.8061573546180114E-2</c:v>
                </c:pt>
                <c:pt idx="29">
                  <c:v>-0.12316348859018438</c:v>
                </c:pt>
                <c:pt idx="30">
                  <c:v>0.11299074369613819</c:v>
                </c:pt>
                <c:pt idx="31">
                  <c:v>-0.15140614780902539</c:v>
                </c:pt>
                <c:pt idx="32">
                  <c:v>-2.9228243021346394E-2</c:v>
                </c:pt>
                <c:pt idx="33">
                  <c:v>7.3949579831932392E-3</c:v>
                </c:pt>
                <c:pt idx="34">
                  <c:v>-0.10023866348448679</c:v>
                </c:pt>
                <c:pt idx="35">
                  <c:v>-8.7154357717885822E-2</c:v>
                </c:pt>
                <c:pt idx="36">
                  <c:v>-0.12136266855926195</c:v>
                </c:pt>
                <c:pt idx="37">
                  <c:v>-0.12980085348506401</c:v>
                </c:pt>
                <c:pt idx="38">
                  <c:v>-4.5109780439121686E-2</c:v>
                </c:pt>
                <c:pt idx="39">
                  <c:v>-0.13855169526998742</c:v>
                </c:pt>
                <c:pt idx="40">
                  <c:v>-3.1053294167016507E-2</c:v>
                </c:pt>
                <c:pt idx="41">
                  <c:v>-0.15200000000000011</c:v>
                </c:pt>
                <c:pt idx="42">
                  <c:v>0.17763440860215035</c:v>
                </c:pt>
                <c:pt idx="43">
                  <c:v>8.746230073244296E-2</c:v>
                </c:pt>
                <c:pt idx="44">
                  <c:v>0.26835664335664322</c:v>
                </c:pt>
                <c:pt idx="45">
                  <c:v>0.24177270732777531</c:v>
                </c:pt>
                <c:pt idx="46">
                  <c:v>-8.2119205298013226E-2</c:v>
                </c:pt>
                <c:pt idx="47">
                  <c:v>-1.4171833480956547E-2</c:v>
                </c:pt>
                <c:pt idx="48">
                  <c:v>-8.6496876501681891E-2</c:v>
                </c:pt>
                <c:pt idx="49">
                  <c:v>-5.4856567689984793E-2</c:v>
                </c:pt>
                <c:pt idx="50">
                  <c:v>-0.13932448733413763</c:v>
                </c:pt>
                <c:pt idx="51">
                  <c:v>1.4049586776859527E-2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7-4A63-B7C2-9A96D72DF3E5}"/>
            </c:ext>
          </c:extLst>
        </c:ser>
        <c:ser>
          <c:idx val="5"/>
          <c:order val="5"/>
          <c:tx>
            <c:v>2017-2011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'2'!$AU$3:$AU$54</c:f>
              <c:numCache>
                <c:formatCode>0.00%</c:formatCode>
                <c:ptCount val="52"/>
                <c:pt idx="0">
                  <c:v>0.19611940298507455</c:v>
                </c:pt>
                <c:pt idx="1">
                  <c:v>-0.26851628468033767</c:v>
                </c:pt>
                <c:pt idx="2">
                  <c:v>-0.2755583918315252</c:v>
                </c:pt>
                <c:pt idx="3">
                  <c:v>-6.6615502686108941E-2</c:v>
                </c:pt>
                <c:pt idx="4">
                  <c:v>-3.0520646319569938E-3</c:v>
                </c:pt>
                <c:pt idx="5">
                  <c:v>1.1332973556395159E-2</c:v>
                </c:pt>
                <c:pt idx="6">
                  <c:v>-0.1333573616867906</c:v>
                </c:pt>
                <c:pt idx="7">
                  <c:v>-0.15632660758061473</c:v>
                </c:pt>
                <c:pt idx="8">
                  <c:v>-0.19877909194963761</c:v>
                </c:pt>
                <c:pt idx="9">
                  <c:v>-0.20102382358732029</c:v>
                </c:pt>
                <c:pt idx="10">
                  <c:v>0.13001383125864444</c:v>
                </c:pt>
                <c:pt idx="11">
                  <c:v>-1.2195121951219445E-2</c:v>
                </c:pt>
                <c:pt idx="12">
                  <c:v>-3.2873109796187966E-3</c:v>
                </c:pt>
                <c:pt idx="13">
                  <c:v>0.23406132803882632</c:v>
                </c:pt>
                <c:pt idx="14">
                  <c:v>-1.0224494332073845E-2</c:v>
                </c:pt>
                <c:pt idx="15">
                  <c:v>-8.4817453250222538E-2</c:v>
                </c:pt>
                <c:pt idx="16">
                  <c:v>-6.9264069264069222E-2</c:v>
                </c:pt>
                <c:pt idx="17">
                  <c:v>-2.1649954421148459E-2</c:v>
                </c:pt>
                <c:pt idx="18">
                  <c:v>-0.41411113673045891</c:v>
                </c:pt>
                <c:pt idx="19">
                  <c:v>-0.14309927360774824</c:v>
                </c:pt>
                <c:pt idx="20">
                  <c:v>0.26329982838931104</c:v>
                </c:pt>
                <c:pt idx="21">
                  <c:v>-0.16817042606516297</c:v>
                </c:pt>
                <c:pt idx="22">
                  <c:v>-0.29063908777512598</c:v>
                </c:pt>
                <c:pt idx="23">
                  <c:v>-0.1301630434782608</c:v>
                </c:pt>
                <c:pt idx="24">
                  <c:v>-3.8218311795435736E-2</c:v>
                </c:pt>
                <c:pt idx="25">
                  <c:v>0.19636871508379891</c:v>
                </c:pt>
                <c:pt idx="26">
                  <c:v>4.4792833146696687E-2</c:v>
                </c:pt>
                <c:pt idx="27">
                  <c:v>0.11575112107623321</c:v>
                </c:pt>
                <c:pt idx="28">
                  <c:v>-9.9771949828962217E-2</c:v>
                </c:pt>
                <c:pt idx="29">
                  <c:v>-0.25945608002500775</c:v>
                </c:pt>
                <c:pt idx="30">
                  <c:v>0.13309926587934903</c:v>
                </c:pt>
                <c:pt idx="31">
                  <c:v>-0.172334859385219</c:v>
                </c:pt>
                <c:pt idx="32">
                  <c:v>-3.2840722495894911E-2</c:v>
                </c:pt>
                <c:pt idx="33">
                  <c:v>3.3277310924369669E-2</c:v>
                </c:pt>
                <c:pt idx="34">
                  <c:v>-0.12887828162291173</c:v>
                </c:pt>
                <c:pt idx="35">
                  <c:v>-5.5652782639131877E-2</c:v>
                </c:pt>
                <c:pt idx="36">
                  <c:v>-0.12171753016323637</c:v>
                </c:pt>
                <c:pt idx="37">
                  <c:v>-0.12162162162162159</c:v>
                </c:pt>
                <c:pt idx="38">
                  <c:v>0.14650698602794407</c:v>
                </c:pt>
                <c:pt idx="39">
                  <c:v>-0.18375889493511932</c:v>
                </c:pt>
                <c:pt idx="40">
                  <c:v>-7.1338648762064624E-2</c:v>
                </c:pt>
                <c:pt idx="41">
                  <c:v>-2.5263157894736604E-3</c:v>
                </c:pt>
                <c:pt idx="42">
                  <c:v>0.22279569892473122</c:v>
                </c:pt>
                <c:pt idx="43">
                  <c:v>6.6350710900473966E-2</c:v>
                </c:pt>
                <c:pt idx="44">
                  <c:v>0.34790209790209775</c:v>
                </c:pt>
                <c:pt idx="45">
                  <c:v>0.19701623519087322</c:v>
                </c:pt>
                <c:pt idx="46">
                  <c:v>-0.1130242825607065</c:v>
                </c:pt>
                <c:pt idx="47">
                  <c:v>5.4915854738706714E-2</c:v>
                </c:pt>
                <c:pt idx="48">
                  <c:v>-5.4781355117731891E-2</c:v>
                </c:pt>
                <c:pt idx="49">
                  <c:v>-5.3850025163563103E-2</c:v>
                </c:pt>
                <c:pt idx="50">
                  <c:v>-0.18395657418576597</c:v>
                </c:pt>
                <c:pt idx="51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7-4A63-B7C2-9A96D72D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4368"/>
        <c:axId val="946051856"/>
      </c:lineChart>
      <c:catAx>
        <c:axId val="9460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1856"/>
        <c:crosses val="autoZero"/>
        <c:auto val="1"/>
        <c:lblAlgn val="ctr"/>
        <c:lblOffset val="100"/>
        <c:noMultiLvlLbl val="0"/>
      </c:catAx>
      <c:valAx>
        <c:axId val="946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4368"/>
        <c:crossesAt val="1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'2'!$AO$3</c:f>
              <c:strCache>
                <c:ptCount val="1"/>
                <c:pt idx="0">
                  <c:v>DISTRICT OF COLUMBIA3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'2'!$AP$3:$AU$3</c:f>
              <c:numCache>
                <c:formatCode>0.00%</c:formatCode>
                <c:ptCount val="6"/>
                <c:pt idx="0">
                  <c:v>0.19990049751243791</c:v>
                </c:pt>
                <c:pt idx="1">
                  <c:v>0.26278606965174123</c:v>
                </c:pt>
                <c:pt idx="2">
                  <c:v>0.23810945273631859</c:v>
                </c:pt>
                <c:pt idx="3">
                  <c:v>0.29383084577114421</c:v>
                </c:pt>
                <c:pt idx="4">
                  <c:v>0.23741293532338301</c:v>
                </c:pt>
                <c:pt idx="5">
                  <c:v>0.19611940298507455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372-B743-AFF8FFABB180}"/>
            </c:ext>
          </c:extLst>
        </c:ser>
        <c:ser>
          <c:idx val="1"/>
          <c:order val="1"/>
          <c:tx>
            <c:strRef>
              <c:f>'2'!$AO$4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'2'!$AP$4:$AU$4</c:f>
              <c:numCache>
                <c:formatCode>0.00%</c:formatCode>
                <c:ptCount val="6"/>
                <c:pt idx="0">
                  <c:v>-3.0036188178528319E-2</c:v>
                </c:pt>
                <c:pt idx="1">
                  <c:v>-0.11917973462002407</c:v>
                </c:pt>
                <c:pt idx="2">
                  <c:v>-0.23293124246079616</c:v>
                </c:pt>
                <c:pt idx="3">
                  <c:v>-0.22750301568154405</c:v>
                </c:pt>
                <c:pt idx="4">
                  <c:v>-0.27249698431845609</c:v>
                </c:pt>
                <c:pt idx="5">
                  <c:v>-0.26851628468033767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372-B743-AFF8FFABB180}"/>
            </c:ext>
          </c:extLst>
        </c:ser>
        <c:ser>
          <c:idx val="2"/>
          <c:order val="2"/>
          <c:tx>
            <c:strRef>
              <c:f>'2'!$AO$5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'2'!$AP$5:$AU$5</c:f>
              <c:numCache>
                <c:formatCode>0.00%</c:formatCode>
                <c:ptCount val="6"/>
                <c:pt idx="0">
                  <c:v>-0.10338225909380983</c:v>
                </c:pt>
                <c:pt idx="1">
                  <c:v>-0.16247606892150601</c:v>
                </c:pt>
                <c:pt idx="2">
                  <c:v>-0.23765156349712832</c:v>
                </c:pt>
                <c:pt idx="3">
                  <c:v>-0.21761327377153797</c:v>
                </c:pt>
                <c:pt idx="4">
                  <c:v>-0.28627951499680915</c:v>
                </c:pt>
                <c:pt idx="5">
                  <c:v>-0.2755583918315252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9-4372-B743-AFF8FFABB180}"/>
            </c:ext>
          </c:extLst>
        </c:ser>
        <c:ser>
          <c:idx val="3"/>
          <c:order val="3"/>
          <c:tx>
            <c:strRef>
              <c:f>'2'!$AO$6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'2'!$AP$6:$AU$6</c:f>
              <c:numCache>
                <c:formatCode>0.00%</c:formatCode>
                <c:ptCount val="6"/>
                <c:pt idx="0">
                  <c:v>-2.8549501151189597E-2</c:v>
                </c:pt>
                <c:pt idx="1">
                  <c:v>-6.0475825019186455E-2</c:v>
                </c:pt>
                <c:pt idx="2">
                  <c:v>-6.615502686108983E-2</c:v>
                </c:pt>
                <c:pt idx="3">
                  <c:v>-9.3476592478895004E-2</c:v>
                </c:pt>
                <c:pt idx="4">
                  <c:v>-1.2125863392171875E-2</c:v>
                </c:pt>
                <c:pt idx="5">
                  <c:v>-6.6615502686108941E-2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9-4372-B743-AFF8FFABB180}"/>
            </c:ext>
          </c:extLst>
        </c:ser>
        <c:ser>
          <c:idx val="4"/>
          <c:order val="4"/>
          <c:tx>
            <c:strRef>
              <c:f>'2'!$AO$7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'2'!$AP$7:$AU$7</c:f>
              <c:numCache>
                <c:formatCode>0.00%</c:formatCode>
                <c:ptCount val="6"/>
                <c:pt idx="0">
                  <c:v>1.6337522441651542E-2</c:v>
                </c:pt>
                <c:pt idx="1">
                  <c:v>-3.1059245960502611E-2</c:v>
                </c:pt>
                <c:pt idx="2">
                  <c:v>-7.5763016157989305E-2</c:v>
                </c:pt>
                <c:pt idx="3">
                  <c:v>-6.9120287253141829E-2</c:v>
                </c:pt>
                <c:pt idx="4">
                  <c:v>-0.10771992818671454</c:v>
                </c:pt>
                <c:pt idx="5">
                  <c:v>-3.0520646319569938E-3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9-4372-B743-AFF8FFABB180}"/>
            </c:ext>
          </c:extLst>
        </c:ser>
        <c:ser>
          <c:idx val="5"/>
          <c:order val="5"/>
          <c:tx>
            <c:strRef>
              <c:f>'2'!$AO$8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'2'!$AP$8:$AU$8</c:f>
              <c:numCache>
                <c:formatCode>0.00%</c:formatCode>
                <c:ptCount val="6"/>
                <c:pt idx="0">
                  <c:v>0.21964382083108477</c:v>
                </c:pt>
                <c:pt idx="1">
                  <c:v>0.25202374527792776</c:v>
                </c:pt>
                <c:pt idx="2">
                  <c:v>0.14337110991185473</c:v>
                </c:pt>
                <c:pt idx="3">
                  <c:v>8.472746896923912E-2</c:v>
                </c:pt>
                <c:pt idx="4">
                  <c:v>9.3002338550099026E-2</c:v>
                </c:pt>
                <c:pt idx="5">
                  <c:v>1.1332973556395159E-2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9-4372-B743-AFF8FFABB180}"/>
            </c:ext>
          </c:extLst>
        </c:ser>
        <c:ser>
          <c:idx val="6"/>
          <c:order val="6"/>
          <c:tx>
            <c:strRef>
              <c:f>'2'!$AO$9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'2'!$AP$9:$AU$9</c:f>
              <c:numCache>
                <c:formatCode>0.00%</c:formatCode>
                <c:ptCount val="6"/>
                <c:pt idx="0">
                  <c:v>-7.3887186880521455E-3</c:v>
                </c:pt>
                <c:pt idx="1">
                  <c:v>-6.0551450711840205E-2</c:v>
                </c:pt>
                <c:pt idx="2">
                  <c:v>-0.13479906289421528</c:v>
                </c:pt>
                <c:pt idx="3">
                  <c:v>-0.17048116777797814</c:v>
                </c:pt>
                <c:pt idx="4">
                  <c:v>-0.15444224184537761</c:v>
                </c:pt>
                <c:pt idx="5">
                  <c:v>-0.1333573616867906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9-4372-B743-AFF8FFABB180}"/>
            </c:ext>
          </c:extLst>
        </c:ser>
        <c:ser>
          <c:idx val="7"/>
          <c:order val="7"/>
          <c:tx>
            <c:strRef>
              <c:f>'2'!$AO$10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'2'!$AP$10:$AU$10</c:f>
              <c:numCache>
                <c:formatCode>0.00%</c:formatCode>
                <c:ptCount val="6"/>
                <c:pt idx="0">
                  <c:v>-2.0742975674146711E-2</c:v>
                </c:pt>
                <c:pt idx="1">
                  <c:v>-6.1851782010182835E-2</c:v>
                </c:pt>
                <c:pt idx="2">
                  <c:v>-0.16500094286253056</c:v>
                </c:pt>
                <c:pt idx="3">
                  <c:v>-0.18291533094474827</c:v>
                </c:pt>
                <c:pt idx="4">
                  <c:v>-0.14953799735998485</c:v>
                </c:pt>
                <c:pt idx="5">
                  <c:v>-0.15632660758061473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9-4372-B743-AFF8FFABB180}"/>
            </c:ext>
          </c:extLst>
        </c:ser>
        <c:ser>
          <c:idx val="8"/>
          <c:order val="8"/>
          <c:tx>
            <c:strRef>
              <c:f>'2'!$AO$11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'2'!$AP$11:$AU$11</c:f>
              <c:numCache>
                <c:formatCode>0.00%</c:formatCode>
                <c:ptCount val="6"/>
                <c:pt idx="0">
                  <c:v>1.5642884395268848E-2</c:v>
                </c:pt>
                <c:pt idx="1">
                  <c:v>-9.8817245326211389E-2</c:v>
                </c:pt>
                <c:pt idx="2">
                  <c:v>-0.18485310950019093</c:v>
                </c:pt>
                <c:pt idx="3">
                  <c:v>-0.17798550171690206</c:v>
                </c:pt>
                <c:pt idx="4">
                  <c:v>-0.14173979397176661</c:v>
                </c:pt>
                <c:pt idx="5">
                  <c:v>-0.19877909194963761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9-4372-B743-AFF8FFABB180}"/>
            </c:ext>
          </c:extLst>
        </c:ser>
        <c:ser>
          <c:idx val="9"/>
          <c:order val="9"/>
          <c:tx>
            <c:strRef>
              <c:f>'2'!$AO$12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'2'!$AP$12:$AU$12</c:f>
              <c:numCache>
                <c:formatCode>0.00%</c:formatCode>
                <c:ptCount val="6"/>
                <c:pt idx="0">
                  <c:v>-7.4227210080724526E-2</c:v>
                </c:pt>
                <c:pt idx="1">
                  <c:v>-0.19236070092537888</c:v>
                </c:pt>
                <c:pt idx="2">
                  <c:v>-0.21283717267178584</c:v>
                </c:pt>
                <c:pt idx="3">
                  <c:v>-0.18015357353809805</c:v>
                </c:pt>
                <c:pt idx="4">
                  <c:v>-0.15554242961212839</c:v>
                </c:pt>
                <c:pt idx="5">
                  <c:v>-0.20102382358732029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9-4372-B743-AFF8FFABB180}"/>
            </c:ext>
          </c:extLst>
        </c:ser>
        <c:ser>
          <c:idx val="10"/>
          <c:order val="10"/>
          <c:tx>
            <c:strRef>
              <c:f>'2'!$AO$13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'2'!$AP$13:$AU$13</c:f>
              <c:numCache>
                <c:formatCode>0.00%</c:formatCode>
                <c:ptCount val="6"/>
                <c:pt idx="0">
                  <c:v>-8.49634459592968E-3</c:v>
                </c:pt>
                <c:pt idx="1">
                  <c:v>-3.3590199565303072E-3</c:v>
                </c:pt>
                <c:pt idx="2">
                  <c:v>-1.6597510373443938E-2</c:v>
                </c:pt>
                <c:pt idx="3">
                  <c:v>4.7421458209839498E-3</c:v>
                </c:pt>
                <c:pt idx="4">
                  <c:v>0.1041296186524401</c:v>
                </c:pt>
                <c:pt idx="5">
                  <c:v>0.13001383125864444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79-4372-B743-AFF8FFABB180}"/>
            </c:ext>
          </c:extLst>
        </c:ser>
        <c:ser>
          <c:idx val="11"/>
          <c:order val="11"/>
          <c:tx>
            <c:strRef>
              <c:f>'2'!$AO$14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'2'!$AP$14:$AU$14</c:f>
              <c:numCache>
                <c:formatCode>0.00%</c:formatCode>
                <c:ptCount val="6"/>
                <c:pt idx="0">
                  <c:v>-5.6377449020391823E-2</c:v>
                </c:pt>
                <c:pt idx="1">
                  <c:v>-8.5965613754498196E-2</c:v>
                </c:pt>
                <c:pt idx="2">
                  <c:v>-0.10815673730507802</c:v>
                </c:pt>
                <c:pt idx="3">
                  <c:v>-5.2978808476609358E-2</c:v>
                </c:pt>
                <c:pt idx="4">
                  <c:v>-4.678128748500595E-2</c:v>
                </c:pt>
                <c:pt idx="5">
                  <c:v>-1.2195121951219445E-2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79-4372-B743-AFF8FFABB180}"/>
            </c:ext>
          </c:extLst>
        </c:ser>
        <c:ser>
          <c:idx val="12"/>
          <c:order val="12"/>
          <c:tx>
            <c:strRef>
              <c:f>'2'!$AO$15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'2'!$AP$15:$AU$15</c:f>
              <c:numCache>
                <c:formatCode>0.00%</c:formatCode>
                <c:ptCount val="6"/>
                <c:pt idx="0">
                  <c:v>-1.4245014245014245E-2</c:v>
                </c:pt>
                <c:pt idx="1">
                  <c:v>-7.5169844400613653E-2</c:v>
                </c:pt>
                <c:pt idx="2">
                  <c:v>-0.11045364891518746</c:v>
                </c:pt>
                <c:pt idx="3">
                  <c:v>-3.3092263861494553E-2</c:v>
                </c:pt>
                <c:pt idx="4">
                  <c:v>2.8490028490028491E-2</c:v>
                </c:pt>
                <c:pt idx="5">
                  <c:v>-3.2873109796187966E-3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79-4372-B743-AFF8FFABB180}"/>
            </c:ext>
          </c:extLst>
        </c:ser>
        <c:ser>
          <c:idx val="13"/>
          <c:order val="13"/>
          <c:tx>
            <c:strRef>
              <c:f>'2'!$AO$16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'2'!$AP$16:$AU$16</c:f>
              <c:numCache>
                <c:formatCode>0.00%</c:formatCode>
                <c:ptCount val="6"/>
                <c:pt idx="0">
                  <c:v>0.12243547319655856</c:v>
                </c:pt>
                <c:pt idx="1">
                  <c:v>0.10081623648797702</c:v>
                </c:pt>
                <c:pt idx="2">
                  <c:v>7.8976395323185428E-2</c:v>
                </c:pt>
                <c:pt idx="3">
                  <c:v>8.3829693359805862E-2</c:v>
                </c:pt>
                <c:pt idx="4">
                  <c:v>0.20758879329362445</c:v>
                </c:pt>
                <c:pt idx="5">
                  <c:v>0.23406132803882632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79-4372-B743-AFF8FFABB180}"/>
            </c:ext>
          </c:extLst>
        </c:ser>
        <c:ser>
          <c:idx val="14"/>
          <c:order val="14"/>
          <c:tx>
            <c:strRef>
              <c:f>'2'!$AO$17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'2'!$AP$17:$AU$17</c:f>
              <c:numCache>
                <c:formatCode>0.00%</c:formatCode>
                <c:ptCount val="6"/>
                <c:pt idx="0">
                  <c:v>2.0226717048232992E-2</c:v>
                </c:pt>
                <c:pt idx="1">
                  <c:v>-7.6239164258724193E-2</c:v>
                </c:pt>
                <c:pt idx="2">
                  <c:v>-5.0233385196710306E-2</c:v>
                </c:pt>
                <c:pt idx="3">
                  <c:v>0</c:v>
                </c:pt>
                <c:pt idx="4">
                  <c:v>1.0224494332073845E-2</c:v>
                </c:pt>
                <c:pt idx="5">
                  <c:v>-1.0224494332073845E-2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79-4372-B743-AFF8FFABB180}"/>
            </c:ext>
          </c:extLst>
        </c:ser>
        <c:ser>
          <c:idx val="15"/>
          <c:order val="15"/>
          <c:tx>
            <c:strRef>
              <c:f>'2'!$AO$18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'2'!$AP$18:$AU$18</c:f>
              <c:numCache>
                <c:formatCode>0.00%</c:formatCode>
                <c:ptCount val="6"/>
                <c:pt idx="0">
                  <c:v>-8.6821015138023906E-3</c:v>
                </c:pt>
                <c:pt idx="1">
                  <c:v>-5.0979519145146882E-2</c:v>
                </c:pt>
                <c:pt idx="2">
                  <c:v>-0.11798753339269813</c:v>
                </c:pt>
                <c:pt idx="3">
                  <c:v>-0.10485307212822789</c:v>
                </c:pt>
                <c:pt idx="4">
                  <c:v>-5.8103294746215423E-2</c:v>
                </c:pt>
                <c:pt idx="5">
                  <c:v>-8.4817453250222538E-2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79-4372-B743-AFF8FFABB180}"/>
            </c:ext>
          </c:extLst>
        </c:ser>
        <c:ser>
          <c:idx val="16"/>
          <c:order val="16"/>
          <c:tx>
            <c:strRef>
              <c:f>'2'!$AO$19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'2'!$AP$19:$AU$19</c:f>
              <c:numCache>
                <c:formatCode>0.00%</c:formatCode>
                <c:ptCount val="6"/>
                <c:pt idx="0">
                  <c:v>-1.0025062656641553E-2</c:v>
                </c:pt>
                <c:pt idx="1">
                  <c:v>-6.0606060606060663E-2</c:v>
                </c:pt>
                <c:pt idx="2">
                  <c:v>-7.4960127591706491E-2</c:v>
                </c:pt>
                <c:pt idx="3">
                  <c:v>-6.9719753930280168E-2</c:v>
                </c:pt>
                <c:pt idx="4">
                  <c:v>-6.9036226930963673E-2</c:v>
                </c:pt>
                <c:pt idx="5">
                  <c:v>-6.9264069264069222E-2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79-4372-B743-AFF8FFABB180}"/>
            </c:ext>
          </c:extLst>
        </c:ser>
        <c:ser>
          <c:idx val="17"/>
          <c:order val="17"/>
          <c:tx>
            <c:strRef>
              <c:f>'2'!$AO$20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'2'!$AP$20:$AU$20</c:f>
              <c:numCache>
                <c:formatCode>0.00%</c:formatCode>
                <c:ptCount val="6"/>
                <c:pt idx="0">
                  <c:v>-5.6973564266179205E-3</c:v>
                </c:pt>
                <c:pt idx="1">
                  <c:v>-0.12534184138559709</c:v>
                </c:pt>
                <c:pt idx="2">
                  <c:v>-0.15656335460346399</c:v>
                </c:pt>
                <c:pt idx="3">
                  <c:v>-0.13354603463992701</c:v>
                </c:pt>
                <c:pt idx="4">
                  <c:v>-5.4922515952597922E-2</c:v>
                </c:pt>
                <c:pt idx="5">
                  <c:v>-2.1649954421148459E-2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79-4372-B743-AFF8FFABB180}"/>
            </c:ext>
          </c:extLst>
        </c:ser>
        <c:ser>
          <c:idx val="18"/>
          <c:order val="18"/>
          <c:tx>
            <c:strRef>
              <c:f>'2'!$AO$21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'2'!$AP$21:$AU$21</c:f>
              <c:numCache>
                <c:formatCode>0.00%</c:formatCode>
                <c:ptCount val="6"/>
                <c:pt idx="0">
                  <c:v>-3.5508415955729844E-2</c:v>
                </c:pt>
                <c:pt idx="1">
                  <c:v>-0.11643993543924371</c:v>
                </c:pt>
                <c:pt idx="2">
                  <c:v>-0.2471754669126125</c:v>
                </c:pt>
                <c:pt idx="3">
                  <c:v>-0.27023287987087857</c:v>
                </c:pt>
                <c:pt idx="4">
                  <c:v>-0.25778187687341492</c:v>
                </c:pt>
                <c:pt idx="5">
                  <c:v>-0.41411113673045891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79-4372-B743-AFF8FFABB180}"/>
            </c:ext>
          </c:extLst>
        </c:ser>
        <c:ser>
          <c:idx val="19"/>
          <c:order val="19"/>
          <c:tx>
            <c:strRef>
              <c:f>'2'!$AO$22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'2'!$AP$22:$AU$22</c:f>
              <c:numCache>
                <c:formatCode>0.00%</c:formatCode>
                <c:ptCount val="6"/>
                <c:pt idx="0">
                  <c:v>-7.8934624697336614E-2</c:v>
                </c:pt>
                <c:pt idx="1">
                  <c:v>-5.5932203389830425E-2</c:v>
                </c:pt>
                <c:pt idx="2">
                  <c:v>-0.15593220338983046</c:v>
                </c:pt>
                <c:pt idx="3">
                  <c:v>-0.176997578692494</c:v>
                </c:pt>
                <c:pt idx="4">
                  <c:v>-0.14140435835351084</c:v>
                </c:pt>
                <c:pt idx="5">
                  <c:v>-0.14309927360774824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79-4372-B743-AFF8FFABB180}"/>
            </c:ext>
          </c:extLst>
        </c:ser>
        <c:ser>
          <c:idx val="20"/>
          <c:order val="20"/>
          <c:tx>
            <c:strRef>
              <c:f>'2'!$AO$23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'2'!$AP$23:$AU$23</c:f>
              <c:numCache>
                <c:formatCode>0.00%</c:formatCode>
                <c:ptCount val="6"/>
                <c:pt idx="0">
                  <c:v>5.5160578573179707E-2</c:v>
                </c:pt>
                <c:pt idx="1">
                  <c:v>0.13238538857563129</c:v>
                </c:pt>
                <c:pt idx="2">
                  <c:v>0.3248345182642805</c:v>
                </c:pt>
                <c:pt idx="3">
                  <c:v>0.15371414562392754</c:v>
                </c:pt>
                <c:pt idx="4">
                  <c:v>0.19392007845060069</c:v>
                </c:pt>
                <c:pt idx="5">
                  <c:v>0.26329982838931104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79-4372-B743-AFF8FFABB180}"/>
            </c:ext>
          </c:extLst>
        </c:ser>
        <c:ser>
          <c:idx val="21"/>
          <c:order val="21"/>
          <c:tx>
            <c:strRef>
              <c:f>'2'!$AO$24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'2'!$AP$24:$AU$24</c:f>
              <c:numCache>
                <c:formatCode>0.00%</c:formatCode>
                <c:ptCount val="6"/>
                <c:pt idx="0">
                  <c:v>1.42857142857144E-2</c:v>
                </c:pt>
                <c:pt idx="1">
                  <c:v>-2.882205513784461E-2</c:v>
                </c:pt>
                <c:pt idx="2">
                  <c:v>-8.4711779448621585E-2</c:v>
                </c:pt>
                <c:pt idx="3">
                  <c:v>-0.10401002506265664</c:v>
                </c:pt>
                <c:pt idx="4">
                  <c:v>-0.13358395989974939</c:v>
                </c:pt>
                <c:pt idx="5">
                  <c:v>-0.16817042606516297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79-4372-B743-AFF8FFABB180}"/>
            </c:ext>
          </c:extLst>
        </c:ser>
        <c:ser>
          <c:idx val="22"/>
          <c:order val="22"/>
          <c:tx>
            <c:strRef>
              <c:f>'2'!$AO$25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'2'!$AP$25:$AU$25</c:f>
              <c:numCache>
                <c:formatCode>0.00%</c:formatCode>
                <c:ptCount val="6"/>
                <c:pt idx="0">
                  <c:v>-2.333598514982781E-2</c:v>
                </c:pt>
                <c:pt idx="1">
                  <c:v>-7.2924953593211342E-2</c:v>
                </c:pt>
                <c:pt idx="2">
                  <c:v>-0.14160700079554503</c:v>
                </c:pt>
                <c:pt idx="3">
                  <c:v>-0.32935560859188556</c:v>
                </c:pt>
                <c:pt idx="4">
                  <c:v>-0.27817555025192248</c:v>
                </c:pt>
                <c:pt idx="5">
                  <c:v>-0.29063908777512598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79-4372-B743-AFF8FFABB180}"/>
            </c:ext>
          </c:extLst>
        </c:ser>
        <c:ser>
          <c:idx val="23"/>
          <c:order val="23"/>
          <c:tx>
            <c:strRef>
              <c:f>'2'!$AO$26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'2'!$AP$26:$AU$26</c:f>
              <c:numCache>
                <c:formatCode>0.00%</c:formatCode>
                <c:ptCount val="6"/>
                <c:pt idx="0">
                  <c:v>-6.8749999999999881E-2</c:v>
                </c:pt>
                <c:pt idx="1">
                  <c:v>-0.12771739130434784</c:v>
                </c:pt>
                <c:pt idx="2">
                  <c:v>-0.16032608695652173</c:v>
                </c:pt>
                <c:pt idx="3">
                  <c:v>-0.16304347826086957</c:v>
                </c:pt>
                <c:pt idx="4">
                  <c:v>-0.16086956521739126</c:v>
                </c:pt>
                <c:pt idx="5">
                  <c:v>-0.1301630434782608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79-4372-B743-AFF8FFABB180}"/>
            </c:ext>
          </c:extLst>
        </c:ser>
        <c:ser>
          <c:idx val="24"/>
          <c:order val="24"/>
          <c:tx>
            <c:strRef>
              <c:f>'2'!$AO$27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'2'!$AP$27:$AU$27</c:f>
              <c:numCache>
                <c:formatCode>0.00%</c:formatCode>
                <c:ptCount val="6"/>
                <c:pt idx="0">
                  <c:v>2.3645861974154588E-2</c:v>
                </c:pt>
                <c:pt idx="1">
                  <c:v>-4.5916964531207007E-2</c:v>
                </c:pt>
                <c:pt idx="2">
                  <c:v>-9.4308496013197726E-2</c:v>
                </c:pt>
                <c:pt idx="3">
                  <c:v>-5.9114654935386153E-2</c:v>
                </c:pt>
                <c:pt idx="4">
                  <c:v>-2.8594995875721688E-2</c:v>
                </c:pt>
                <c:pt idx="5">
                  <c:v>-3.8218311795435736E-2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79-4372-B743-AFF8FFABB180}"/>
            </c:ext>
          </c:extLst>
        </c:ser>
        <c:ser>
          <c:idx val="25"/>
          <c:order val="25"/>
          <c:tx>
            <c:strRef>
              <c:f>'2'!$AO$28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'2'!$AP$28:$AU$28</c:f>
              <c:numCache>
                <c:formatCode>0.00%</c:formatCode>
                <c:ptCount val="6"/>
                <c:pt idx="0">
                  <c:v>5.3072625698324022E-2</c:v>
                </c:pt>
                <c:pt idx="1">
                  <c:v>9.1899441340782054E-2</c:v>
                </c:pt>
                <c:pt idx="2">
                  <c:v>9.3296089385474956E-2</c:v>
                </c:pt>
                <c:pt idx="3">
                  <c:v>0.15446927374301681</c:v>
                </c:pt>
                <c:pt idx="4">
                  <c:v>0.13268156424581007</c:v>
                </c:pt>
                <c:pt idx="5">
                  <c:v>0.19636871508379891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79-4372-B743-AFF8FFABB180}"/>
            </c:ext>
          </c:extLst>
        </c:ser>
        <c:ser>
          <c:idx val="26"/>
          <c:order val="26"/>
          <c:tx>
            <c:strRef>
              <c:f>'2'!$AO$29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'2'!$AP$29:$AU$29</c:f>
              <c:numCache>
                <c:formatCode>0.00%</c:formatCode>
                <c:ptCount val="6"/>
                <c:pt idx="0">
                  <c:v>0.11282194848824191</c:v>
                </c:pt>
                <c:pt idx="1">
                  <c:v>5.9070548712206114E-2</c:v>
                </c:pt>
                <c:pt idx="2">
                  <c:v>5.6270996640537578E-2</c:v>
                </c:pt>
                <c:pt idx="3">
                  <c:v>2.3796192609182691E-2</c:v>
                </c:pt>
                <c:pt idx="4">
                  <c:v>6.075027995520714E-2</c:v>
                </c:pt>
                <c:pt idx="5">
                  <c:v>4.4792833146696687E-2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79-4372-B743-AFF8FFABB180}"/>
            </c:ext>
          </c:extLst>
        </c:ser>
        <c:ser>
          <c:idx val="27"/>
          <c:order val="27"/>
          <c:tx>
            <c:strRef>
              <c:f>'2'!$AO$30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'2'!$AP$30:$AU$30</c:f>
              <c:numCache>
                <c:formatCode>0.00%</c:formatCode>
                <c:ptCount val="6"/>
                <c:pt idx="0">
                  <c:v>5.4372197309417135E-2</c:v>
                </c:pt>
                <c:pt idx="1">
                  <c:v>6.418161434977572E-2</c:v>
                </c:pt>
                <c:pt idx="2">
                  <c:v>7.0067264573991025E-2</c:v>
                </c:pt>
                <c:pt idx="3">
                  <c:v>0.1034192825112107</c:v>
                </c:pt>
                <c:pt idx="4">
                  <c:v>0.14013452914798205</c:v>
                </c:pt>
                <c:pt idx="5">
                  <c:v>0.11575112107623321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79-4372-B743-AFF8FFABB180}"/>
            </c:ext>
          </c:extLst>
        </c:ser>
        <c:ser>
          <c:idx val="28"/>
          <c:order val="28"/>
          <c:tx>
            <c:strRef>
              <c:f>'2'!$AO$31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'2'!$AP$31:$AU$31</c:f>
              <c:numCache>
                <c:formatCode>0.00%</c:formatCode>
                <c:ptCount val="6"/>
                <c:pt idx="0">
                  <c:v>2.0809578107183778E-2</c:v>
                </c:pt>
                <c:pt idx="1">
                  <c:v>-3.7058152793614602E-2</c:v>
                </c:pt>
                <c:pt idx="2">
                  <c:v>-0.13911060433295314</c:v>
                </c:pt>
                <c:pt idx="3">
                  <c:v>-0.14395667046750288</c:v>
                </c:pt>
                <c:pt idx="4">
                  <c:v>-9.8061573546180114E-2</c:v>
                </c:pt>
                <c:pt idx="5">
                  <c:v>-9.9771949828962217E-2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79-4372-B743-AFF8FFABB180}"/>
            </c:ext>
          </c:extLst>
        </c:ser>
        <c:ser>
          <c:idx val="29"/>
          <c:order val="29"/>
          <c:tx>
            <c:strRef>
              <c:f>'2'!$AO$32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'2'!$AP$32:$AU$32</c:f>
              <c:numCache>
                <c:formatCode>0.00%</c:formatCode>
                <c:ptCount val="6"/>
                <c:pt idx="0">
                  <c:v>-4.3763676148796324E-2</c:v>
                </c:pt>
                <c:pt idx="1">
                  <c:v>-4.4076273835573512E-2</c:v>
                </c:pt>
                <c:pt idx="2">
                  <c:v>-9.2216317599249767E-2</c:v>
                </c:pt>
                <c:pt idx="3">
                  <c:v>-0.13097843075961232</c:v>
                </c:pt>
                <c:pt idx="4">
                  <c:v>-0.12316348859018438</c:v>
                </c:pt>
                <c:pt idx="5">
                  <c:v>-0.25945608002500775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79-4372-B743-AFF8FFABB180}"/>
            </c:ext>
          </c:extLst>
        </c:ser>
        <c:ser>
          <c:idx val="30"/>
          <c:order val="30"/>
          <c:tx>
            <c:strRef>
              <c:f>'2'!$AO$33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'2'!$AP$33:$AU$33</c:f>
              <c:numCache>
                <c:formatCode>0.00%</c:formatCode>
                <c:ptCount val="6"/>
                <c:pt idx="0">
                  <c:v>9.8946696457070642E-3</c:v>
                </c:pt>
                <c:pt idx="1">
                  <c:v>5.7452920523462132E-3</c:v>
                </c:pt>
                <c:pt idx="2">
                  <c:v>2.2342802425791434E-3</c:v>
                </c:pt>
                <c:pt idx="3">
                  <c:v>7.085860197893408E-2</c:v>
                </c:pt>
                <c:pt idx="4">
                  <c:v>0.11299074369613819</c:v>
                </c:pt>
                <c:pt idx="5">
                  <c:v>0.13309926587934903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79-4372-B743-AFF8FFABB180}"/>
            </c:ext>
          </c:extLst>
        </c:ser>
        <c:ser>
          <c:idx val="31"/>
          <c:order val="31"/>
          <c:tx>
            <c:strRef>
              <c:f>'2'!$AO$34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'2'!$AP$34:$AU$34</c:f>
              <c:numCache>
                <c:formatCode>0.00%</c:formatCode>
                <c:ptCount val="6"/>
                <c:pt idx="0">
                  <c:v>-4.8397645519947539E-2</c:v>
                </c:pt>
                <c:pt idx="1">
                  <c:v>-0.10137344669718772</c:v>
                </c:pt>
                <c:pt idx="2">
                  <c:v>-8.338783518639635E-2</c:v>
                </c:pt>
                <c:pt idx="3">
                  <c:v>-0.14257684761281875</c:v>
                </c:pt>
                <c:pt idx="4">
                  <c:v>-0.15140614780902539</c:v>
                </c:pt>
                <c:pt idx="5">
                  <c:v>-0.172334859385219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79-4372-B743-AFF8FFABB180}"/>
            </c:ext>
          </c:extLst>
        </c:ser>
        <c:ser>
          <c:idx val="32"/>
          <c:order val="32"/>
          <c:tx>
            <c:strRef>
              <c:f>'2'!$AO$35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'2'!$AP$35:$AU$35</c:f>
              <c:numCache>
                <c:formatCode>0.00%</c:formatCode>
                <c:ptCount val="6"/>
                <c:pt idx="0">
                  <c:v>-7.8817733990147031E-3</c:v>
                </c:pt>
                <c:pt idx="1">
                  <c:v>-6.6009852216748849E-2</c:v>
                </c:pt>
                <c:pt idx="2">
                  <c:v>-6.3054187192118194E-2</c:v>
                </c:pt>
                <c:pt idx="3">
                  <c:v>-5.0574712643678084E-2</c:v>
                </c:pt>
                <c:pt idx="4">
                  <c:v>-2.9228243021346394E-2</c:v>
                </c:pt>
                <c:pt idx="5">
                  <c:v>-3.2840722495894911E-2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79-4372-B743-AFF8FFABB180}"/>
            </c:ext>
          </c:extLst>
        </c:ser>
        <c:ser>
          <c:idx val="33"/>
          <c:order val="33"/>
          <c:tx>
            <c:strRef>
              <c:f>'2'!$AO$36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'2'!$AP$36:$AU$36</c:f>
              <c:numCache>
                <c:formatCode>0.00%</c:formatCode>
                <c:ptCount val="6"/>
                <c:pt idx="0">
                  <c:v>9.0756302521008015E-3</c:v>
                </c:pt>
                <c:pt idx="1">
                  <c:v>-1.9159663865546371E-2</c:v>
                </c:pt>
                <c:pt idx="2">
                  <c:v>-4.2352941176470663E-2</c:v>
                </c:pt>
                <c:pt idx="3">
                  <c:v>-3.7983193277310964E-2</c:v>
                </c:pt>
                <c:pt idx="4">
                  <c:v>7.3949579831932392E-3</c:v>
                </c:pt>
                <c:pt idx="5">
                  <c:v>3.3277310924369669E-2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79-4372-B743-AFF8FFABB180}"/>
            </c:ext>
          </c:extLst>
        </c:ser>
        <c:ser>
          <c:idx val="34"/>
          <c:order val="34"/>
          <c:tx>
            <c:strRef>
              <c:f>'2'!$AO$37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'2'!$AP$37:$AU$37</c:f>
              <c:numCache>
                <c:formatCode>0.00%</c:formatCode>
                <c:ptCount val="6"/>
                <c:pt idx="0">
                  <c:v>-8.8646437095125218E-3</c:v>
                </c:pt>
                <c:pt idx="1">
                  <c:v>-2.4889191953631134E-2</c:v>
                </c:pt>
                <c:pt idx="2">
                  <c:v>-6.7848619161268442E-2</c:v>
                </c:pt>
                <c:pt idx="3">
                  <c:v>-7.4667575860893398E-2</c:v>
                </c:pt>
                <c:pt idx="4">
                  <c:v>-0.10023866348448679</c:v>
                </c:pt>
                <c:pt idx="5">
                  <c:v>-0.12887828162291173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E79-4372-B743-AFF8FFABB180}"/>
            </c:ext>
          </c:extLst>
        </c:ser>
        <c:ser>
          <c:idx val="35"/>
          <c:order val="35"/>
          <c:tx>
            <c:strRef>
              <c:f>'2'!$AO$38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'2'!$AP$38:$AU$38</c:f>
              <c:numCache>
                <c:formatCode>0.00%</c:formatCode>
                <c:ptCount val="6"/>
                <c:pt idx="0">
                  <c:v>-1.8200910045502235E-2</c:v>
                </c:pt>
                <c:pt idx="1">
                  <c:v>-3.4301715085754129E-2</c:v>
                </c:pt>
                <c:pt idx="2">
                  <c:v>-2.5201260063003113E-2</c:v>
                </c:pt>
                <c:pt idx="3">
                  <c:v>-3.8851942597129742E-2</c:v>
                </c:pt>
                <c:pt idx="4">
                  <c:v>-8.7154357717885822E-2</c:v>
                </c:pt>
                <c:pt idx="5">
                  <c:v>-5.5652782639131877E-2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79-4372-B743-AFF8FFABB180}"/>
            </c:ext>
          </c:extLst>
        </c:ser>
        <c:ser>
          <c:idx val="36"/>
          <c:order val="36"/>
          <c:tx>
            <c:strRef>
              <c:f>'2'!$AO$39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'2'!$AP$39:$AU$39</c:f>
              <c:numCache>
                <c:formatCode>0.00%</c:formatCode>
                <c:ptCount val="6"/>
                <c:pt idx="0">
                  <c:v>-6.1391057487579885E-2</c:v>
                </c:pt>
                <c:pt idx="1">
                  <c:v>-7.7714691270404659E-2</c:v>
                </c:pt>
                <c:pt idx="2">
                  <c:v>-0.17601135557132716</c:v>
                </c:pt>
                <c:pt idx="3">
                  <c:v>-9.8651525904897133E-2</c:v>
                </c:pt>
                <c:pt idx="4">
                  <c:v>-0.12136266855926195</c:v>
                </c:pt>
                <c:pt idx="5">
                  <c:v>-0.12171753016323637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E79-4372-B743-AFF8FFABB180}"/>
            </c:ext>
          </c:extLst>
        </c:ser>
        <c:ser>
          <c:idx val="37"/>
          <c:order val="37"/>
          <c:tx>
            <c:strRef>
              <c:f>'2'!$AO$40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'2'!$AP$40:$AU$40</c:f>
              <c:numCache>
                <c:formatCode>0.00%</c:formatCode>
                <c:ptCount val="6"/>
                <c:pt idx="0">
                  <c:v>-0.10704125177809387</c:v>
                </c:pt>
                <c:pt idx="1">
                  <c:v>-0.14829302987197721</c:v>
                </c:pt>
                <c:pt idx="2">
                  <c:v>-5.7254623044096613E-2</c:v>
                </c:pt>
                <c:pt idx="3">
                  <c:v>-3.9473684210526196E-2</c:v>
                </c:pt>
                <c:pt idx="4">
                  <c:v>-0.12980085348506401</c:v>
                </c:pt>
                <c:pt idx="5">
                  <c:v>-0.12162162162162159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79-4372-B743-AFF8FFABB180}"/>
            </c:ext>
          </c:extLst>
        </c:ser>
        <c:ser>
          <c:idx val="38"/>
          <c:order val="38"/>
          <c:tx>
            <c:strRef>
              <c:f>'2'!$AO$41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'2'!$AP$41:$AU$41</c:f>
              <c:numCache>
                <c:formatCode>0.00%</c:formatCode>
                <c:ptCount val="6"/>
                <c:pt idx="0">
                  <c:v>0.23433133732534925</c:v>
                </c:pt>
                <c:pt idx="1">
                  <c:v>0.17125748502994004</c:v>
                </c:pt>
                <c:pt idx="2">
                  <c:v>3.4730538922155642E-2</c:v>
                </c:pt>
                <c:pt idx="3">
                  <c:v>4.7904191616766015E-3</c:v>
                </c:pt>
                <c:pt idx="4">
                  <c:v>-4.5109780439121686E-2</c:v>
                </c:pt>
                <c:pt idx="5">
                  <c:v>0.14650698602794407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79-4372-B743-AFF8FFABB180}"/>
            </c:ext>
          </c:extLst>
        </c:ser>
        <c:ser>
          <c:idx val="39"/>
          <c:order val="39"/>
          <c:tx>
            <c:strRef>
              <c:f>'2'!$AO$42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'2'!$AP$42:$AU$42</c:f>
              <c:numCache>
                <c:formatCode>0.00%</c:formatCode>
                <c:ptCount val="6"/>
                <c:pt idx="0">
                  <c:v>1.6324822101297518E-2</c:v>
                </c:pt>
                <c:pt idx="1">
                  <c:v>-1.1720385098367566E-2</c:v>
                </c:pt>
                <c:pt idx="2">
                  <c:v>-9.7111762243616645E-2</c:v>
                </c:pt>
                <c:pt idx="3">
                  <c:v>-6.2787777312683132E-2</c:v>
                </c:pt>
                <c:pt idx="4">
                  <c:v>-0.13855169526998742</c:v>
                </c:pt>
                <c:pt idx="5">
                  <c:v>-0.18375889493511932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79-4372-B743-AFF8FFABB180}"/>
            </c:ext>
          </c:extLst>
        </c:ser>
        <c:ser>
          <c:idx val="40"/>
          <c:order val="40"/>
          <c:tx>
            <c:strRef>
              <c:f>'2'!$AO$43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'2'!$AP$43:$AU$43</c:f>
              <c:numCache>
                <c:formatCode>0.00%</c:formatCode>
                <c:ptCount val="6"/>
                <c:pt idx="0">
                  <c:v>1.7624842635333565E-2</c:v>
                </c:pt>
                <c:pt idx="1">
                  <c:v>1.8044481745698625E-2</c:v>
                </c:pt>
                <c:pt idx="2">
                  <c:v>-3.8187159043222924E-2</c:v>
                </c:pt>
                <c:pt idx="3">
                  <c:v>-1.6365925304238377E-2</c:v>
                </c:pt>
                <c:pt idx="4">
                  <c:v>-3.1053294167016507E-2</c:v>
                </c:pt>
                <c:pt idx="5">
                  <c:v>-7.1338648762064624E-2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79-4372-B743-AFF8FFABB180}"/>
            </c:ext>
          </c:extLst>
        </c:ser>
        <c:ser>
          <c:idx val="41"/>
          <c:order val="41"/>
          <c:tx>
            <c:strRef>
              <c:f>'2'!$AO$44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'2'!$AP$44:$AU$44</c:f>
              <c:numCache>
                <c:formatCode>0.00%</c:formatCode>
                <c:ptCount val="6"/>
                <c:pt idx="0">
                  <c:v>2.8210526315789426E-2</c:v>
                </c:pt>
                <c:pt idx="1">
                  <c:v>-6.4842105263157798E-2</c:v>
                </c:pt>
                <c:pt idx="2">
                  <c:v>-0.17684210526315788</c:v>
                </c:pt>
                <c:pt idx="3">
                  <c:v>-0.13642105263157897</c:v>
                </c:pt>
                <c:pt idx="4">
                  <c:v>-0.15200000000000011</c:v>
                </c:pt>
                <c:pt idx="5">
                  <c:v>-2.5263157894736604E-3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E79-4372-B743-AFF8FFABB180}"/>
            </c:ext>
          </c:extLst>
        </c:ser>
        <c:ser>
          <c:idx val="42"/>
          <c:order val="42"/>
          <c:tx>
            <c:strRef>
              <c:f>'2'!$AO$45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'2'!$AP$45:$AU$45</c:f>
              <c:numCache>
                <c:formatCode>0.00%</c:formatCode>
                <c:ptCount val="6"/>
                <c:pt idx="0">
                  <c:v>-3.612903225806454E-2</c:v>
                </c:pt>
                <c:pt idx="1">
                  <c:v>-5.5913978494623658E-2</c:v>
                </c:pt>
                <c:pt idx="2">
                  <c:v>1.5913978494623608E-2</c:v>
                </c:pt>
                <c:pt idx="3">
                  <c:v>0.10967741935483871</c:v>
                </c:pt>
                <c:pt idx="4">
                  <c:v>0.17763440860215035</c:v>
                </c:pt>
                <c:pt idx="5">
                  <c:v>0.22279569892473122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E79-4372-B743-AFF8FFABB180}"/>
            </c:ext>
          </c:extLst>
        </c:ser>
        <c:ser>
          <c:idx val="43"/>
          <c:order val="43"/>
          <c:tx>
            <c:strRef>
              <c:f>'2'!$AO$46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'2'!$AP$46:$AU$46</c:f>
              <c:numCache>
                <c:formatCode>0.00%</c:formatCode>
                <c:ptCount val="6"/>
                <c:pt idx="0">
                  <c:v>2.8866867729426923E-2</c:v>
                </c:pt>
                <c:pt idx="1">
                  <c:v>4.4808272296423979E-2</c:v>
                </c:pt>
                <c:pt idx="2">
                  <c:v>-5.5579491598448973E-2</c:v>
                </c:pt>
                <c:pt idx="3">
                  <c:v>0.10771219302025002</c:v>
                </c:pt>
                <c:pt idx="4">
                  <c:v>8.746230073244296E-2</c:v>
                </c:pt>
                <c:pt idx="5">
                  <c:v>6.6350710900473966E-2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E79-4372-B743-AFF8FFABB180}"/>
            </c:ext>
          </c:extLst>
        </c:ser>
        <c:ser>
          <c:idx val="44"/>
          <c:order val="44"/>
          <c:tx>
            <c:strRef>
              <c:f>'2'!$AO$47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'2'!$AP$47:$AU$47</c:f>
              <c:numCache>
                <c:formatCode>0.00%</c:formatCode>
                <c:ptCount val="6"/>
                <c:pt idx="0">
                  <c:v>7.0804195804195752E-2</c:v>
                </c:pt>
                <c:pt idx="1">
                  <c:v>0.11625874125874122</c:v>
                </c:pt>
                <c:pt idx="2">
                  <c:v>0.14204545454545428</c:v>
                </c:pt>
                <c:pt idx="3">
                  <c:v>0.26092657342657338</c:v>
                </c:pt>
                <c:pt idx="4">
                  <c:v>0.26835664335664322</c:v>
                </c:pt>
                <c:pt idx="5">
                  <c:v>0.34790209790209775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E79-4372-B743-AFF8FFABB180}"/>
            </c:ext>
          </c:extLst>
        </c:ser>
        <c:ser>
          <c:idx val="45"/>
          <c:order val="45"/>
          <c:tx>
            <c:strRef>
              <c:f>'2'!$AO$48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'2'!$AP$48:$AU$48</c:f>
              <c:numCache>
                <c:formatCode>0.00%</c:formatCode>
                <c:ptCount val="6"/>
                <c:pt idx="0">
                  <c:v>-3.5103115401492382E-3</c:v>
                </c:pt>
                <c:pt idx="1">
                  <c:v>-4.1684949539271737E-2</c:v>
                </c:pt>
                <c:pt idx="2">
                  <c:v>3.9491004826678243E-2</c:v>
                </c:pt>
                <c:pt idx="3">
                  <c:v>0.1522597630539711</c:v>
                </c:pt>
                <c:pt idx="4">
                  <c:v>0.24177270732777531</c:v>
                </c:pt>
                <c:pt idx="5">
                  <c:v>0.19701623519087322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E79-4372-B743-AFF8FFABB180}"/>
            </c:ext>
          </c:extLst>
        </c:ser>
        <c:ser>
          <c:idx val="46"/>
          <c:order val="46"/>
          <c:tx>
            <c:strRef>
              <c:f>'2'!$AO$49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'2'!$AP$49:$AU$49</c:f>
              <c:numCache>
                <c:formatCode>0.00%</c:formatCode>
                <c:ptCount val="6"/>
                <c:pt idx="0">
                  <c:v>1.6777041942604907E-2</c:v>
                </c:pt>
                <c:pt idx="1">
                  <c:v>-4.856512141280353E-2</c:v>
                </c:pt>
                <c:pt idx="2">
                  <c:v>-6.2693156732891789E-2</c:v>
                </c:pt>
                <c:pt idx="3">
                  <c:v>-4.2384105960264873E-2</c:v>
                </c:pt>
                <c:pt idx="4">
                  <c:v>-8.2119205298013226E-2</c:v>
                </c:pt>
                <c:pt idx="5">
                  <c:v>-0.1130242825607065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E79-4372-B743-AFF8FFABB180}"/>
            </c:ext>
          </c:extLst>
        </c:ser>
        <c:ser>
          <c:idx val="47"/>
          <c:order val="47"/>
          <c:tx>
            <c:strRef>
              <c:f>'2'!$AO$50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'2'!$AP$50:$AU$50</c:f>
              <c:numCache>
                <c:formatCode>0.00%</c:formatCode>
                <c:ptCount val="6"/>
                <c:pt idx="0">
                  <c:v>2.878653675819309E-2</c:v>
                </c:pt>
                <c:pt idx="1">
                  <c:v>-3.1886625332152294E-2</c:v>
                </c:pt>
                <c:pt idx="2">
                  <c:v>-6.2887511071744978E-2</c:v>
                </c:pt>
                <c:pt idx="3">
                  <c:v>-7.0416297608503126E-2</c:v>
                </c:pt>
                <c:pt idx="4">
                  <c:v>-1.4171833480956547E-2</c:v>
                </c:pt>
                <c:pt idx="5">
                  <c:v>5.4915854738706714E-2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E79-4372-B743-AFF8FFABB180}"/>
            </c:ext>
          </c:extLst>
        </c:ser>
        <c:ser>
          <c:idx val="48"/>
          <c:order val="48"/>
          <c:tx>
            <c:strRef>
              <c:f>'2'!$AO$51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'2'!$AP$51:$AU$51</c:f>
              <c:numCache>
                <c:formatCode>0.00%</c:formatCode>
                <c:ptCount val="6"/>
                <c:pt idx="0">
                  <c:v>4.5651129264776685E-2</c:v>
                </c:pt>
                <c:pt idx="1">
                  <c:v>-5.9586737145603107E-2</c:v>
                </c:pt>
                <c:pt idx="2">
                  <c:v>-5.7184046131667499E-2</c:v>
                </c:pt>
                <c:pt idx="3">
                  <c:v>-5.7184046131667499E-2</c:v>
                </c:pt>
                <c:pt idx="4">
                  <c:v>-8.6496876501681891E-2</c:v>
                </c:pt>
                <c:pt idx="5">
                  <c:v>-5.4781355117731891E-2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E79-4372-B743-AFF8FFABB180}"/>
            </c:ext>
          </c:extLst>
        </c:ser>
        <c:ser>
          <c:idx val="49"/>
          <c:order val="49"/>
          <c:tx>
            <c:strRef>
              <c:f>'2'!$AO$52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'2'!$AP$52:$AU$52</c:f>
              <c:numCache>
                <c:formatCode>0.00%</c:formatCode>
                <c:ptCount val="6"/>
                <c:pt idx="0">
                  <c:v>-5.5359838953194058E-3</c:v>
                </c:pt>
                <c:pt idx="1">
                  <c:v>3.5228988424761808E-3</c:v>
                </c:pt>
                <c:pt idx="2">
                  <c:v>-1.2581781580271767E-2</c:v>
                </c:pt>
                <c:pt idx="3">
                  <c:v>8.3039758429793664E-2</c:v>
                </c:pt>
                <c:pt idx="4">
                  <c:v>-5.4856567689984793E-2</c:v>
                </c:pt>
                <c:pt idx="5">
                  <c:v>-5.3850025163563103E-2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E79-4372-B743-AFF8FFABB180}"/>
            </c:ext>
          </c:extLst>
        </c:ser>
        <c:ser>
          <c:idx val="50"/>
          <c:order val="50"/>
          <c:tx>
            <c:strRef>
              <c:f>'2'!$AO$53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'2'!$AP$53:$AU$53</c:f>
              <c:numCache>
                <c:formatCode>0.00%</c:formatCode>
                <c:ptCount val="6"/>
                <c:pt idx="0">
                  <c:v>-4.5235223160434254E-2</c:v>
                </c:pt>
                <c:pt idx="1">
                  <c:v>-0.28829915560916775</c:v>
                </c:pt>
                <c:pt idx="2">
                  <c:v>-0.4010856453558504</c:v>
                </c:pt>
                <c:pt idx="3">
                  <c:v>-0.27020506634499403</c:v>
                </c:pt>
                <c:pt idx="4">
                  <c:v>-0.13932448733413763</c:v>
                </c:pt>
                <c:pt idx="5">
                  <c:v>-0.18395657418576597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E79-4372-B743-AFF8FFABB180}"/>
            </c:ext>
          </c:extLst>
        </c:ser>
        <c:ser>
          <c:idx val="51"/>
          <c:order val="51"/>
          <c:tx>
            <c:strRef>
              <c:f>'2'!$AO$54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'2'!$AP$54:$AU$54</c:f>
              <c:numCache>
                <c:formatCode>0.00%</c:formatCode>
                <c:ptCount val="6"/>
                <c:pt idx="0">
                  <c:v>2.2314049586776765E-2</c:v>
                </c:pt>
                <c:pt idx="1">
                  <c:v>7.5206611570247883E-2</c:v>
                </c:pt>
                <c:pt idx="2">
                  <c:v>5.7024793388429799E-2</c:v>
                </c:pt>
                <c:pt idx="3">
                  <c:v>6.9421487603305826E-2</c:v>
                </c:pt>
                <c:pt idx="4">
                  <c:v>1.4049586776859527E-2</c:v>
                </c:pt>
                <c:pt idx="5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79-4372-B743-AFF8FFAB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1312"/>
        <c:axId val="946060016"/>
      </c:lineChart>
      <c:catAx>
        <c:axId val="9460513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0016"/>
        <c:crosses val="autoZero"/>
        <c:auto val="1"/>
        <c:lblAlgn val="ctr"/>
        <c:lblOffset val="100"/>
        <c:noMultiLvlLbl val="0"/>
      </c:catAx>
      <c:valAx>
        <c:axId val="946060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Tabelle3!$B$2:$F$2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0.19990049751243791</c:v>
                </c:pt>
                <c:pt idx="2">
                  <c:v>6.288557213930332E-2</c:v>
                </c:pt>
                <c:pt idx="3">
                  <c:v>-2.4676616915422639E-2</c:v>
                </c:pt>
                <c:pt idx="4">
                  <c:v>5.5721393034825623E-2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C-4DAC-9E8E-20E884DCEBEB}"/>
            </c:ext>
          </c:extLst>
        </c:ser>
        <c:ser>
          <c:idx val="1"/>
          <c:order val="1"/>
          <c:marker>
            <c:symbol val="none"/>
          </c:marker>
          <c:val>
            <c:numRef>
              <c:f>Tabelle3!$B$3:$F$3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-3.0036188178528319E-2</c:v>
                </c:pt>
                <c:pt idx="2">
                  <c:v>-8.9143546441495747E-2</c:v>
                </c:pt>
                <c:pt idx="3">
                  <c:v>-0.11375150784077209</c:v>
                </c:pt>
                <c:pt idx="4">
                  <c:v>5.4282267792521155E-3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C-4DAC-9E8E-20E884DCEBEB}"/>
            </c:ext>
          </c:extLst>
        </c:ser>
        <c:ser>
          <c:idx val="2"/>
          <c:order val="2"/>
          <c:tx>
            <c:strRef>
              <c:f>Tabelle3!$B$5:$F$5</c:f>
              <c:strCache>
                <c:ptCount val="5"/>
                <c:pt idx="0">
                  <c:v>0</c:v>
                </c:pt>
                <c:pt idx="1">
                  <c:v>-2.85%</c:v>
                </c:pt>
                <c:pt idx="2">
                  <c:v>-3.19%</c:v>
                </c:pt>
                <c:pt idx="3">
                  <c:v>-0.57%</c:v>
                </c:pt>
                <c:pt idx="4">
                  <c:v>-2.73%</c:v>
                </c:pt>
              </c:strCache>
            </c:strRef>
          </c:tx>
          <c:marker>
            <c:symbol val="none"/>
          </c:marker>
          <c:val>
            <c:numRef>
              <c:f>Tabelle3!$B$5:$F$5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-2.8549501151189597E-2</c:v>
                </c:pt>
                <c:pt idx="2">
                  <c:v>-3.1926323867996861E-2</c:v>
                </c:pt>
                <c:pt idx="3">
                  <c:v>-5.6792018419033752E-3</c:v>
                </c:pt>
                <c:pt idx="4">
                  <c:v>-2.7321565617805174E-2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C-4DAC-9E8E-20E884DCEBEB}"/>
            </c:ext>
          </c:extLst>
        </c:ser>
        <c:ser>
          <c:idx val="3"/>
          <c:order val="3"/>
          <c:tx>
            <c:strRef>
              <c:f>Tabelle3!$B$6:$F$6</c:f>
              <c:strCache>
                <c:ptCount val="5"/>
                <c:pt idx="0">
                  <c:v>0</c:v>
                </c:pt>
                <c:pt idx="1">
                  <c:v>1.63%</c:v>
                </c:pt>
                <c:pt idx="2">
                  <c:v>-4.74%</c:v>
                </c:pt>
                <c:pt idx="3">
                  <c:v>-4.47%</c:v>
                </c:pt>
                <c:pt idx="4">
                  <c:v>0.66%</c:v>
                </c:pt>
              </c:strCache>
            </c:strRef>
          </c:tx>
          <c:marker>
            <c:symbol val="none"/>
          </c:marker>
          <c:val>
            <c:numRef>
              <c:f>Tabelle3!$B$7:$F$7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0.21964382083108477</c:v>
                </c:pt>
                <c:pt idx="2">
                  <c:v>3.2379924446842984E-2</c:v>
                </c:pt>
                <c:pt idx="3">
                  <c:v>-0.10865263536607303</c:v>
                </c:pt>
                <c:pt idx="4">
                  <c:v>-5.8643640942615607E-2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C-4DAC-9E8E-20E884DCEBEB}"/>
            </c:ext>
          </c:extLst>
        </c:ser>
        <c:ser>
          <c:idx val="4"/>
          <c:order val="4"/>
          <c:tx>
            <c:strRef>
              <c:f>Tabelle3!$B$23:$F$23</c:f>
              <c:strCache>
                <c:ptCount val="5"/>
                <c:pt idx="0">
                  <c:v>0</c:v>
                </c:pt>
                <c:pt idx="1">
                  <c:v>1.43%</c:v>
                </c:pt>
                <c:pt idx="2">
                  <c:v>-4.31%</c:v>
                </c:pt>
                <c:pt idx="3">
                  <c:v>-5.59%</c:v>
                </c:pt>
                <c:pt idx="4">
                  <c:v>-1.93%</c:v>
                </c:pt>
              </c:strCache>
            </c:strRef>
          </c:tx>
          <c:marker>
            <c:symbol val="none"/>
          </c:marker>
          <c:val>
            <c:numRef>
              <c:f>Tabelle3!$B$30:$F$30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2.0809578107183778E-2</c:v>
                </c:pt>
                <c:pt idx="2">
                  <c:v>-5.786773090079838E-2</c:v>
                </c:pt>
                <c:pt idx="3">
                  <c:v>-0.10205245153933853</c:v>
                </c:pt>
                <c:pt idx="4">
                  <c:v>-4.8460661345497424E-3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C-4DAC-9E8E-20E884DC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4576"/>
        <c:axId val="946049136"/>
      </c:lineChart>
      <c:catAx>
        <c:axId val="9460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49136"/>
        <c:crosses val="autoZero"/>
        <c:auto val="1"/>
        <c:lblAlgn val="ctr"/>
        <c:lblOffset val="100"/>
        <c:noMultiLvlLbl val="0"/>
      </c:catAx>
      <c:valAx>
        <c:axId val="946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4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Tabelle3!$B$22:$F$22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5.5160578573179707E-2</c:v>
                </c:pt>
                <c:pt idx="2">
                  <c:v>7.7224810002451572E-2</c:v>
                </c:pt>
                <c:pt idx="3">
                  <c:v>0.19244912968864922</c:v>
                </c:pt>
                <c:pt idx="4">
                  <c:v>-0.17112037264035296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88E-9448-9635C996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2736"/>
        <c:axId val="946055120"/>
      </c:lineChart>
      <c:catAx>
        <c:axId val="9460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5120"/>
        <c:crosses val="autoZero"/>
        <c:auto val="1"/>
        <c:lblAlgn val="ctr"/>
        <c:lblOffset val="100"/>
        <c:noMultiLvlLbl val="0"/>
      </c:catAx>
      <c:valAx>
        <c:axId val="946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'2'!$AO$3</c:f>
              <c:strCache>
                <c:ptCount val="1"/>
                <c:pt idx="0">
                  <c:v>DISTRICT OF COLUMBIA3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'2'!$AP$3:$AU$3</c:f>
              <c:numCache>
                <c:formatCode>0.00%</c:formatCode>
                <c:ptCount val="6"/>
                <c:pt idx="0">
                  <c:v>0.19990049751243791</c:v>
                </c:pt>
                <c:pt idx="1">
                  <c:v>0.26278606965174123</c:v>
                </c:pt>
                <c:pt idx="2">
                  <c:v>0.23810945273631859</c:v>
                </c:pt>
                <c:pt idx="3">
                  <c:v>0.29383084577114421</c:v>
                </c:pt>
                <c:pt idx="4">
                  <c:v>0.23741293532338301</c:v>
                </c:pt>
                <c:pt idx="5">
                  <c:v>0.19611940298507455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3-45B7-90A0-3A549202B0AD}"/>
            </c:ext>
          </c:extLst>
        </c:ser>
        <c:ser>
          <c:idx val="1"/>
          <c:order val="1"/>
          <c:tx>
            <c:strRef>
              <c:f>'2'!$AO$4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'2'!$AP$4:$AU$4</c:f>
              <c:numCache>
                <c:formatCode>0.00%</c:formatCode>
                <c:ptCount val="6"/>
                <c:pt idx="0">
                  <c:v>-3.0036188178528319E-2</c:v>
                </c:pt>
                <c:pt idx="1">
                  <c:v>-0.11917973462002407</c:v>
                </c:pt>
                <c:pt idx="2">
                  <c:v>-0.23293124246079616</c:v>
                </c:pt>
                <c:pt idx="3">
                  <c:v>-0.22750301568154405</c:v>
                </c:pt>
                <c:pt idx="4">
                  <c:v>-0.27249698431845609</c:v>
                </c:pt>
                <c:pt idx="5">
                  <c:v>-0.26851628468033767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3-45B7-90A0-3A549202B0AD}"/>
            </c:ext>
          </c:extLst>
        </c:ser>
        <c:ser>
          <c:idx val="2"/>
          <c:order val="2"/>
          <c:tx>
            <c:strRef>
              <c:f>'2'!$AO$5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'2'!$AP$5:$AU$5</c:f>
              <c:numCache>
                <c:formatCode>0.00%</c:formatCode>
                <c:ptCount val="6"/>
                <c:pt idx="0">
                  <c:v>-0.10338225909380983</c:v>
                </c:pt>
                <c:pt idx="1">
                  <c:v>-0.16247606892150601</c:v>
                </c:pt>
                <c:pt idx="2">
                  <c:v>-0.23765156349712832</c:v>
                </c:pt>
                <c:pt idx="3">
                  <c:v>-0.21761327377153797</c:v>
                </c:pt>
                <c:pt idx="4">
                  <c:v>-0.28627951499680915</c:v>
                </c:pt>
                <c:pt idx="5">
                  <c:v>-0.2755583918315252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3-45B7-90A0-3A549202B0AD}"/>
            </c:ext>
          </c:extLst>
        </c:ser>
        <c:ser>
          <c:idx val="3"/>
          <c:order val="3"/>
          <c:tx>
            <c:strRef>
              <c:f>'2'!$AO$6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'2'!$AP$6:$AU$6</c:f>
              <c:numCache>
                <c:formatCode>0.00%</c:formatCode>
                <c:ptCount val="6"/>
                <c:pt idx="0">
                  <c:v>-2.8549501151189597E-2</c:v>
                </c:pt>
                <c:pt idx="1">
                  <c:v>-6.0475825019186455E-2</c:v>
                </c:pt>
                <c:pt idx="2">
                  <c:v>-6.615502686108983E-2</c:v>
                </c:pt>
                <c:pt idx="3">
                  <c:v>-9.3476592478895004E-2</c:v>
                </c:pt>
                <c:pt idx="4">
                  <c:v>-1.2125863392171875E-2</c:v>
                </c:pt>
                <c:pt idx="5">
                  <c:v>-6.6615502686108941E-2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3-45B7-90A0-3A549202B0AD}"/>
            </c:ext>
          </c:extLst>
        </c:ser>
        <c:ser>
          <c:idx val="4"/>
          <c:order val="4"/>
          <c:tx>
            <c:strRef>
              <c:f>'2'!$AO$7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'2'!$AP$7:$AU$7</c:f>
              <c:numCache>
                <c:formatCode>0.00%</c:formatCode>
                <c:ptCount val="6"/>
                <c:pt idx="0">
                  <c:v>1.6337522441651542E-2</c:v>
                </c:pt>
                <c:pt idx="1">
                  <c:v>-3.1059245960502611E-2</c:v>
                </c:pt>
                <c:pt idx="2">
                  <c:v>-7.5763016157989305E-2</c:v>
                </c:pt>
                <c:pt idx="3">
                  <c:v>-6.9120287253141829E-2</c:v>
                </c:pt>
                <c:pt idx="4">
                  <c:v>-0.10771992818671454</c:v>
                </c:pt>
                <c:pt idx="5">
                  <c:v>-3.0520646319569938E-3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3-45B7-90A0-3A549202B0AD}"/>
            </c:ext>
          </c:extLst>
        </c:ser>
        <c:ser>
          <c:idx val="5"/>
          <c:order val="5"/>
          <c:tx>
            <c:strRef>
              <c:f>'2'!$AO$8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'2'!$AP$8:$AU$8</c:f>
              <c:numCache>
                <c:formatCode>0.00%</c:formatCode>
                <c:ptCount val="6"/>
                <c:pt idx="0">
                  <c:v>0.21964382083108477</c:v>
                </c:pt>
                <c:pt idx="1">
                  <c:v>0.25202374527792776</c:v>
                </c:pt>
                <c:pt idx="2">
                  <c:v>0.14337110991185473</c:v>
                </c:pt>
                <c:pt idx="3">
                  <c:v>8.472746896923912E-2</c:v>
                </c:pt>
                <c:pt idx="4">
                  <c:v>9.3002338550099026E-2</c:v>
                </c:pt>
                <c:pt idx="5">
                  <c:v>1.1332973556395159E-2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53-45B7-90A0-3A549202B0AD}"/>
            </c:ext>
          </c:extLst>
        </c:ser>
        <c:ser>
          <c:idx val="6"/>
          <c:order val="6"/>
          <c:tx>
            <c:strRef>
              <c:f>'2'!$AO$9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'2'!$AP$9:$AU$9</c:f>
              <c:numCache>
                <c:formatCode>0.00%</c:formatCode>
                <c:ptCount val="6"/>
                <c:pt idx="0">
                  <c:v>-7.3887186880521455E-3</c:v>
                </c:pt>
                <c:pt idx="1">
                  <c:v>-6.0551450711840205E-2</c:v>
                </c:pt>
                <c:pt idx="2">
                  <c:v>-0.13479906289421528</c:v>
                </c:pt>
                <c:pt idx="3">
                  <c:v>-0.17048116777797814</c:v>
                </c:pt>
                <c:pt idx="4">
                  <c:v>-0.15444224184537761</c:v>
                </c:pt>
                <c:pt idx="5">
                  <c:v>-0.1333573616867906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53-45B7-90A0-3A549202B0AD}"/>
            </c:ext>
          </c:extLst>
        </c:ser>
        <c:ser>
          <c:idx val="7"/>
          <c:order val="7"/>
          <c:tx>
            <c:strRef>
              <c:f>'2'!$AO$10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'2'!$AP$10:$AU$10</c:f>
              <c:numCache>
                <c:formatCode>0.00%</c:formatCode>
                <c:ptCount val="6"/>
                <c:pt idx="0">
                  <c:v>-2.0742975674146711E-2</c:v>
                </c:pt>
                <c:pt idx="1">
                  <c:v>-6.1851782010182835E-2</c:v>
                </c:pt>
                <c:pt idx="2">
                  <c:v>-0.16500094286253056</c:v>
                </c:pt>
                <c:pt idx="3">
                  <c:v>-0.18291533094474827</c:v>
                </c:pt>
                <c:pt idx="4">
                  <c:v>-0.14953799735998485</c:v>
                </c:pt>
                <c:pt idx="5">
                  <c:v>-0.15632660758061473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53-45B7-90A0-3A549202B0AD}"/>
            </c:ext>
          </c:extLst>
        </c:ser>
        <c:ser>
          <c:idx val="8"/>
          <c:order val="8"/>
          <c:tx>
            <c:strRef>
              <c:f>'2'!$AO$11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'2'!$AP$11:$AU$11</c:f>
              <c:numCache>
                <c:formatCode>0.00%</c:formatCode>
                <c:ptCount val="6"/>
                <c:pt idx="0">
                  <c:v>1.5642884395268848E-2</c:v>
                </c:pt>
                <c:pt idx="1">
                  <c:v>-9.8817245326211389E-2</c:v>
                </c:pt>
                <c:pt idx="2">
                  <c:v>-0.18485310950019093</c:v>
                </c:pt>
                <c:pt idx="3">
                  <c:v>-0.17798550171690206</c:v>
                </c:pt>
                <c:pt idx="4">
                  <c:v>-0.14173979397176661</c:v>
                </c:pt>
                <c:pt idx="5">
                  <c:v>-0.19877909194963761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53-45B7-90A0-3A549202B0AD}"/>
            </c:ext>
          </c:extLst>
        </c:ser>
        <c:ser>
          <c:idx val="9"/>
          <c:order val="9"/>
          <c:tx>
            <c:strRef>
              <c:f>'2'!$AO$12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'2'!$AP$12:$AU$12</c:f>
              <c:numCache>
                <c:formatCode>0.00%</c:formatCode>
                <c:ptCount val="6"/>
                <c:pt idx="0">
                  <c:v>-7.4227210080724526E-2</c:v>
                </c:pt>
                <c:pt idx="1">
                  <c:v>-0.19236070092537888</c:v>
                </c:pt>
                <c:pt idx="2">
                  <c:v>-0.21283717267178584</c:v>
                </c:pt>
                <c:pt idx="3">
                  <c:v>-0.18015357353809805</c:v>
                </c:pt>
                <c:pt idx="4">
                  <c:v>-0.15554242961212839</c:v>
                </c:pt>
                <c:pt idx="5">
                  <c:v>-0.20102382358732029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53-45B7-90A0-3A549202B0AD}"/>
            </c:ext>
          </c:extLst>
        </c:ser>
        <c:ser>
          <c:idx val="10"/>
          <c:order val="10"/>
          <c:tx>
            <c:strRef>
              <c:f>'2'!$AO$13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'2'!$AP$13:$AU$13</c:f>
              <c:numCache>
                <c:formatCode>0.00%</c:formatCode>
                <c:ptCount val="6"/>
                <c:pt idx="0">
                  <c:v>-8.49634459592968E-3</c:v>
                </c:pt>
                <c:pt idx="1">
                  <c:v>-3.3590199565303072E-3</c:v>
                </c:pt>
                <c:pt idx="2">
                  <c:v>-1.6597510373443938E-2</c:v>
                </c:pt>
                <c:pt idx="3">
                  <c:v>4.7421458209839498E-3</c:v>
                </c:pt>
                <c:pt idx="4">
                  <c:v>0.1041296186524401</c:v>
                </c:pt>
                <c:pt idx="5">
                  <c:v>0.13001383125864444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53-45B7-90A0-3A549202B0AD}"/>
            </c:ext>
          </c:extLst>
        </c:ser>
        <c:ser>
          <c:idx val="11"/>
          <c:order val="11"/>
          <c:tx>
            <c:strRef>
              <c:f>'2'!$AO$14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'2'!$AP$14:$AU$14</c:f>
              <c:numCache>
                <c:formatCode>0.00%</c:formatCode>
                <c:ptCount val="6"/>
                <c:pt idx="0">
                  <c:v>-5.6377449020391823E-2</c:v>
                </c:pt>
                <c:pt idx="1">
                  <c:v>-8.5965613754498196E-2</c:v>
                </c:pt>
                <c:pt idx="2">
                  <c:v>-0.10815673730507802</c:v>
                </c:pt>
                <c:pt idx="3">
                  <c:v>-5.2978808476609358E-2</c:v>
                </c:pt>
                <c:pt idx="4">
                  <c:v>-4.678128748500595E-2</c:v>
                </c:pt>
                <c:pt idx="5">
                  <c:v>-1.2195121951219445E-2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53-45B7-90A0-3A549202B0AD}"/>
            </c:ext>
          </c:extLst>
        </c:ser>
        <c:ser>
          <c:idx val="12"/>
          <c:order val="12"/>
          <c:tx>
            <c:strRef>
              <c:f>'2'!$AO$15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'2'!$AP$15:$AU$15</c:f>
              <c:numCache>
                <c:formatCode>0.00%</c:formatCode>
                <c:ptCount val="6"/>
                <c:pt idx="0">
                  <c:v>-1.4245014245014245E-2</c:v>
                </c:pt>
                <c:pt idx="1">
                  <c:v>-7.5169844400613653E-2</c:v>
                </c:pt>
                <c:pt idx="2">
                  <c:v>-0.11045364891518746</c:v>
                </c:pt>
                <c:pt idx="3">
                  <c:v>-3.3092263861494553E-2</c:v>
                </c:pt>
                <c:pt idx="4">
                  <c:v>2.8490028490028491E-2</c:v>
                </c:pt>
                <c:pt idx="5">
                  <c:v>-3.2873109796187966E-3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53-45B7-90A0-3A549202B0AD}"/>
            </c:ext>
          </c:extLst>
        </c:ser>
        <c:ser>
          <c:idx val="13"/>
          <c:order val="13"/>
          <c:tx>
            <c:strRef>
              <c:f>'2'!$AO$16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'2'!$AP$16:$AU$16</c:f>
              <c:numCache>
                <c:formatCode>0.00%</c:formatCode>
                <c:ptCount val="6"/>
                <c:pt idx="0">
                  <c:v>0.12243547319655856</c:v>
                </c:pt>
                <c:pt idx="1">
                  <c:v>0.10081623648797702</c:v>
                </c:pt>
                <c:pt idx="2">
                  <c:v>7.8976395323185428E-2</c:v>
                </c:pt>
                <c:pt idx="3">
                  <c:v>8.3829693359805862E-2</c:v>
                </c:pt>
                <c:pt idx="4">
                  <c:v>0.20758879329362445</c:v>
                </c:pt>
                <c:pt idx="5">
                  <c:v>0.23406132803882632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53-45B7-90A0-3A549202B0AD}"/>
            </c:ext>
          </c:extLst>
        </c:ser>
        <c:ser>
          <c:idx val="14"/>
          <c:order val="14"/>
          <c:tx>
            <c:strRef>
              <c:f>'2'!$AO$17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'2'!$AP$17:$AU$17</c:f>
              <c:numCache>
                <c:formatCode>0.00%</c:formatCode>
                <c:ptCount val="6"/>
                <c:pt idx="0">
                  <c:v>2.0226717048232992E-2</c:v>
                </c:pt>
                <c:pt idx="1">
                  <c:v>-7.6239164258724193E-2</c:v>
                </c:pt>
                <c:pt idx="2">
                  <c:v>-5.0233385196710306E-2</c:v>
                </c:pt>
                <c:pt idx="3">
                  <c:v>0</c:v>
                </c:pt>
                <c:pt idx="4">
                  <c:v>1.0224494332073845E-2</c:v>
                </c:pt>
                <c:pt idx="5">
                  <c:v>-1.0224494332073845E-2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53-45B7-90A0-3A549202B0AD}"/>
            </c:ext>
          </c:extLst>
        </c:ser>
        <c:ser>
          <c:idx val="15"/>
          <c:order val="15"/>
          <c:tx>
            <c:strRef>
              <c:f>'2'!$AO$18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'2'!$AP$18:$AU$18</c:f>
              <c:numCache>
                <c:formatCode>0.00%</c:formatCode>
                <c:ptCount val="6"/>
                <c:pt idx="0">
                  <c:v>-8.6821015138023906E-3</c:v>
                </c:pt>
                <c:pt idx="1">
                  <c:v>-5.0979519145146882E-2</c:v>
                </c:pt>
                <c:pt idx="2">
                  <c:v>-0.11798753339269813</c:v>
                </c:pt>
                <c:pt idx="3">
                  <c:v>-0.10485307212822789</c:v>
                </c:pt>
                <c:pt idx="4">
                  <c:v>-5.8103294746215423E-2</c:v>
                </c:pt>
                <c:pt idx="5">
                  <c:v>-8.4817453250222538E-2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53-45B7-90A0-3A549202B0AD}"/>
            </c:ext>
          </c:extLst>
        </c:ser>
        <c:ser>
          <c:idx val="16"/>
          <c:order val="16"/>
          <c:tx>
            <c:strRef>
              <c:f>'2'!$AO$19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'2'!$AP$19:$AU$19</c:f>
              <c:numCache>
                <c:formatCode>0.00%</c:formatCode>
                <c:ptCount val="6"/>
                <c:pt idx="0">
                  <c:v>-1.0025062656641553E-2</c:v>
                </c:pt>
                <c:pt idx="1">
                  <c:v>-6.0606060606060663E-2</c:v>
                </c:pt>
                <c:pt idx="2">
                  <c:v>-7.4960127591706491E-2</c:v>
                </c:pt>
                <c:pt idx="3">
                  <c:v>-6.9719753930280168E-2</c:v>
                </c:pt>
                <c:pt idx="4">
                  <c:v>-6.9036226930963673E-2</c:v>
                </c:pt>
                <c:pt idx="5">
                  <c:v>-6.9264069264069222E-2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53-45B7-90A0-3A549202B0AD}"/>
            </c:ext>
          </c:extLst>
        </c:ser>
        <c:ser>
          <c:idx val="17"/>
          <c:order val="17"/>
          <c:tx>
            <c:strRef>
              <c:f>'2'!$AO$20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'2'!$AP$20:$AU$20</c:f>
              <c:numCache>
                <c:formatCode>0.00%</c:formatCode>
                <c:ptCount val="6"/>
                <c:pt idx="0">
                  <c:v>-5.6973564266179205E-3</c:v>
                </c:pt>
                <c:pt idx="1">
                  <c:v>-0.12534184138559709</c:v>
                </c:pt>
                <c:pt idx="2">
                  <c:v>-0.15656335460346399</c:v>
                </c:pt>
                <c:pt idx="3">
                  <c:v>-0.13354603463992701</c:v>
                </c:pt>
                <c:pt idx="4">
                  <c:v>-5.4922515952597922E-2</c:v>
                </c:pt>
                <c:pt idx="5">
                  <c:v>-2.1649954421148459E-2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53-45B7-90A0-3A549202B0AD}"/>
            </c:ext>
          </c:extLst>
        </c:ser>
        <c:ser>
          <c:idx val="18"/>
          <c:order val="18"/>
          <c:tx>
            <c:strRef>
              <c:f>'2'!$AO$21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'2'!$AP$21:$AU$21</c:f>
              <c:numCache>
                <c:formatCode>0.00%</c:formatCode>
                <c:ptCount val="6"/>
                <c:pt idx="0">
                  <c:v>-3.5508415955729844E-2</c:v>
                </c:pt>
                <c:pt idx="1">
                  <c:v>-0.11643993543924371</c:v>
                </c:pt>
                <c:pt idx="2">
                  <c:v>-0.2471754669126125</c:v>
                </c:pt>
                <c:pt idx="3">
                  <c:v>-0.27023287987087857</c:v>
                </c:pt>
                <c:pt idx="4">
                  <c:v>-0.25778187687341492</c:v>
                </c:pt>
                <c:pt idx="5">
                  <c:v>-0.41411113673045891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53-45B7-90A0-3A549202B0AD}"/>
            </c:ext>
          </c:extLst>
        </c:ser>
        <c:ser>
          <c:idx val="19"/>
          <c:order val="19"/>
          <c:tx>
            <c:strRef>
              <c:f>'2'!$AO$22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'2'!$AP$22:$AU$22</c:f>
              <c:numCache>
                <c:formatCode>0.00%</c:formatCode>
                <c:ptCount val="6"/>
                <c:pt idx="0">
                  <c:v>-7.8934624697336614E-2</c:v>
                </c:pt>
                <c:pt idx="1">
                  <c:v>-5.5932203389830425E-2</c:v>
                </c:pt>
                <c:pt idx="2">
                  <c:v>-0.15593220338983046</c:v>
                </c:pt>
                <c:pt idx="3">
                  <c:v>-0.176997578692494</c:v>
                </c:pt>
                <c:pt idx="4">
                  <c:v>-0.14140435835351084</c:v>
                </c:pt>
                <c:pt idx="5">
                  <c:v>-0.14309927360774824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53-45B7-90A0-3A549202B0AD}"/>
            </c:ext>
          </c:extLst>
        </c:ser>
        <c:ser>
          <c:idx val="20"/>
          <c:order val="20"/>
          <c:tx>
            <c:strRef>
              <c:f>'2'!$AO$23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'2'!$AP$23:$AU$23</c:f>
              <c:numCache>
                <c:formatCode>0.00%</c:formatCode>
                <c:ptCount val="6"/>
                <c:pt idx="0">
                  <c:v>5.5160578573179707E-2</c:v>
                </c:pt>
                <c:pt idx="1">
                  <c:v>0.13238538857563129</c:v>
                </c:pt>
                <c:pt idx="2">
                  <c:v>0.3248345182642805</c:v>
                </c:pt>
                <c:pt idx="3">
                  <c:v>0.15371414562392754</c:v>
                </c:pt>
                <c:pt idx="4">
                  <c:v>0.19392007845060069</c:v>
                </c:pt>
                <c:pt idx="5">
                  <c:v>0.26329982838931104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753-45B7-90A0-3A549202B0AD}"/>
            </c:ext>
          </c:extLst>
        </c:ser>
        <c:ser>
          <c:idx val="21"/>
          <c:order val="21"/>
          <c:tx>
            <c:strRef>
              <c:f>'2'!$AO$24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'2'!$AP$24:$AU$24</c:f>
              <c:numCache>
                <c:formatCode>0.00%</c:formatCode>
                <c:ptCount val="6"/>
                <c:pt idx="0">
                  <c:v>1.42857142857144E-2</c:v>
                </c:pt>
                <c:pt idx="1">
                  <c:v>-2.882205513784461E-2</c:v>
                </c:pt>
                <c:pt idx="2">
                  <c:v>-8.4711779448621585E-2</c:v>
                </c:pt>
                <c:pt idx="3">
                  <c:v>-0.10401002506265664</c:v>
                </c:pt>
                <c:pt idx="4">
                  <c:v>-0.13358395989974939</c:v>
                </c:pt>
                <c:pt idx="5">
                  <c:v>-0.16817042606516297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53-45B7-90A0-3A549202B0AD}"/>
            </c:ext>
          </c:extLst>
        </c:ser>
        <c:ser>
          <c:idx val="22"/>
          <c:order val="22"/>
          <c:tx>
            <c:strRef>
              <c:f>'2'!$AO$25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'2'!$AP$25:$AU$25</c:f>
              <c:numCache>
                <c:formatCode>0.00%</c:formatCode>
                <c:ptCount val="6"/>
                <c:pt idx="0">
                  <c:v>-2.333598514982781E-2</c:v>
                </c:pt>
                <c:pt idx="1">
                  <c:v>-7.2924953593211342E-2</c:v>
                </c:pt>
                <c:pt idx="2">
                  <c:v>-0.14160700079554503</c:v>
                </c:pt>
                <c:pt idx="3">
                  <c:v>-0.32935560859188556</c:v>
                </c:pt>
                <c:pt idx="4">
                  <c:v>-0.27817555025192248</c:v>
                </c:pt>
                <c:pt idx="5">
                  <c:v>-0.29063908777512598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753-45B7-90A0-3A549202B0AD}"/>
            </c:ext>
          </c:extLst>
        </c:ser>
        <c:ser>
          <c:idx val="23"/>
          <c:order val="23"/>
          <c:tx>
            <c:strRef>
              <c:f>'2'!$AO$26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'2'!$AP$26:$AU$26</c:f>
              <c:numCache>
                <c:formatCode>0.00%</c:formatCode>
                <c:ptCount val="6"/>
                <c:pt idx="0">
                  <c:v>-6.8749999999999881E-2</c:v>
                </c:pt>
                <c:pt idx="1">
                  <c:v>-0.12771739130434784</c:v>
                </c:pt>
                <c:pt idx="2">
                  <c:v>-0.16032608695652173</c:v>
                </c:pt>
                <c:pt idx="3">
                  <c:v>-0.16304347826086957</c:v>
                </c:pt>
                <c:pt idx="4">
                  <c:v>-0.16086956521739126</c:v>
                </c:pt>
                <c:pt idx="5">
                  <c:v>-0.1301630434782608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53-45B7-90A0-3A549202B0AD}"/>
            </c:ext>
          </c:extLst>
        </c:ser>
        <c:ser>
          <c:idx val="24"/>
          <c:order val="24"/>
          <c:tx>
            <c:strRef>
              <c:f>'2'!$AO$27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'2'!$AP$27:$AU$27</c:f>
              <c:numCache>
                <c:formatCode>0.00%</c:formatCode>
                <c:ptCount val="6"/>
                <c:pt idx="0">
                  <c:v>2.3645861974154588E-2</c:v>
                </c:pt>
                <c:pt idx="1">
                  <c:v>-4.5916964531207007E-2</c:v>
                </c:pt>
                <c:pt idx="2">
                  <c:v>-9.4308496013197726E-2</c:v>
                </c:pt>
                <c:pt idx="3">
                  <c:v>-5.9114654935386153E-2</c:v>
                </c:pt>
                <c:pt idx="4">
                  <c:v>-2.8594995875721688E-2</c:v>
                </c:pt>
                <c:pt idx="5">
                  <c:v>-3.8218311795435736E-2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753-45B7-90A0-3A549202B0AD}"/>
            </c:ext>
          </c:extLst>
        </c:ser>
        <c:ser>
          <c:idx val="25"/>
          <c:order val="25"/>
          <c:tx>
            <c:strRef>
              <c:f>'2'!$AO$28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'2'!$AP$28:$AU$28</c:f>
              <c:numCache>
                <c:formatCode>0.00%</c:formatCode>
                <c:ptCount val="6"/>
                <c:pt idx="0">
                  <c:v>5.3072625698324022E-2</c:v>
                </c:pt>
                <c:pt idx="1">
                  <c:v>9.1899441340782054E-2</c:v>
                </c:pt>
                <c:pt idx="2">
                  <c:v>9.3296089385474956E-2</c:v>
                </c:pt>
                <c:pt idx="3">
                  <c:v>0.15446927374301681</c:v>
                </c:pt>
                <c:pt idx="4">
                  <c:v>0.13268156424581007</c:v>
                </c:pt>
                <c:pt idx="5">
                  <c:v>0.19636871508379891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53-45B7-90A0-3A549202B0AD}"/>
            </c:ext>
          </c:extLst>
        </c:ser>
        <c:ser>
          <c:idx val="26"/>
          <c:order val="26"/>
          <c:tx>
            <c:strRef>
              <c:f>'2'!$AO$29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'2'!$AP$29:$AU$29</c:f>
              <c:numCache>
                <c:formatCode>0.00%</c:formatCode>
                <c:ptCount val="6"/>
                <c:pt idx="0">
                  <c:v>0.11282194848824191</c:v>
                </c:pt>
                <c:pt idx="1">
                  <c:v>5.9070548712206114E-2</c:v>
                </c:pt>
                <c:pt idx="2">
                  <c:v>5.6270996640537578E-2</c:v>
                </c:pt>
                <c:pt idx="3">
                  <c:v>2.3796192609182691E-2</c:v>
                </c:pt>
                <c:pt idx="4">
                  <c:v>6.075027995520714E-2</c:v>
                </c:pt>
                <c:pt idx="5">
                  <c:v>4.4792833146696687E-2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753-45B7-90A0-3A549202B0AD}"/>
            </c:ext>
          </c:extLst>
        </c:ser>
        <c:ser>
          <c:idx val="27"/>
          <c:order val="27"/>
          <c:tx>
            <c:strRef>
              <c:f>'2'!$AO$30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'2'!$AP$30:$AU$30</c:f>
              <c:numCache>
                <c:formatCode>0.00%</c:formatCode>
                <c:ptCount val="6"/>
                <c:pt idx="0">
                  <c:v>5.4372197309417135E-2</c:v>
                </c:pt>
                <c:pt idx="1">
                  <c:v>6.418161434977572E-2</c:v>
                </c:pt>
                <c:pt idx="2">
                  <c:v>7.0067264573991025E-2</c:v>
                </c:pt>
                <c:pt idx="3">
                  <c:v>0.1034192825112107</c:v>
                </c:pt>
                <c:pt idx="4">
                  <c:v>0.14013452914798205</c:v>
                </c:pt>
                <c:pt idx="5">
                  <c:v>0.11575112107623321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53-45B7-90A0-3A549202B0AD}"/>
            </c:ext>
          </c:extLst>
        </c:ser>
        <c:ser>
          <c:idx val="28"/>
          <c:order val="28"/>
          <c:tx>
            <c:strRef>
              <c:f>'2'!$AO$31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'2'!$AP$31:$AU$31</c:f>
              <c:numCache>
                <c:formatCode>0.00%</c:formatCode>
                <c:ptCount val="6"/>
                <c:pt idx="0">
                  <c:v>2.0809578107183778E-2</c:v>
                </c:pt>
                <c:pt idx="1">
                  <c:v>-3.7058152793614602E-2</c:v>
                </c:pt>
                <c:pt idx="2">
                  <c:v>-0.13911060433295314</c:v>
                </c:pt>
                <c:pt idx="3">
                  <c:v>-0.14395667046750288</c:v>
                </c:pt>
                <c:pt idx="4">
                  <c:v>-9.8061573546180114E-2</c:v>
                </c:pt>
                <c:pt idx="5">
                  <c:v>-9.9771949828962217E-2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753-45B7-90A0-3A549202B0AD}"/>
            </c:ext>
          </c:extLst>
        </c:ser>
        <c:ser>
          <c:idx val="29"/>
          <c:order val="29"/>
          <c:tx>
            <c:strRef>
              <c:f>'2'!$AO$32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'2'!$AP$32:$AU$32</c:f>
              <c:numCache>
                <c:formatCode>0.00%</c:formatCode>
                <c:ptCount val="6"/>
                <c:pt idx="0">
                  <c:v>-4.3763676148796324E-2</c:v>
                </c:pt>
                <c:pt idx="1">
                  <c:v>-4.4076273835573512E-2</c:v>
                </c:pt>
                <c:pt idx="2">
                  <c:v>-9.2216317599249767E-2</c:v>
                </c:pt>
                <c:pt idx="3">
                  <c:v>-0.13097843075961232</c:v>
                </c:pt>
                <c:pt idx="4">
                  <c:v>-0.12316348859018438</c:v>
                </c:pt>
                <c:pt idx="5">
                  <c:v>-0.25945608002500775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753-45B7-90A0-3A549202B0AD}"/>
            </c:ext>
          </c:extLst>
        </c:ser>
        <c:ser>
          <c:idx val="30"/>
          <c:order val="30"/>
          <c:tx>
            <c:strRef>
              <c:f>'2'!$AO$33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'2'!$AP$33:$AU$33</c:f>
              <c:numCache>
                <c:formatCode>0.00%</c:formatCode>
                <c:ptCount val="6"/>
                <c:pt idx="0">
                  <c:v>9.8946696457070642E-3</c:v>
                </c:pt>
                <c:pt idx="1">
                  <c:v>5.7452920523462132E-3</c:v>
                </c:pt>
                <c:pt idx="2">
                  <c:v>2.2342802425791434E-3</c:v>
                </c:pt>
                <c:pt idx="3">
                  <c:v>7.085860197893408E-2</c:v>
                </c:pt>
                <c:pt idx="4">
                  <c:v>0.11299074369613819</c:v>
                </c:pt>
                <c:pt idx="5">
                  <c:v>0.13309926587934903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753-45B7-90A0-3A549202B0AD}"/>
            </c:ext>
          </c:extLst>
        </c:ser>
        <c:ser>
          <c:idx val="31"/>
          <c:order val="31"/>
          <c:tx>
            <c:strRef>
              <c:f>'2'!$AO$34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'2'!$AP$34:$AU$34</c:f>
              <c:numCache>
                <c:formatCode>0.00%</c:formatCode>
                <c:ptCount val="6"/>
                <c:pt idx="0">
                  <c:v>-4.8397645519947539E-2</c:v>
                </c:pt>
                <c:pt idx="1">
                  <c:v>-0.10137344669718772</c:v>
                </c:pt>
                <c:pt idx="2">
                  <c:v>-8.338783518639635E-2</c:v>
                </c:pt>
                <c:pt idx="3">
                  <c:v>-0.14257684761281875</c:v>
                </c:pt>
                <c:pt idx="4">
                  <c:v>-0.15140614780902539</c:v>
                </c:pt>
                <c:pt idx="5">
                  <c:v>-0.172334859385219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53-45B7-90A0-3A549202B0AD}"/>
            </c:ext>
          </c:extLst>
        </c:ser>
        <c:ser>
          <c:idx val="32"/>
          <c:order val="32"/>
          <c:tx>
            <c:strRef>
              <c:f>'2'!$AO$35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'2'!$AP$35:$AU$35</c:f>
              <c:numCache>
                <c:formatCode>0.00%</c:formatCode>
                <c:ptCount val="6"/>
                <c:pt idx="0">
                  <c:v>-7.8817733990147031E-3</c:v>
                </c:pt>
                <c:pt idx="1">
                  <c:v>-6.6009852216748849E-2</c:v>
                </c:pt>
                <c:pt idx="2">
                  <c:v>-6.3054187192118194E-2</c:v>
                </c:pt>
                <c:pt idx="3">
                  <c:v>-5.0574712643678084E-2</c:v>
                </c:pt>
                <c:pt idx="4">
                  <c:v>-2.9228243021346394E-2</c:v>
                </c:pt>
                <c:pt idx="5">
                  <c:v>-3.2840722495894911E-2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753-45B7-90A0-3A549202B0AD}"/>
            </c:ext>
          </c:extLst>
        </c:ser>
        <c:ser>
          <c:idx val="33"/>
          <c:order val="33"/>
          <c:tx>
            <c:strRef>
              <c:f>'2'!$AO$36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'2'!$AP$36:$AU$36</c:f>
              <c:numCache>
                <c:formatCode>0.00%</c:formatCode>
                <c:ptCount val="6"/>
                <c:pt idx="0">
                  <c:v>9.0756302521008015E-3</c:v>
                </c:pt>
                <c:pt idx="1">
                  <c:v>-1.9159663865546371E-2</c:v>
                </c:pt>
                <c:pt idx="2">
                  <c:v>-4.2352941176470663E-2</c:v>
                </c:pt>
                <c:pt idx="3">
                  <c:v>-3.7983193277310964E-2</c:v>
                </c:pt>
                <c:pt idx="4">
                  <c:v>7.3949579831932392E-3</c:v>
                </c:pt>
                <c:pt idx="5">
                  <c:v>3.3277310924369669E-2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753-45B7-90A0-3A549202B0AD}"/>
            </c:ext>
          </c:extLst>
        </c:ser>
        <c:ser>
          <c:idx val="34"/>
          <c:order val="34"/>
          <c:tx>
            <c:strRef>
              <c:f>'2'!$AO$37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'2'!$AP$37:$AU$37</c:f>
              <c:numCache>
                <c:formatCode>0.00%</c:formatCode>
                <c:ptCount val="6"/>
                <c:pt idx="0">
                  <c:v>-8.8646437095125218E-3</c:v>
                </c:pt>
                <c:pt idx="1">
                  <c:v>-2.4889191953631134E-2</c:v>
                </c:pt>
                <c:pt idx="2">
                  <c:v>-6.7848619161268442E-2</c:v>
                </c:pt>
                <c:pt idx="3">
                  <c:v>-7.4667575860893398E-2</c:v>
                </c:pt>
                <c:pt idx="4">
                  <c:v>-0.10023866348448679</c:v>
                </c:pt>
                <c:pt idx="5">
                  <c:v>-0.12887828162291173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753-45B7-90A0-3A549202B0AD}"/>
            </c:ext>
          </c:extLst>
        </c:ser>
        <c:ser>
          <c:idx val="35"/>
          <c:order val="35"/>
          <c:tx>
            <c:strRef>
              <c:f>'2'!$AO$38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'2'!$AP$38:$AU$38</c:f>
              <c:numCache>
                <c:formatCode>0.00%</c:formatCode>
                <c:ptCount val="6"/>
                <c:pt idx="0">
                  <c:v>-1.8200910045502235E-2</c:v>
                </c:pt>
                <c:pt idx="1">
                  <c:v>-3.4301715085754129E-2</c:v>
                </c:pt>
                <c:pt idx="2">
                  <c:v>-2.5201260063003113E-2</c:v>
                </c:pt>
                <c:pt idx="3">
                  <c:v>-3.8851942597129742E-2</c:v>
                </c:pt>
                <c:pt idx="4">
                  <c:v>-8.7154357717885822E-2</c:v>
                </c:pt>
                <c:pt idx="5">
                  <c:v>-5.5652782639131877E-2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753-45B7-90A0-3A549202B0AD}"/>
            </c:ext>
          </c:extLst>
        </c:ser>
        <c:ser>
          <c:idx val="36"/>
          <c:order val="36"/>
          <c:tx>
            <c:strRef>
              <c:f>'2'!$AO$39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'2'!$AP$39:$AU$39</c:f>
              <c:numCache>
                <c:formatCode>0.00%</c:formatCode>
                <c:ptCount val="6"/>
                <c:pt idx="0">
                  <c:v>-6.1391057487579885E-2</c:v>
                </c:pt>
                <c:pt idx="1">
                  <c:v>-7.7714691270404659E-2</c:v>
                </c:pt>
                <c:pt idx="2">
                  <c:v>-0.17601135557132716</c:v>
                </c:pt>
                <c:pt idx="3">
                  <c:v>-9.8651525904897133E-2</c:v>
                </c:pt>
                <c:pt idx="4">
                  <c:v>-0.12136266855926195</c:v>
                </c:pt>
                <c:pt idx="5">
                  <c:v>-0.12171753016323637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753-45B7-90A0-3A549202B0AD}"/>
            </c:ext>
          </c:extLst>
        </c:ser>
        <c:ser>
          <c:idx val="37"/>
          <c:order val="37"/>
          <c:tx>
            <c:strRef>
              <c:f>'2'!$AO$40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'2'!$AP$40:$AU$40</c:f>
              <c:numCache>
                <c:formatCode>0.00%</c:formatCode>
                <c:ptCount val="6"/>
                <c:pt idx="0">
                  <c:v>-0.10704125177809387</c:v>
                </c:pt>
                <c:pt idx="1">
                  <c:v>-0.14829302987197721</c:v>
                </c:pt>
                <c:pt idx="2">
                  <c:v>-5.7254623044096613E-2</c:v>
                </c:pt>
                <c:pt idx="3">
                  <c:v>-3.9473684210526196E-2</c:v>
                </c:pt>
                <c:pt idx="4">
                  <c:v>-0.12980085348506401</c:v>
                </c:pt>
                <c:pt idx="5">
                  <c:v>-0.12162162162162159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753-45B7-90A0-3A549202B0AD}"/>
            </c:ext>
          </c:extLst>
        </c:ser>
        <c:ser>
          <c:idx val="38"/>
          <c:order val="38"/>
          <c:tx>
            <c:strRef>
              <c:f>'2'!$AO$41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'2'!$AP$41:$AU$41</c:f>
              <c:numCache>
                <c:formatCode>0.00%</c:formatCode>
                <c:ptCount val="6"/>
                <c:pt idx="0">
                  <c:v>0.23433133732534925</c:v>
                </c:pt>
                <c:pt idx="1">
                  <c:v>0.17125748502994004</c:v>
                </c:pt>
                <c:pt idx="2">
                  <c:v>3.4730538922155642E-2</c:v>
                </c:pt>
                <c:pt idx="3">
                  <c:v>4.7904191616766015E-3</c:v>
                </c:pt>
                <c:pt idx="4">
                  <c:v>-4.5109780439121686E-2</c:v>
                </c:pt>
                <c:pt idx="5">
                  <c:v>0.14650698602794407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753-45B7-90A0-3A549202B0AD}"/>
            </c:ext>
          </c:extLst>
        </c:ser>
        <c:ser>
          <c:idx val="39"/>
          <c:order val="39"/>
          <c:tx>
            <c:strRef>
              <c:f>'2'!$AO$42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'2'!$AP$42:$AU$42</c:f>
              <c:numCache>
                <c:formatCode>0.00%</c:formatCode>
                <c:ptCount val="6"/>
                <c:pt idx="0">
                  <c:v>1.6324822101297518E-2</c:v>
                </c:pt>
                <c:pt idx="1">
                  <c:v>-1.1720385098367566E-2</c:v>
                </c:pt>
                <c:pt idx="2">
                  <c:v>-9.7111762243616645E-2</c:v>
                </c:pt>
                <c:pt idx="3">
                  <c:v>-6.2787777312683132E-2</c:v>
                </c:pt>
                <c:pt idx="4">
                  <c:v>-0.13855169526998742</c:v>
                </c:pt>
                <c:pt idx="5">
                  <c:v>-0.18375889493511932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753-45B7-90A0-3A549202B0AD}"/>
            </c:ext>
          </c:extLst>
        </c:ser>
        <c:ser>
          <c:idx val="40"/>
          <c:order val="40"/>
          <c:tx>
            <c:strRef>
              <c:f>'2'!$AO$43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'2'!$AP$43:$AU$43</c:f>
              <c:numCache>
                <c:formatCode>0.00%</c:formatCode>
                <c:ptCount val="6"/>
                <c:pt idx="0">
                  <c:v>1.7624842635333565E-2</c:v>
                </c:pt>
                <c:pt idx="1">
                  <c:v>1.8044481745698625E-2</c:v>
                </c:pt>
                <c:pt idx="2">
                  <c:v>-3.8187159043222924E-2</c:v>
                </c:pt>
                <c:pt idx="3">
                  <c:v>-1.6365925304238377E-2</c:v>
                </c:pt>
                <c:pt idx="4">
                  <c:v>-3.1053294167016507E-2</c:v>
                </c:pt>
                <c:pt idx="5">
                  <c:v>-7.1338648762064624E-2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753-45B7-90A0-3A549202B0AD}"/>
            </c:ext>
          </c:extLst>
        </c:ser>
        <c:ser>
          <c:idx val="41"/>
          <c:order val="41"/>
          <c:tx>
            <c:strRef>
              <c:f>'2'!$AO$44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'2'!$AP$44:$AU$44</c:f>
              <c:numCache>
                <c:formatCode>0.00%</c:formatCode>
                <c:ptCount val="6"/>
                <c:pt idx="0">
                  <c:v>2.8210526315789426E-2</c:v>
                </c:pt>
                <c:pt idx="1">
                  <c:v>-6.4842105263157798E-2</c:v>
                </c:pt>
                <c:pt idx="2">
                  <c:v>-0.17684210526315788</c:v>
                </c:pt>
                <c:pt idx="3">
                  <c:v>-0.13642105263157897</c:v>
                </c:pt>
                <c:pt idx="4">
                  <c:v>-0.15200000000000011</c:v>
                </c:pt>
                <c:pt idx="5">
                  <c:v>-2.5263157894736604E-3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753-45B7-90A0-3A549202B0AD}"/>
            </c:ext>
          </c:extLst>
        </c:ser>
        <c:ser>
          <c:idx val="42"/>
          <c:order val="42"/>
          <c:tx>
            <c:strRef>
              <c:f>'2'!$AO$45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'2'!$AP$45:$AU$45</c:f>
              <c:numCache>
                <c:formatCode>0.00%</c:formatCode>
                <c:ptCount val="6"/>
                <c:pt idx="0">
                  <c:v>-3.612903225806454E-2</c:v>
                </c:pt>
                <c:pt idx="1">
                  <c:v>-5.5913978494623658E-2</c:v>
                </c:pt>
                <c:pt idx="2">
                  <c:v>1.5913978494623608E-2</c:v>
                </c:pt>
                <c:pt idx="3">
                  <c:v>0.10967741935483871</c:v>
                </c:pt>
                <c:pt idx="4">
                  <c:v>0.17763440860215035</c:v>
                </c:pt>
                <c:pt idx="5">
                  <c:v>0.22279569892473122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753-45B7-90A0-3A549202B0AD}"/>
            </c:ext>
          </c:extLst>
        </c:ser>
        <c:ser>
          <c:idx val="43"/>
          <c:order val="43"/>
          <c:tx>
            <c:strRef>
              <c:f>'2'!$AO$46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'2'!$AP$46:$AU$46</c:f>
              <c:numCache>
                <c:formatCode>0.00%</c:formatCode>
                <c:ptCount val="6"/>
                <c:pt idx="0">
                  <c:v>2.8866867729426923E-2</c:v>
                </c:pt>
                <c:pt idx="1">
                  <c:v>4.4808272296423979E-2</c:v>
                </c:pt>
                <c:pt idx="2">
                  <c:v>-5.5579491598448973E-2</c:v>
                </c:pt>
                <c:pt idx="3">
                  <c:v>0.10771219302025002</c:v>
                </c:pt>
                <c:pt idx="4">
                  <c:v>8.746230073244296E-2</c:v>
                </c:pt>
                <c:pt idx="5">
                  <c:v>6.6350710900473966E-2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753-45B7-90A0-3A549202B0AD}"/>
            </c:ext>
          </c:extLst>
        </c:ser>
        <c:ser>
          <c:idx val="44"/>
          <c:order val="44"/>
          <c:tx>
            <c:strRef>
              <c:f>'2'!$AO$47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'2'!$AP$47:$AU$47</c:f>
              <c:numCache>
                <c:formatCode>0.00%</c:formatCode>
                <c:ptCount val="6"/>
                <c:pt idx="0">
                  <c:v>7.0804195804195752E-2</c:v>
                </c:pt>
                <c:pt idx="1">
                  <c:v>0.11625874125874122</c:v>
                </c:pt>
                <c:pt idx="2">
                  <c:v>0.14204545454545428</c:v>
                </c:pt>
                <c:pt idx="3">
                  <c:v>0.26092657342657338</c:v>
                </c:pt>
                <c:pt idx="4">
                  <c:v>0.26835664335664322</c:v>
                </c:pt>
                <c:pt idx="5">
                  <c:v>0.34790209790209775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753-45B7-90A0-3A549202B0AD}"/>
            </c:ext>
          </c:extLst>
        </c:ser>
        <c:ser>
          <c:idx val="45"/>
          <c:order val="45"/>
          <c:tx>
            <c:strRef>
              <c:f>'2'!$AO$48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'2'!$AP$48:$AU$48</c:f>
              <c:numCache>
                <c:formatCode>0.00%</c:formatCode>
                <c:ptCount val="6"/>
                <c:pt idx="0">
                  <c:v>-3.5103115401492382E-3</c:v>
                </c:pt>
                <c:pt idx="1">
                  <c:v>-4.1684949539271737E-2</c:v>
                </c:pt>
                <c:pt idx="2">
                  <c:v>3.9491004826678243E-2</c:v>
                </c:pt>
                <c:pt idx="3">
                  <c:v>0.1522597630539711</c:v>
                </c:pt>
                <c:pt idx="4">
                  <c:v>0.24177270732777531</c:v>
                </c:pt>
                <c:pt idx="5">
                  <c:v>0.19701623519087322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753-45B7-90A0-3A549202B0AD}"/>
            </c:ext>
          </c:extLst>
        </c:ser>
        <c:ser>
          <c:idx val="46"/>
          <c:order val="46"/>
          <c:tx>
            <c:strRef>
              <c:f>'2'!$AO$49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'2'!$AP$49:$AU$49</c:f>
              <c:numCache>
                <c:formatCode>0.00%</c:formatCode>
                <c:ptCount val="6"/>
                <c:pt idx="0">
                  <c:v>1.6777041942604907E-2</c:v>
                </c:pt>
                <c:pt idx="1">
                  <c:v>-4.856512141280353E-2</c:v>
                </c:pt>
                <c:pt idx="2">
                  <c:v>-6.2693156732891789E-2</c:v>
                </c:pt>
                <c:pt idx="3">
                  <c:v>-4.2384105960264873E-2</c:v>
                </c:pt>
                <c:pt idx="4">
                  <c:v>-8.2119205298013226E-2</c:v>
                </c:pt>
                <c:pt idx="5">
                  <c:v>-0.1130242825607065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753-45B7-90A0-3A549202B0AD}"/>
            </c:ext>
          </c:extLst>
        </c:ser>
        <c:ser>
          <c:idx val="47"/>
          <c:order val="47"/>
          <c:tx>
            <c:strRef>
              <c:f>'2'!$AO$50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'2'!$AP$50:$AU$50</c:f>
              <c:numCache>
                <c:formatCode>0.00%</c:formatCode>
                <c:ptCount val="6"/>
                <c:pt idx="0">
                  <c:v>2.878653675819309E-2</c:v>
                </c:pt>
                <c:pt idx="1">
                  <c:v>-3.1886625332152294E-2</c:v>
                </c:pt>
                <c:pt idx="2">
                  <c:v>-6.2887511071744978E-2</c:v>
                </c:pt>
                <c:pt idx="3">
                  <c:v>-7.0416297608503126E-2</c:v>
                </c:pt>
                <c:pt idx="4">
                  <c:v>-1.4171833480956547E-2</c:v>
                </c:pt>
                <c:pt idx="5">
                  <c:v>5.4915854738706714E-2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753-45B7-90A0-3A549202B0AD}"/>
            </c:ext>
          </c:extLst>
        </c:ser>
        <c:ser>
          <c:idx val="48"/>
          <c:order val="48"/>
          <c:tx>
            <c:strRef>
              <c:f>'2'!$AO$51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'2'!$AP$51:$AU$51</c:f>
              <c:numCache>
                <c:formatCode>0.00%</c:formatCode>
                <c:ptCount val="6"/>
                <c:pt idx="0">
                  <c:v>4.5651129264776685E-2</c:v>
                </c:pt>
                <c:pt idx="1">
                  <c:v>-5.9586737145603107E-2</c:v>
                </c:pt>
                <c:pt idx="2">
                  <c:v>-5.7184046131667499E-2</c:v>
                </c:pt>
                <c:pt idx="3">
                  <c:v>-5.7184046131667499E-2</c:v>
                </c:pt>
                <c:pt idx="4">
                  <c:v>-8.6496876501681891E-2</c:v>
                </c:pt>
                <c:pt idx="5">
                  <c:v>-5.4781355117731891E-2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753-45B7-90A0-3A549202B0AD}"/>
            </c:ext>
          </c:extLst>
        </c:ser>
        <c:ser>
          <c:idx val="49"/>
          <c:order val="49"/>
          <c:tx>
            <c:strRef>
              <c:f>'2'!$AO$52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'2'!$AP$52:$AU$52</c:f>
              <c:numCache>
                <c:formatCode>0.00%</c:formatCode>
                <c:ptCount val="6"/>
                <c:pt idx="0">
                  <c:v>-5.5359838953194058E-3</c:v>
                </c:pt>
                <c:pt idx="1">
                  <c:v>3.5228988424761808E-3</c:v>
                </c:pt>
                <c:pt idx="2">
                  <c:v>-1.2581781580271767E-2</c:v>
                </c:pt>
                <c:pt idx="3">
                  <c:v>8.3039758429793664E-2</c:v>
                </c:pt>
                <c:pt idx="4">
                  <c:v>-5.4856567689984793E-2</c:v>
                </c:pt>
                <c:pt idx="5">
                  <c:v>-5.3850025163563103E-2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753-45B7-90A0-3A549202B0AD}"/>
            </c:ext>
          </c:extLst>
        </c:ser>
        <c:ser>
          <c:idx val="50"/>
          <c:order val="50"/>
          <c:tx>
            <c:strRef>
              <c:f>'2'!$AO$53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'2'!$AP$53:$AU$53</c:f>
              <c:numCache>
                <c:formatCode>0.00%</c:formatCode>
                <c:ptCount val="6"/>
                <c:pt idx="0">
                  <c:v>-4.5235223160434254E-2</c:v>
                </c:pt>
                <c:pt idx="1">
                  <c:v>-0.28829915560916775</c:v>
                </c:pt>
                <c:pt idx="2">
                  <c:v>-0.4010856453558504</c:v>
                </c:pt>
                <c:pt idx="3">
                  <c:v>-0.27020506634499403</c:v>
                </c:pt>
                <c:pt idx="4">
                  <c:v>-0.13932448733413763</c:v>
                </c:pt>
                <c:pt idx="5">
                  <c:v>-0.18395657418576597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753-45B7-90A0-3A549202B0AD}"/>
            </c:ext>
          </c:extLst>
        </c:ser>
        <c:ser>
          <c:idx val="51"/>
          <c:order val="51"/>
          <c:tx>
            <c:strRef>
              <c:f>'2'!$AO$54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'2'!$AP$54:$AU$54</c:f>
              <c:numCache>
                <c:formatCode>0.00%</c:formatCode>
                <c:ptCount val="6"/>
                <c:pt idx="0">
                  <c:v>2.2314049586776765E-2</c:v>
                </c:pt>
                <c:pt idx="1">
                  <c:v>7.5206611570247883E-2</c:v>
                </c:pt>
                <c:pt idx="2">
                  <c:v>5.7024793388429799E-2</c:v>
                </c:pt>
                <c:pt idx="3">
                  <c:v>6.9421487603305826E-2</c:v>
                </c:pt>
                <c:pt idx="4">
                  <c:v>1.4049586776859527E-2</c:v>
                </c:pt>
                <c:pt idx="5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753-45B7-90A0-3A549202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49680"/>
        <c:axId val="946052400"/>
      </c:lineChart>
      <c:catAx>
        <c:axId val="946049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2400"/>
        <c:crosses val="autoZero"/>
        <c:auto val="1"/>
        <c:lblAlgn val="ctr"/>
        <c:lblOffset val="100"/>
        <c:noMultiLvlLbl val="0"/>
      </c:catAx>
      <c:valAx>
        <c:axId val="94605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stage2!$AO$11</c:f>
              <c:strCache>
                <c:ptCount val="1"/>
                <c:pt idx="0">
                  <c:v>ALABAMA</c:v>
                </c:pt>
              </c:strCache>
            </c:strRef>
          </c:tx>
          <c:marker>
            <c:symbol val="none"/>
          </c:marker>
          <c:val>
            <c:numRef>
              <c:f>stage2!$AP$11:$AW$11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1.5642884395268848E-2</c:v>
                </c:pt>
                <c:pt idx="2">
                  <c:v>-9.8817245326211389E-2</c:v>
                </c:pt>
                <c:pt idx="3">
                  <c:v>-0.18485310950019093</c:v>
                </c:pt>
                <c:pt idx="4">
                  <c:v>-0.17798550171690206</c:v>
                </c:pt>
                <c:pt idx="5">
                  <c:v>-0.14173979397176661</c:v>
                </c:pt>
                <c:pt idx="6">
                  <c:v>-0.19877909194963761</c:v>
                </c:pt>
                <c:pt idx="7">
                  <c:v>-1.432925020395789E-2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2-476C-8894-2890EF49B36D}"/>
            </c:ext>
          </c:extLst>
        </c:ser>
        <c:ser>
          <c:idx val="2"/>
          <c:order val="1"/>
          <c:tx>
            <c:strRef>
              <c:f>stage2!$AO$47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stage2!$AP$47:$AW$47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7.0804195804195752E-2</c:v>
                </c:pt>
                <c:pt idx="2">
                  <c:v>0.11625874125874122</c:v>
                </c:pt>
                <c:pt idx="3">
                  <c:v>0.14204545454545428</c:v>
                </c:pt>
                <c:pt idx="4">
                  <c:v>0.26092657342657338</c:v>
                </c:pt>
                <c:pt idx="5">
                  <c:v>0.26835664335664322</c:v>
                </c:pt>
                <c:pt idx="6">
                  <c:v>0.34790209790209775</c:v>
                </c:pt>
                <c:pt idx="7">
                  <c:v>0.28483913709966463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2-476C-8894-2890EF49B36D}"/>
            </c:ext>
          </c:extLst>
        </c:ser>
        <c:ser>
          <c:idx val="0"/>
          <c:order val="2"/>
          <c:tx>
            <c:strRef>
              <c:f>stage2!$AO$53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stage2!$AP$53:$AW$53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-4.5235223160434254E-2</c:v>
                </c:pt>
                <c:pt idx="2">
                  <c:v>-0.28829915560916775</c:v>
                </c:pt>
                <c:pt idx="3">
                  <c:v>-0.4010856453558504</c:v>
                </c:pt>
                <c:pt idx="4">
                  <c:v>-0.27020506634499403</c:v>
                </c:pt>
                <c:pt idx="5">
                  <c:v>-0.13932448733413763</c:v>
                </c:pt>
                <c:pt idx="6">
                  <c:v>-0.18395657418576597</c:v>
                </c:pt>
                <c:pt idx="7">
                  <c:v>0.36223756120564871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2-476C-8894-2890EF49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3280"/>
        <c:axId val="946053488"/>
      </c:lineChart>
      <c:catAx>
        <c:axId val="9460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3488"/>
        <c:crosses val="autoZero"/>
        <c:auto val="1"/>
        <c:lblAlgn val="ctr"/>
        <c:lblOffset val="100"/>
        <c:noMultiLvlLbl val="0"/>
      </c:catAx>
      <c:valAx>
        <c:axId val="946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3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stage2!$AO$13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stage2!$AP$13:$AW$13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4-4AD8-8B0B-82585CDEA1EC}"/>
            </c:ext>
          </c:extLst>
        </c:ser>
        <c:ser>
          <c:idx val="1"/>
          <c:order val="1"/>
          <c:tx>
            <c:strRef>
              <c:f>stage2!$AO$14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stage2!$AP$14:$AW$14</c:f>
              <c:numCache>
                <c:formatCode>0.00</c:formatCode>
                <c:ptCount val="8"/>
                <c:pt idx="1">
                  <c:v>-5.6377449020391823E-2</c:v>
                </c:pt>
                <c:pt idx="2">
                  <c:v>-8.5965613754498196E-2</c:v>
                </c:pt>
                <c:pt idx="3">
                  <c:v>-0.10815673730507802</c:v>
                </c:pt>
                <c:pt idx="4">
                  <c:v>-5.2978808476609358E-2</c:v>
                </c:pt>
                <c:pt idx="5">
                  <c:v>-4.678128748500595E-2</c:v>
                </c:pt>
                <c:pt idx="6">
                  <c:v>-1.2195121951219445E-2</c:v>
                </c:pt>
                <c:pt idx="7">
                  <c:v>1.5843249844773772E-4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4-4AD8-8B0B-82585CDEA1EC}"/>
            </c:ext>
          </c:extLst>
        </c:ser>
        <c:ser>
          <c:idx val="2"/>
          <c:order val="2"/>
          <c:tx>
            <c:strRef>
              <c:f>stage2!$AO$15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stage2!$AP$15:$AW$15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4-4AD8-8B0B-82585CDEA1EC}"/>
            </c:ext>
          </c:extLst>
        </c:ser>
        <c:ser>
          <c:idx val="3"/>
          <c:order val="3"/>
          <c:tx>
            <c:strRef>
              <c:f>stage2!$AO$16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stage2!$AP$16:$AW$16</c:f>
              <c:numCache>
                <c:formatCode>0.00</c:formatCode>
                <c:ptCount val="8"/>
                <c:pt idx="1">
                  <c:v>0.12243547319655856</c:v>
                </c:pt>
                <c:pt idx="2">
                  <c:v>0.10081623648797702</c:v>
                </c:pt>
                <c:pt idx="3">
                  <c:v>7.8976395323185428E-2</c:v>
                </c:pt>
                <c:pt idx="4">
                  <c:v>8.3829693359805862E-2</c:v>
                </c:pt>
                <c:pt idx="5">
                  <c:v>0.20758879329362445</c:v>
                </c:pt>
                <c:pt idx="6">
                  <c:v>0.23406132803882632</c:v>
                </c:pt>
                <c:pt idx="7">
                  <c:v>3.9706947297173917E-2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4-4AD8-8B0B-82585CDEA1EC}"/>
            </c:ext>
          </c:extLst>
        </c:ser>
        <c:ser>
          <c:idx val="4"/>
          <c:order val="4"/>
          <c:tx>
            <c:strRef>
              <c:f>stage2!$AO$17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stage2!$AP$17:$AW$17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2.0226717048232992E-2</c:v>
                </c:pt>
                <c:pt idx="2">
                  <c:v>-7.6239164258724193E-2</c:v>
                </c:pt>
                <c:pt idx="3">
                  <c:v>-5.0233385196710306E-2</c:v>
                </c:pt>
                <c:pt idx="4">
                  <c:v>0</c:v>
                </c:pt>
                <c:pt idx="5">
                  <c:v>1.0224494332073845E-2</c:v>
                </c:pt>
                <c:pt idx="6">
                  <c:v>-1.0224494332073845E-2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4-4AD8-8B0B-82585CDEA1EC}"/>
            </c:ext>
          </c:extLst>
        </c:ser>
        <c:ser>
          <c:idx val="5"/>
          <c:order val="5"/>
          <c:tx>
            <c:strRef>
              <c:f>stage2!$AO$18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stage2!$AP$18:$AW$18</c:f>
              <c:numCache>
                <c:formatCode>0.00</c:formatCode>
                <c:ptCount val="8"/>
                <c:pt idx="1">
                  <c:v>-8.6821015138023906E-3</c:v>
                </c:pt>
                <c:pt idx="2">
                  <c:v>-5.0979519145146882E-2</c:v>
                </c:pt>
                <c:pt idx="3">
                  <c:v>-0.11798753339269813</c:v>
                </c:pt>
                <c:pt idx="4">
                  <c:v>-0.10485307212822789</c:v>
                </c:pt>
                <c:pt idx="5">
                  <c:v>-5.8103294746215423E-2</c:v>
                </c:pt>
                <c:pt idx="6">
                  <c:v>-8.4817453250222538E-2</c:v>
                </c:pt>
                <c:pt idx="7">
                  <c:v>2.6985089547757423E-4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4-4AD8-8B0B-82585CDEA1EC}"/>
            </c:ext>
          </c:extLst>
        </c:ser>
        <c:ser>
          <c:idx val="6"/>
          <c:order val="6"/>
          <c:tx>
            <c:strRef>
              <c:f>stage2!$AO$19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stage2!$AP$19:$AW$19</c:f>
              <c:numCache>
                <c:formatCode>0.00</c:formatCode>
                <c:ptCount val="8"/>
                <c:pt idx="1">
                  <c:v>-1.0025062656641553E-2</c:v>
                </c:pt>
                <c:pt idx="2">
                  <c:v>-6.0606060606060663E-2</c:v>
                </c:pt>
                <c:pt idx="3">
                  <c:v>-7.4960127591706491E-2</c:v>
                </c:pt>
                <c:pt idx="4">
                  <c:v>-6.9719753930280168E-2</c:v>
                </c:pt>
                <c:pt idx="5">
                  <c:v>-6.9036226930963673E-2</c:v>
                </c:pt>
                <c:pt idx="6">
                  <c:v>-6.9264069264069222E-2</c:v>
                </c:pt>
                <c:pt idx="7">
                  <c:v>1.5183586382582628E-4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4-4AD8-8B0B-82585CDEA1EC}"/>
            </c:ext>
          </c:extLst>
        </c:ser>
        <c:ser>
          <c:idx val="7"/>
          <c:order val="7"/>
          <c:tx>
            <c:strRef>
              <c:f>stage2!$AO$20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stage2!$AP$20:$AW$20</c:f>
              <c:numCache>
                <c:formatCode>0.00</c:formatCode>
                <c:ptCount val="8"/>
                <c:pt idx="1">
                  <c:v>-5.6973564266179205E-3</c:v>
                </c:pt>
                <c:pt idx="2">
                  <c:v>-0.12534184138559709</c:v>
                </c:pt>
                <c:pt idx="3">
                  <c:v>-0.15656335460346399</c:v>
                </c:pt>
                <c:pt idx="4">
                  <c:v>-0.13354603463992701</c:v>
                </c:pt>
                <c:pt idx="5">
                  <c:v>-5.4922515952597922E-2</c:v>
                </c:pt>
                <c:pt idx="6">
                  <c:v>-2.1649954421148459E-2</c:v>
                </c:pt>
                <c:pt idx="7">
                  <c:v>1.775407236393889E-4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4-4AD8-8B0B-82585CDEA1EC}"/>
            </c:ext>
          </c:extLst>
        </c:ser>
        <c:ser>
          <c:idx val="8"/>
          <c:order val="8"/>
          <c:tx>
            <c:strRef>
              <c:f>stage2!$AO$21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stage2!$AP$21:$AW$21</c:f>
              <c:numCache>
                <c:formatCode>0.00</c:formatCode>
                <c:ptCount val="8"/>
                <c:pt idx="1">
                  <c:v>-3.5508415955729844E-2</c:v>
                </c:pt>
                <c:pt idx="2">
                  <c:v>-0.11643993543924371</c:v>
                </c:pt>
                <c:pt idx="3">
                  <c:v>-0.2471754669126125</c:v>
                </c:pt>
                <c:pt idx="4">
                  <c:v>-0.27023287987087857</c:v>
                </c:pt>
                <c:pt idx="5">
                  <c:v>-0.25778187687341492</c:v>
                </c:pt>
                <c:pt idx="6">
                  <c:v>-0.41411113673045891</c:v>
                </c:pt>
                <c:pt idx="7">
                  <c:v>0.29481263942733854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4-4AD8-8B0B-82585CDEA1EC}"/>
            </c:ext>
          </c:extLst>
        </c:ser>
        <c:ser>
          <c:idx val="9"/>
          <c:order val="9"/>
          <c:tx>
            <c:strRef>
              <c:f>stage2!$AO$22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stage2!$AP$22:$AW$22</c:f>
              <c:numCache>
                <c:formatCode>0.00</c:formatCode>
                <c:ptCount val="8"/>
                <c:pt idx="1">
                  <c:v>-7.8934624697336614E-2</c:v>
                </c:pt>
                <c:pt idx="2">
                  <c:v>-5.5932203389830425E-2</c:v>
                </c:pt>
                <c:pt idx="3">
                  <c:v>-0.15593220338983046</c:v>
                </c:pt>
                <c:pt idx="4">
                  <c:v>-0.176997578692494</c:v>
                </c:pt>
                <c:pt idx="5">
                  <c:v>-0.14140435835351084</c:v>
                </c:pt>
                <c:pt idx="6">
                  <c:v>-0.14309927360774824</c:v>
                </c:pt>
                <c:pt idx="7">
                  <c:v>2.4656580276592743E-2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24-4AD8-8B0B-82585CDEA1EC}"/>
            </c:ext>
          </c:extLst>
        </c:ser>
        <c:ser>
          <c:idx val="10"/>
          <c:order val="10"/>
          <c:tx>
            <c:strRef>
              <c:f>stage2!$AO$23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stage2!$AP$23:$AW$23</c:f>
              <c:numCache>
                <c:formatCode>0.00</c:formatCode>
                <c:ptCount val="8"/>
                <c:pt idx="1">
                  <c:v>5.5160578573179707E-2</c:v>
                </c:pt>
                <c:pt idx="2">
                  <c:v>0.13238538857563129</c:v>
                </c:pt>
                <c:pt idx="3">
                  <c:v>0.3248345182642805</c:v>
                </c:pt>
                <c:pt idx="4">
                  <c:v>0.15371414562392754</c:v>
                </c:pt>
                <c:pt idx="5">
                  <c:v>0.19392007845060069</c:v>
                </c:pt>
                <c:pt idx="6">
                  <c:v>0.26329982838931104</c:v>
                </c:pt>
                <c:pt idx="7">
                  <c:v>0.18617365714480669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24-4AD8-8B0B-82585CDEA1EC}"/>
            </c:ext>
          </c:extLst>
        </c:ser>
        <c:ser>
          <c:idx val="11"/>
          <c:order val="11"/>
          <c:tx>
            <c:strRef>
              <c:f>stage2!$AO$24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stage2!$AP$24:$AW$24</c:f>
              <c:numCache>
                <c:formatCode>0.00</c:formatCode>
                <c:ptCount val="8"/>
                <c:pt idx="1">
                  <c:v>1.42857142857144E-2</c:v>
                </c:pt>
                <c:pt idx="2">
                  <c:v>-2.882205513784461E-2</c:v>
                </c:pt>
                <c:pt idx="3">
                  <c:v>-8.4711779448621585E-2</c:v>
                </c:pt>
                <c:pt idx="4">
                  <c:v>-0.10401002506265664</c:v>
                </c:pt>
                <c:pt idx="5">
                  <c:v>-0.13358395989974939</c:v>
                </c:pt>
                <c:pt idx="6">
                  <c:v>-0.16817042606516297</c:v>
                </c:pt>
                <c:pt idx="7">
                  <c:v>-8.1498543644295378E-4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24-4AD8-8B0B-82585CDEA1EC}"/>
            </c:ext>
          </c:extLst>
        </c:ser>
        <c:ser>
          <c:idx val="12"/>
          <c:order val="12"/>
          <c:tx>
            <c:strRef>
              <c:f>stage2!$AO$25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stage2!$AP$25:$AW$25</c:f>
              <c:numCache>
                <c:formatCode>0.00</c:formatCode>
                <c:ptCount val="8"/>
                <c:pt idx="1">
                  <c:v>-2.333598514982781E-2</c:v>
                </c:pt>
                <c:pt idx="2">
                  <c:v>-7.2924953593211342E-2</c:v>
                </c:pt>
                <c:pt idx="3">
                  <c:v>-0.14160700079554503</c:v>
                </c:pt>
                <c:pt idx="4">
                  <c:v>-0.32935560859188556</c:v>
                </c:pt>
                <c:pt idx="5">
                  <c:v>-0.27817555025192248</c:v>
                </c:pt>
                <c:pt idx="6">
                  <c:v>-0.29063908777512598</c:v>
                </c:pt>
                <c:pt idx="7">
                  <c:v>6.4168969768443981E-2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24-4AD8-8B0B-82585CDEA1EC}"/>
            </c:ext>
          </c:extLst>
        </c:ser>
        <c:ser>
          <c:idx val="13"/>
          <c:order val="13"/>
          <c:tx>
            <c:strRef>
              <c:f>stage2!$AO$26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stage2!$AP$26:$AW$26</c:f>
              <c:numCache>
                <c:formatCode>0.00</c:formatCode>
                <c:ptCount val="8"/>
                <c:pt idx="1">
                  <c:v>-6.8749999999999881E-2</c:v>
                </c:pt>
                <c:pt idx="2">
                  <c:v>-0.12771739130434784</c:v>
                </c:pt>
                <c:pt idx="3">
                  <c:v>-0.16032608695652173</c:v>
                </c:pt>
                <c:pt idx="4">
                  <c:v>-0.16304347826086957</c:v>
                </c:pt>
                <c:pt idx="5">
                  <c:v>-0.16086956521739126</c:v>
                </c:pt>
                <c:pt idx="6">
                  <c:v>-0.1301630434782608</c:v>
                </c:pt>
                <c:pt idx="7">
                  <c:v>4.8060905531722035E-2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24-4AD8-8B0B-82585CDEA1EC}"/>
            </c:ext>
          </c:extLst>
        </c:ser>
        <c:ser>
          <c:idx val="14"/>
          <c:order val="14"/>
          <c:tx>
            <c:strRef>
              <c:f>stage2!$AO$27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stage2!$AP$27:$AW$27</c:f>
              <c:numCache>
                <c:formatCode>0.00</c:formatCode>
                <c:ptCount val="8"/>
                <c:pt idx="1">
                  <c:v>2.3645861974154588E-2</c:v>
                </c:pt>
                <c:pt idx="2">
                  <c:v>-4.5916964531207007E-2</c:v>
                </c:pt>
                <c:pt idx="3">
                  <c:v>-9.4308496013197726E-2</c:v>
                </c:pt>
                <c:pt idx="4">
                  <c:v>-5.9114654935386153E-2</c:v>
                </c:pt>
                <c:pt idx="5">
                  <c:v>-2.8594995875721688E-2</c:v>
                </c:pt>
                <c:pt idx="6">
                  <c:v>-3.8218311795435736E-2</c:v>
                </c:pt>
                <c:pt idx="7">
                  <c:v>-6.6150911929909741E-5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24-4AD8-8B0B-82585CDEA1EC}"/>
            </c:ext>
          </c:extLst>
        </c:ser>
        <c:ser>
          <c:idx val="15"/>
          <c:order val="15"/>
          <c:tx>
            <c:strRef>
              <c:f>stage2!$AO$28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stage2!$AP$28:$AW$28</c:f>
              <c:numCache>
                <c:formatCode>0.00</c:formatCode>
                <c:ptCount val="8"/>
                <c:pt idx="1">
                  <c:v>5.3072625698324022E-2</c:v>
                </c:pt>
                <c:pt idx="2">
                  <c:v>9.1899441340782054E-2</c:v>
                </c:pt>
                <c:pt idx="3">
                  <c:v>9.3296089385474956E-2</c:v>
                </c:pt>
                <c:pt idx="4">
                  <c:v>0.15446927374301681</c:v>
                </c:pt>
                <c:pt idx="5">
                  <c:v>0.13268156424581007</c:v>
                </c:pt>
                <c:pt idx="6">
                  <c:v>0.19636871508379891</c:v>
                </c:pt>
                <c:pt idx="7">
                  <c:v>1.8313521885838905E-2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24-4AD8-8B0B-82585CDEA1EC}"/>
            </c:ext>
          </c:extLst>
        </c:ser>
        <c:ser>
          <c:idx val="16"/>
          <c:order val="16"/>
          <c:tx>
            <c:strRef>
              <c:f>stage2!$AO$29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stage2!$AP$29:$AW$29</c:f>
              <c:numCache>
                <c:formatCode>0.00</c:formatCode>
                <c:ptCount val="8"/>
                <c:pt idx="1">
                  <c:v>0.11282194848824191</c:v>
                </c:pt>
                <c:pt idx="2">
                  <c:v>5.9070548712206114E-2</c:v>
                </c:pt>
                <c:pt idx="3">
                  <c:v>5.6270996640537578E-2</c:v>
                </c:pt>
                <c:pt idx="4">
                  <c:v>2.3796192609182691E-2</c:v>
                </c:pt>
                <c:pt idx="5">
                  <c:v>6.075027995520714E-2</c:v>
                </c:pt>
                <c:pt idx="6">
                  <c:v>4.4792833146696687E-2</c:v>
                </c:pt>
                <c:pt idx="7">
                  <c:v>2.4283624000293494E-4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24-4AD8-8B0B-82585CDEA1EC}"/>
            </c:ext>
          </c:extLst>
        </c:ser>
        <c:ser>
          <c:idx val="17"/>
          <c:order val="17"/>
          <c:tx>
            <c:strRef>
              <c:f>stage2!$AO$30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stage2!$AP$30:$AW$30</c:f>
              <c:numCache>
                <c:formatCode>0.00</c:formatCode>
                <c:ptCount val="8"/>
                <c:pt idx="1">
                  <c:v>5.4372197309417135E-2</c:v>
                </c:pt>
                <c:pt idx="2">
                  <c:v>6.418161434977572E-2</c:v>
                </c:pt>
                <c:pt idx="3">
                  <c:v>7.0067264573991025E-2</c:v>
                </c:pt>
                <c:pt idx="4">
                  <c:v>0.1034192825112107</c:v>
                </c:pt>
                <c:pt idx="5">
                  <c:v>0.14013452914798205</c:v>
                </c:pt>
                <c:pt idx="6">
                  <c:v>0.11575112107623321</c:v>
                </c:pt>
                <c:pt idx="7">
                  <c:v>4.1018008322757744E-3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24-4AD8-8B0B-82585CDEA1EC}"/>
            </c:ext>
          </c:extLst>
        </c:ser>
        <c:ser>
          <c:idx val="18"/>
          <c:order val="18"/>
          <c:tx>
            <c:strRef>
              <c:f>stage2!$AO$31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stage2!$AP$31:$AW$31</c:f>
              <c:numCache>
                <c:formatCode>0.00</c:formatCode>
                <c:ptCount val="8"/>
                <c:pt idx="1">
                  <c:v>2.0809578107183778E-2</c:v>
                </c:pt>
                <c:pt idx="2">
                  <c:v>-3.7058152793614602E-2</c:v>
                </c:pt>
                <c:pt idx="3">
                  <c:v>-0.13911060433295314</c:v>
                </c:pt>
                <c:pt idx="4">
                  <c:v>-0.14395667046750288</c:v>
                </c:pt>
                <c:pt idx="5">
                  <c:v>-9.8061573546180114E-2</c:v>
                </c:pt>
                <c:pt idx="6">
                  <c:v>-9.9771949828962217E-2</c:v>
                </c:pt>
                <c:pt idx="7">
                  <c:v>-1.5109371215036257E-3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24-4AD8-8B0B-82585CDEA1EC}"/>
            </c:ext>
          </c:extLst>
        </c:ser>
        <c:ser>
          <c:idx val="19"/>
          <c:order val="19"/>
          <c:tx>
            <c:strRef>
              <c:f>stage2!$AO$32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stage2!$AP$32:$AW$32</c:f>
              <c:numCache>
                <c:formatCode>0.00</c:formatCode>
                <c:ptCount val="8"/>
                <c:pt idx="1">
                  <c:v>-4.3763676148796324E-2</c:v>
                </c:pt>
                <c:pt idx="2">
                  <c:v>-4.4076273835573512E-2</c:v>
                </c:pt>
                <c:pt idx="3">
                  <c:v>-9.2216317599249767E-2</c:v>
                </c:pt>
                <c:pt idx="4">
                  <c:v>-0.13097843075961232</c:v>
                </c:pt>
                <c:pt idx="5">
                  <c:v>-0.12316348859018438</c:v>
                </c:pt>
                <c:pt idx="6">
                  <c:v>-0.25945608002500775</c:v>
                </c:pt>
                <c:pt idx="7">
                  <c:v>7.4451261525976106E-3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24-4AD8-8B0B-82585CDEA1EC}"/>
            </c:ext>
          </c:extLst>
        </c:ser>
        <c:ser>
          <c:idx val="20"/>
          <c:order val="20"/>
          <c:tx>
            <c:strRef>
              <c:f>stage2!$AO$33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stage2!$AP$33:$AW$33</c:f>
              <c:numCache>
                <c:formatCode>0.00</c:formatCode>
                <c:ptCount val="8"/>
                <c:pt idx="1">
                  <c:v>9.8946696457070642E-3</c:v>
                </c:pt>
                <c:pt idx="2">
                  <c:v>5.7452920523462132E-3</c:v>
                </c:pt>
                <c:pt idx="3">
                  <c:v>2.2342802425791434E-3</c:v>
                </c:pt>
                <c:pt idx="4">
                  <c:v>7.085860197893408E-2</c:v>
                </c:pt>
                <c:pt idx="5">
                  <c:v>0.11299074369613819</c:v>
                </c:pt>
                <c:pt idx="6">
                  <c:v>0.13309926587934903</c:v>
                </c:pt>
                <c:pt idx="7">
                  <c:v>1.3535121577285146E-6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24-4AD8-8B0B-82585CDEA1EC}"/>
            </c:ext>
          </c:extLst>
        </c:ser>
        <c:ser>
          <c:idx val="21"/>
          <c:order val="21"/>
          <c:tx>
            <c:strRef>
              <c:f>stage2!$AO$34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stage2!$AP$34:$AW$34</c:f>
              <c:numCache>
                <c:formatCode>0.00</c:formatCode>
                <c:ptCount val="8"/>
                <c:pt idx="1">
                  <c:v>-4.8397645519947539E-2</c:v>
                </c:pt>
                <c:pt idx="2">
                  <c:v>-0.10137344669718772</c:v>
                </c:pt>
                <c:pt idx="3">
                  <c:v>-8.338783518639635E-2</c:v>
                </c:pt>
                <c:pt idx="4">
                  <c:v>-0.14257684761281875</c:v>
                </c:pt>
                <c:pt idx="5">
                  <c:v>-0.15140614780902539</c:v>
                </c:pt>
                <c:pt idx="6">
                  <c:v>-0.172334859385219</c:v>
                </c:pt>
                <c:pt idx="7">
                  <c:v>1.5220075216955465E-2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24-4AD8-8B0B-82585CDEA1EC}"/>
            </c:ext>
          </c:extLst>
        </c:ser>
        <c:ser>
          <c:idx val="22"/>
          <c:order val="22"/>
          <c:tx>
            <c:strRef>
              <c:f>stage2!$AO$35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stage2!$AP$35:$AW$35</c:f>
              <c:numCache>
                <c:formatCode>0.00</c:formatCode>
                <c:ptCount val="8"/>
                <c:pt idx="1">
                  <c:v>-7.8817733990147031E-3</c:v>
                </c:pt>
                <c:pt idx="2">
                  <c:v>-6.6009852216748849E-2</c:v>
                </c:pt>
                <c:pt idx="3">
                  <c:v>-6.3054187192118194E-2</c:v>
                </c:pt>
                <c:pt idx="4">
                  <c:v>-5.0574712643678084E-2</c:v>
                </c:pt>
                <c:pt idx="5">
                  <c:v>-2.9228243021346394E-2</c:v>
                </c:pt>
                <c:pt idx="6">
                  <c:v>-3.2840722495894911E-2</c:v>
                </c:pt>
                <c:pt idx="7">
                  <c:v>1.5925587901127785E-5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24-4AD8-8B0B-82585CDEA1EC}"/>
            </c:ext>
          </c:extLst>
        </c:ser>
        <c:ser>
          <c:idx val="23"/>
          <c:order val="23"/>
          <c:tx>
            <c:strRef>
              <c:f>stage2!$AO$36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stage2!$AP$36:$AW$36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9.0756302521008015E-3</c:v>
                </c:pt>
                <c:pt idx="2">
                  <c:v>-1.9159663865546371E-2</c:v>
                </c:pt>
                <c:pt idx="3">
                  <c:v>-4.2352941176470663E-2</c:v>
                </c:pt>
                <c:pt idx="4">
                  <c:v>-3.7983193277310964E-2</c:v>
                </c:pt>
                <c:pt idx="5">
                  <c:v>7.3949579831932392E-3</c:v>
                </c:pt>
                <c:pt idx="6">
                  <c:v>3.3277310924369669E-2</c:v>
                </c:pt>
                <c:pt idx="7">
                  <c:v>-6.883727396949153E-7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24-4AD8-8B0B-82585CDEA1EC}"/>
            </c:ext>
          </c:extLst>
        </c:ser>
        <c:ser>
          <c:idx val="24"/>
          <c:order val="24"/>
          <c:tx>
            <c:strRef>
              <c:f>stage2!$AO$37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stage2!$AP$37:$AW$37</c:f>
              <c:numCache>
                <c:formatCode>0.00</c:formatCode>
                <c:ptCount val="8"/>
                <c:pt idx="1">
                  <c:v>-8.8646437095125218E-3</c:v>
                </c:pt>
                <c:pt idx="2">
                  <c:v>-2.4889191953631134E-2</c:v>
                </c:pt>
                <c:pt idx="3">
                  <c:v>-6.7848619161268442E-2</c:v>
                </c:pt>
                <c:pt idx="4">
                  <c:v>-7.4667575860893398E-2</c:v>
                </c:pt>
                <c:pt idx="5">
                  <c:v>-0.10023866348448679</c:v>
                </c:pt>
                <c:pt idx="6">
                  <c:v>-0.12887828162291173</c:v>
                </c:pt>
                <c:pt idx="7">
                  <c:v>1.4439765875870361E-4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24-4AD8-8B0B-82585CDEA1EC}"/>
            </c:ext>
          </c:extLst>
        </c:ser>
        <c:ser>
          <c:idx val="25"/>
          <c:order val="25"/>
          <c:tx>
            <c:strRef>
              <c:f>stage2!$AO$38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stage2!$AP$38:$AW$38</c:f>
              <c:numCache>
                <c:formatCode>0.00</c:formatCode>
                <c:ptCount val="8"/>
                <c:pt idx="1">
                  <c:v>-1.8200910045502235E-2</c:v>
                </c:pt>
                <c:pt idx="2">
                  <c:v>-3.4301715085754129E-2</c:v>
                </c:pt>
                <c:pt idx="3">
                  <c:v>-2.5201260063003113E-2</c:v>
                </c:pt>
                <c:pt idx="4">
                  <c:v>-3.8851942597129742E-2</c:v>
                </c:pt>
                <c:pt idx="5">
                  <c:v>-8.7154357717885822E-2</c:v>
                </c:pt>
                <c:pt idx="6">
                  <c:v>-5.5652782639131877E-2</c:v>
                </c:pt>
                <c:pt idx="7">
                  <c:v>2.9649674070531262E-5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24-4AD8-8B0B-82585CDEA1EC}"/>
            </c:ext>
          </c:extLst>
        </c:ser>
        <c:ser>
          <c:idx val="26"/>
          <c:order val="26"/>
          <c:tx>
            <c:strRef>
              <c:f>stage2!$AO$39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stage2!$AP$39:$AW$39</c:f>
              <c:numCache>
                <c:formatCode>0.00</c:formatCode>
                <c:ptCount val="8"/>
                <c:pt idx="1">
                  <c:v>-6.1391057487579885E-2</c:v>
                </c:pt>
                <c:pt idx="2">
                  <c:v>-7.7714691270404659E-2</c:v>
                </c:pt>
                <c:pt idx="3">
                  <c:v>-0.17601135557132716</c:v>
                </c:pt>
                <c:pt idx="4">
                  <c:v>-9.8651525904897133E-2</c:v>
                </c:pt>
                <c:pt idx="5">
                  <c:v>-0.12136266855926195</c:v>
                </c:pt>
                <c:pt idx="6">
                  <c:v>-0.12171753016323637</c:v>
                </c:pt>
                <c:pt idx="7">
                  <c:v>1.2237451506656779E-2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24-4AD8-8B0B-82585CDEA1EC}"/>
            </c:ext>
          </c:extLst>
        </c:ser>
        <c:ser>
          <c:idx val="27"/>
          <c:order val="27"/>
          <c:tx>
            <c:strRef>
              <c:f>stage2!$AO$40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stage2!$AP$40:$AW$40</c:f>
              <c:numCache>
                <c:formatCode>0.00</c:formatCode>
                <c:ptCount val="8"/>
                <c:pt idx="1">
                  <c:v>-0.10704125177809387</c:v>
                </c:pt>
                <c:pt idx="2">
                  <c:v>-0.14829302987197721</c:v>
                </c:pt>
                <c:pt idx="3">
                  <c:v>-5.7254623044096613E-2</c:v>
                </c:pt>
                <c:pt idx="4">
                  <c:v>-3.9473684210526196E-2</c:v>
                </c:pt>
                <c:pt idx="5">
                  <c:v>-0.12980085348506401</c:v>
                </c:pt>
                <c:pt idx="6">
                  <c:v>-0.12162162162162159</c:v>
                </c:pt>
                <c:pt idx="7">
                  <c:v>5.663416187649894E-3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24-4AD8-8B0B-82585CDEA1EC}"/>
            </c:ext>
          </c:extLst>
        </c:ser>
        <c:ser>
          <c:idx val="28"/>
          <c:order val="28"/>
          <c:tx>
            <c:strRef>
              <c:f>stage2!$AO$41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stage2!$AP$41:$AW$41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24-4AD8-8B0B-82585CDEA1EC}"/>
            </c:ext>
          </c:extLst>
        </c:ser>
        <c:ser>
          <c:idx val="29"/>
          <c:order val="29"/>
          <c:tx>
            <c:strRef>
              <c:f>stage2!$AO$42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stage2!$AP$42:$AW$42</c:f>
              <c:numCache>
                <c:formatCode>0.00</c:formatCode>
                <c:ptCount val="8"/>
                <c:pt idx="1">
                  <c:v>1.6324822101297518E-2</c:v>
                </c:pt>
                <c:pt idx="2">
                  <c:v>-1.1720385098367566E-2</c:v>
                </c:pt>
                <c:pt idx="3">
                  <c:v>-9.7111762243616645E-2</c:v>
                </c:pt>
                <c:pt idx="4">
                  <c:v>-6.2787777312683132E-2</c:v>
                </c:pt>
                <c:pt idx="5">
                  <c:v>-0.13855169526998742</c:v>
                </c:pt>
                <c:pt idx="6">
                  <c:v>-0.18375889493511932</c:v>
                </c:pt>
                <c:pt idx="7">
                  <c:v>-2.9702807308433791E-4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24-4AD8-8B0B-82585CDEA1EC}"/>
            </c:ext>
          </c:extLst>
        </c:ser>
        <c:ser>
          <c:idx val="30"/>
          <c:order val="30"/>
          <c:tx>
            <c:strRef>
              <c:f>stage2!$AO$43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stage2!$AP$43:$AW$43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1.7624842635333565E-2</c:v>
                </c:pt>
                <c:pt idx="2">
                  <c:v>1.8044481745698625E-2</c:v>
                </c:pt>
                <c:pt idx="3">
                  <c:v>-3.8187159043222924E-2</c:v>
                </c:pt>
                <c:pt idx="4">
                  <c:v>-1.6365925304238377E-2</c:v>
                </c:pt>
                <c:pt idx="5">
                  <c:v>-3.1053294167016507E-2</c:v>
                </c:pt>
                <c:pt idx="6">
                  <c:v>-7.1338648762064624E-2</c:v>
                </c:pt>
                <c:pt idx="7">
                  <c:v>4.4031160533916747E-6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24-4AD8-8B0B-82585CDEA1EC}"/>
            </c:ext>
          </c:extLst>
        </c:ser>
        <c:ser>
          <c:idx val="31"/>
          <c:order val="31"/>
          <c:tx>
            <c:strRef>
              <c:f>stage2!$AO$44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stage2!$AP$44:$AW$44</c:f>
              <c:numCache>
                <c:formatCode>0.00</c:formatCode>
                <c:ptCount val="8"/>
                <c:pt idx="1">
                  <c:v>2.8210526315789426E-2</c:v>
                </c:pt>
                <c:pt idx="2">
                  <c:v>-6.4842105263157798E-2</c:v>
                </c:pt>
                <c:pt idx="3">
                  <c:v>-0.17684210526315788</c:v>
                </c:pt>
                <c:pt idx="4">
                  <c:v>-0.13642105263157897</c:v>
                </c:pt>
                <c:pt idx="5">
                  <c:v>-0.15200000000000011</c:v>
                </c:pt>
                <c:pt idx="6">
                  <c:v>-2.5263157894736604E-3</c:v>
                </c:pt>
                <c:pt idx="7">
                  <c:v>-1.6945976221270046E-4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24-4AD8-8B0B-82585CDEA1EC}"/>
            </c:ext>
          </c:extLst>
        </c:ser>
        <c:ser>
          <c:idx val="32"/>
          <c:order val="32"/>
          <c:tx>
            <c:strRef>
              <c:f>stage2!$AO$45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stage2!$AP$45:$AW$45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24-4AD8-8B0B-82585CDEA1EC}"/>
            </c:ext>
          </c:extLst>
        </c:ser>
        <c:ser>
          <c:idx val="33"/>
          <c:order val="33"/>
          <c:tx>
            <c:strRef>
              <c:f>stage2!$AO$46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stage2!$AP$46:$AW$46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2.8866867729426923E-2</c:v>
                </c:pt>
                <c:pt idx="2">
                  <c:v>4.4808272296423979E-2</c:v>
                </c:pt>
                <c:pt idx="3">
                  <c:v>-5.5579491598448973E-2</c:v>
                </c:pt>
                <c:pt idx="4">
                  <c:v>0.10771219302025002</c:v>
                </c:pt>
                <c:pt idx="5">
                  <c:v>8.746230073244296E-2</c:v>
                </c:pt>
                <c:pt idx="6">
                  <c:v>6.6350710900473966E-2</c:v>
                </c:pt>
                <c:pt idx="7">
                  <c:v>-4.4936969112868019E-4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24-4AD8-8B0B-82585CDEA1EC}"/>
            </c:ext>
          </c:extLst>
        </c:ser>
        <c:ser>
          <c:idx val="35"/>
          <c:order val="34"/>
          <c:tx>
            <c:strRef>
              <c:f>stage2!$AO$48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stage2!$AP$48:$AW$48</c:f>
              <c:numCache>
                <c:formatCode>0.00</c:formatCode>
                <c:ptCount val="8"/>
                <c:pt idx="1">
                  <c:v>-3.5103115401492382E-3</c:v>
                </c:pt>
                <c:pt idx="2">
                  <c:v>-4.1684949539271737E-2</c:v>
                </c:pt>
                <c:pt idx="3">
                  <c:v>3.9491004826678243E-2</c:v>
                </c:pt>
                <c:pt idx="4">
                  <c:v>0.1522597630539711</c:v>
                </c:pt>
                <c:pt idx="5">
                  <c:v>0.24177270732777531</c:v>
                </c:pt>
                <c:pt idx="6">
                  <c:v>0.19701623519087322</c:v>
                </c:pt>
                <c:pt idx="7">
                  <c:v>4.1909990779298508E-4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24-4AD8-8B0B-82585CDEA1EC}"/>
            </c:ext>
          </c:extLst>
        </c:ser>
        <c:ser>
          <c:idx val="36"/>
          <c:order val="35"/>
          <c:tx>
            <c:strRef>
              <c:f>stage2!$AO$49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stage2!$AP$49:$AW$49</c:f>
              <c:numCache>
                <c:formatCode>0.00</c:formatCode>
                <c:ptCount val="8"/>
                <c:pt idx="1">
                  <c:v>1.6777041942604907E-2</c:v>
                </c:pt>
                <c:pt idx="2">
                  <c:v>-4.856512141280353E-2</c:v>
                </c:pt>
                <c:pt idx="3">
                  <c:v>-6.2693156732891789E-2</c:v>
                </c:pt>
                <c:pt idx="4">
                  <c:v>-4.2384105960264873E-2</c:v>
                </c:pt>
                <c:pt idx="5">
                  <c:v>-8.2119205298013226E-2</c:v>
                </c:pt>
                <c:pt idx="6">
                  <c:v>-0.1130242825607065</c:v>
                </c:pt>
                <c:pt idx="7">
                  <c:v>-2.0094607635353409E-4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24-4AD8-8B0B-82585CDEA1EC}"/>
            </c:ext>
          </c:extLst>
        </c:ser>
        <c:ser>
          <c:idx val="37"/>
          <c:order val="36"/>
          <c:tx>
            <c:strRef>
              <c:f>stage2!$AO$50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stage2!$AP$50:$AW$50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24-4AD8-8B0B-82585CDEA1EC}"/>
            </c:ext>
          </c:extLst>
        </c:ser>
        <c:ser>
          <c:idx val="38"/>
          <c:order val="37"/>
          <c:tx>
            <c:strRef>
              <c:f>stage2!$AO$51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stage2!$AP$51:$AW$51</c:f>
              <c:numCache>
                <c:formatCode>0.00</c:formatCode>
                <c:ptCount val="8"/>
                <c:pt idx="1">
                  <c:v>4.5651129264776685E-2</c:v>
                </c:pt>
                <c:pt idx="2">
                  <c:v>-5.9586737145603107E-2</c:v>
                </c:pt>
                <c:pt idx="3">
                  <c:v>-5.7184046131667499E-2</c:v>
                </c:pt>
                <c:pt idx="4">
                  <c:v>-5.7184046131667499E-2</c:v>
                </c:pt>
                <c:pt idx="5">
                  <c:v>-8.6496876501681891E-2</c:v>
                </c:pt>
                <c:pt idx="6">
                  <c:v>-5.4781355117731891E-2</c:v>
                </c:pt>
                <c:pt idx="7">
                  <c:v>-4.2148690708566661E-4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24-4AD8-8B0B-82585CDEA1EC}"/>
            </c:ext>
          </c:extLst>
        </c:ser>
        <c:ser>
          <c:idx val="39"/>
          <c:order val="38"/>
          <c:tx>
            <c:strRef>
              <c:f>stage2!$AO$52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stage2!$AP$52:$AW$52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24-4AD8-8B0B-82585CDE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3824"/>
        <c:axId val="946057840"/>
      </c:lineChart>
      <c:catAx>
        <c:axId val="9460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7840"/>
        <c:crosses val="autoZero"/>
        <c:auto val="1"/>
        <c:lblAlgn val="ctr"/>
        <c:lblOffset val="100"/>
        <c:noMultiLvlLbl val="0"/>
      </c:catAx>
      <c:valAx>
        <c:axId val="946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ECC-AB68-F095A159079E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E-4ECC-AB68-F095A159079E}"/>
            </c:ext>
          </c:extLst>
        </c:ser>
        <c:ser>
          <c:idx val="2"/>
          <c:order val="2"/>
          <c:tx>
            <c:strRef>
              <c:f>stage3!$A$5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stage3!$B$5:$I$5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2.0226717048232992E-2</c:v>
                </c:pt>
                <c:pt idx="2">
                  <c:v>-7.6239164258724193E-2</c:v>
                </c:pt>
                <c:pt idx="3">
                  <c:v>-5.0233385196710306E-2</c:v>
                </c:pt>
                <c:pt idx="4">
                  <c:v>0</c:v>
                </c:pt>
                <c:pt idx="5">
                  <c:v>1.0224494332073845E-2</c:v>
                </c:pt>
                <c:pt idx="6">
                  <c:v>-1.0224494332073845E-2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E-4ECC-AB68-F095A159079E}"/>
            </c:ext>
          </c:extLst>
        </c:ser>
        <c:ser>
          <c:idx val="3"/>
          <c:order val="3"/>
          <c:tx>
            <c:strRef>
              <c:f>stage3!$A$6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stage3!$B$6:$I$6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9.0756302521008015E-3</c:v>
                </c:pt>
                <c:pt idx="2">
                  <c:v>-1.9159663865546371E-2</c:v>
                </c:pt>
                <c:pt idx="3">
                  <c:v>-4.2352941176470663E-2</c:v>
                </c:pt>
                <c:pt idx="4">
                  <c:v>-3.7983193277310964E-2</c:v>
                </c:pt>
                <c:pt idx="5">
                  <c:v>7.3949579831932392E-3</c:v>
                </c:pt>
                <c:pt idx="6">
                  <c:v>3.3277310924369669E-2</c:v>
                </c:pt>
                <c:pt idx="7">
                  <c:v>-6.883727396949153E-7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E-4ECC-AB68-F095A159079E}"/>
            </c:ext>
          </c:extLst>
        </c:ser>
        <c:ser>
          <c:idx val="4"/>
          <c:order val="4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E-4ECC-AB68-F095A159079E}"/>
            </c:ext>
          </c:extLst>
        </c:ser>
        <c:ser>
          <c:idx val="5"/>
          <c:order val="5"/>
          <c:tx>
            <c:strRef>
              <c:f>stage3!$A$8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stage3!$B$8:$I$8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1.7624842635333565E-2</c:v>
                </c:pt>
                <c:pt idx="2">
                  <c:v>1.8044481745698625E-2</c:v>
                </c:pt>
                <c:pt idx="3">
                  <c:v>-3.8187159043222924E-2</c:v>
                </c:pt>
                <c:pt idx="4">
                  <c:v>-1.6365925304238377E-2</c:v>
                </c:pt>
                <c:pt idx="5">
                  <c:v>-3.1053294167016507E-2</c:v>
                </c:pt>
                <c:pt idx="6">
                  <c:v>-7.1338648762064624E-2</c:v>
                </c:pt>
                <c:pt idx="7">
                  <c:v>4.4031160533916747E-6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E-4ECC-AB68-F095A159079E}"/>
            </c:ext>
          </c:extLst>
        </c:ser>
        <c:ser>
          <c:idx val="6"/>
          <c:order val="6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4E-4ECC-AB68-F095A159079E}"/>
            </c:ext>
          </c:extLst>
        </c:ser>
        <c:ser>
          <c:idx val="7"/>
          <c:order val="7"/>
          <c:tx>
            <c:strRef>
              <c:f>stage3!$A$10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stage3!$B$10:$I$10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2.8866867729426923E-2</c:v>
                </c:pt>
                <c:pt idx="2">
                  <c:v>4.4808272296423979E-2</c:v>
                </c:pt>
                <c:pt idx="3">
                  <c:v>-5.5579491598448973E-2</c:v>
                </c:pt>
                <c:pt idx="4">
                  <c:v>0.10771219302025002</c:v>
                </c:pt>
                <c:pt idx="5">
                  <c:v>8.746230073244296E-2</c:v>
                </c:pt>
                <c:pt idx="6">
                  <c:v>6.6350710900473966E-2</c:v>
                </c:pt>
                <c:pt idx="7">
                  <c:v>-4.4936969112868019E-4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4E-4ECC-AB68-F095A159079E}"/>
            </c:ext>
          </c:extLst>
        </c:ser>
        <c:ser>
          <c:idx val="8"/>
          <c:order val="8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4E-4ECC-AB68-F095A159079E}"/>
            </c:ext>
          </c:extLst>
        </c:ser>
        <c:ser>
          <c:idx val="9"/>
          <c:order val="9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4E-4ECC-AB68-F095A159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0768"/>
        <c:axId val="946052944"/>
      </c:lineChart>
      <c:catAx>
        <c:axId val="9460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2944"/>
        <c:crosses val="autoZero"/>
        <c:auto val="1"/>
        <c:lblAlgn val="ctr"/>
        <c:lblOffset val="100"/>
        <c:noMultiLvlLbl val="0"/>
      </c:catAx>
      <c:valAx>
        <c:axId val="9460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6BD-A5BA-B143584F5C99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6BD-A5BA-B143584F5C99}"/>
            </c:ext>
          </c:extLst>
        </c:ser>
        <c:ser>
          <c:idx val="4"/>
          <c:order val="2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4-46BD-A5BA-B143584F5C99}"/>
            </c:ext>
          </c:extLst>
        </c:ser>
        <c:ser>
          <c:idx val="6"/>
          <c:order val="3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44-46BD-A5BA-B143584F5C99}"/>
            </c:ext>
          </c:extLst>
        </c:ser>
        <c:ser>
          <c:idx val="8"/>
          <c:order val="4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44-46BD-A5BA-B143584F5C99}"/>
            </c:ext>
          </c:extLst>
        </c:ser>
        <c:ser>
          <c:idx val="9"/>
          <c:order val="5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44-46BD-A5BA-B143584F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4032"/>
        <c:axId val="946050224"/>
      </c:lineChart>
      <c:catAx>
        <c:axId val="9460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0224"/>
        <c:crosses val="autoZero"/>
        <c:auto val="1"/>
        <c:lblAlgn val="ctr"/>
        <c:lblOffset val="100"/>
        <c:noMultiLvlLbl val="0"/>
      </c:catAx>
      <c:valAx>
        <c:axId val="9460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114299</xdr:colOff>
      <xdr:row>1</xdr:row>
      <xdr:rowOff>133349</xdr:rowOff>
    </xdr:from>
    <xdr:to>
      <xdr:col>21</xdr:col>
      <xdr:colOff>428624</xdr:colOff>
      <xdr:row>37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542925</xdr:colOff>
      <xdr:row>1</xdr:row>
      <xdr:rowOff>581025</xdr:rowOff>
    </xdr:from>
    <xdr:to>
      <xdr:col>73</xdr:col>
      <xdr:colOff>247650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2</xdr:row>
      <xdr:rowOff>133350</xdr:rowOff>
    </xdr:from>
    <xdr:to>
      <xdr:col>18</xdr:col>
      <xdr:colOff>504825</xdr:colOff>
      <xdr:row>17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666750</xdr:colOff>
      <xdr:row>20</xdr:row>
      <xdr:rowOff>147637</xdr:rowOff>
    </xdr:from>
    <xdr:to>
      <xdr:col>18</xdr:col>
      <xdr:colOff>666750</xdr:colOff>
      <xdr:row>35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542925</xdr:colOff>
      <xdr:row>2</xdr:row>
      <xdr:rowOff>0</xdr:rowOff>
    </xdr:from>
    <xdr:to>
      <xdr:col>67</xdr:col>
      <xdr:colOff>247650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276225</xdr:colOff>
      <xdr:row>58</xdr:row>
      <xdr:rowOff>42862</xdr:rowOff>
    </xdr:from>
    <xdr:to>
      <xdr:col>55</xdr:col>
      <xdr:colOff>581025</xdr:colOff>
      <xdr:row>72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295275</xdr:colOff>
      <xdr:row>58</xdr:row>
      <xdr:rowOff>23812</xdr:rowOff>
    </xdr:from>
    <xdr:to>
      <xdr:col>47</xdr:col>
      <xdr:colOff>600075</xdr:colOff>
      <xdr:row>72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185737</xdr:rowOff>
    </xdr:from>
    <xdr:to>
      <xdr:col>7</xdr:col>
      <xdr:colOff>381000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14</xdr:row>
      <xdr:rowOff>23812</xdr:rowOff>
    </xdr:from>
    <xdr:to>
      <xdr:col>15</xdr:col>
      <xdr:colOff>338137</xdr:colOff>
      <xdr:row>28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410874</xdr:colOff>
      <xdr:row>2</xdr:row>
      <xdr:rowOff>28575</xdr:rowOff>
    </xdr:from>
    <xdr:to>
      <xdr:col>25</xdr:col>
      <xdr:colOff>106073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207819</xdr:colOff>
      <xdr:row>1</xdr:row>
      <xdr:rowOff>121227</xdr:rowOff>
    </xdr:from>
    <xdr:to>
      <xdr:col>7</xdr:col>
      <xdr:colOff>512618</xdr:colOff>
      <xdr:row>16</xdr:row>
      <xdr:rowOff>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190501</xdr:colOff>
      <xdr:row>2</xdr:row>
      <xdr:rowOff>0</xdr:rowOff>
    </xdr:from>
    <xdr:to>
      <xdr:col>16</xdr:col>
      <xdr:colOff>519546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95250</xdr:rowOff>
    </xdr:from>
    <xdr:to>
      <xdr:col>20</xdr:col>
      <xdr:colOff>114300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114300</xdr:rowOff>
    </xdr:from>
    <xdr:to>
      <xdr:col>20</xdr:col>
      <xdr:colOff>38100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19</xdr:col>
      <xdr:colOff>600074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70" zoomScaleNormal="70" workbookViewId="0">
      <pane xSplit="2" ySplit="1" topLeftCell="M29" activePane="bottomRight" state="frozen"/>
      <selection pane="topRight" activeCell="C1" sqref="C1"/>
      <selection pane="bottomLeft" activeCell="A2" sqref="A2"/>
      <selection pane="bottomRight" activeCell="U48" sqref="U48"/>
    </sheetView>
  </sheetViews>
  <sheetFormatPr defaultColWidth="9.140625" defaultRowHeight="15" x14ac:dyDescent="0.25"/>
  <cols>
    <col min="1" max="1" width="8.28515625" customWidth="1"/>
    <col min="2" max="2" width="24.7109375" customWidth="1"/>
    <col min="3" max="3" width="11.85546875" customWidth="1"/>
    <col min="9" max="9" width="15.42578125" customWidth="1"/>
    <col min="14" max="14" width="15.5703125" bestFit="1" customWidth="1"/>
  </cols>
  <sheetData>
    <row r="1" spans="1:30" ht="30" x14ac:dyDescent="0.25">
      <c r="A1" s="15" t="s">
        <v>66</v>
      </c>
      <c r="B1" s="15" t="s">
        <v>67</v>
      </c>
      <c r="C1" s="16" t="s">
        <v>59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95</v>
      </c>
      <c r="I1" s="16" t="s">
        <v>72</v>
      </c>
      <c r="J1" s="16" t="s">
        <v>73</v>
      </c>
      <c r="K1" s="16" t="s">
        <v>74</v>
      </c>
      <c r="L1" s="16" t="s">
        <v>54</v>
      </c>
      <c r="M1" s="16" t="s">
        <v>75</v>
      </c>
      <c r="N1" s="19" t="s">
        <v>58</v>
      </c>
      <c r="O1" s="19" t="s">
        <v>77</v>
      </c>
      <c r="P1" s="19" t="s">
        <v>78</v>
      </c>
      <c r="Q1" s="19" t="s">
        <v>79</v>
      </c>
      <c r="R1" s="19" t="s">
        <v>76</v>
      </c>
      <c r="S1" s="19" t="s">
        <v>80</v>
      </c>
      <c r="T1" s="21" t="s">
        <v>81</v>
      </c>
      <c r="U1" s="21" t="s">
        <v>82</v>
      </c>
      <c r="Z1" s="9" t="s">
        <v>60</v>
      </c>
      <c r="AA1" s="9" t="s">
        <v>61</v>
      </c>
      <c r="AB1" s="9" t="s">
        <v>62</v>
      </c>
      <c r="AC1" s="9" t="s">
        <v>63</v>
      </c>
    </row>
    <row r="2" spans="1:30" x14ac:dyDescent="0.25">
      <c r="A2" s="7">
        <v>1</v>
      </c>
      <c r="B2" s="7" t="s">
        <v>52</v>
      </c>
      <c r="C2" s="7">
        <v>4833722</v>
      </c>
      <c r="D2" s="24">
        <v>2.9474752598012997E-2</v>
      </c>
      <c r="E2" s="24">
        <v>-3.1758645847436394E-2</v>
      </c>
      <c r="F2" s="24">
        <v>-6.9102849350011653E-2</v>
      </c>
      <c r="G2" s="24">
        <v>-4.4390211261835961E-2</v>
      </c>
      <c r="H2">
        <v>4</v>
      </c>
      <c r="I2" s="20">
        <v>25553</v>
      </c>
      <c r="J2" s="7">
        <v>8.3000000000000007</v>
      </c>
      <c r="K2" s="7">
        <v>41.6</v>
      </c>
      <c r="L2" s="7">
        <v>86.5</v>
      </c>
      <c r="M2" s="7">
        <v>387.8</v>
      </c>
      <c r="N2" s="7">
        <v>4874747</v>
      </c>
      <c r="O2" s="7">
        <v>3374131</v>
      </c>
      <c r="P2" s="7">
        <v>1308214</v>
      </c>
      <c r="Q2" s="7">
        <v>71338</v>
      </c>
      <c r="R2" s="7">
        <v>39347</v>
      </c>
      <c r="S2" s="7">
        <v>81717</v>
      </c>
      <c r="T2" s="23">
        <f>V2+X2</f>
        <v>444</v>
      </c>
      <c r="U2" s="23">
        <f>500-W2-X2</f>
        <v>310</v>
      </c>
      <c r="V2" s="13">
        <v>430</v>
      </c>
      <c r="W2" s="13">
        <v>176</v>
      </c>
      <c r="X2">
        <v>14</v>
      </c>
      <c r="Y2" t="s">
        <v>52</v>
      </c>
      <c r="Z2" s="13">
        <v>1.5642884395268848E-2</v>
      </c>
      <c r="AA2" s="13">
        <v>-9.8817245326211389E-2</v>
      </c>
      <c r="AB2" s="13">
        <v>-0.18485310950019093</v>
      </c>
      <c r="AC2" s="13">
        <v>-0.17798550171690206</v>
      </c>
      <c r="AD2">
        <v>4</v>
      </c>
    </row>
    <row r="3" spans="1:30" x14ac:dyDescent="0.25">
      <c r="A3" s="7">
        <v>2</v>
      </c>
      <c r="B3" s="7" t="s">
        <v>51</v>
      </c>
      <c r="C3" s="7">
        <v>735132</v>
      </c>
      <c r="D3" s="24">
        <v>-3.5277604196232819E-2</v>
      </c>
      <c r="E3" s="24">
        <v>-0.10316077931270433</v>
      </c>
      <c r="F3" s="24">
        <v>-0.15481813944322814</v>
      </c>
      <c r="G3" s="24">
        <v>-0.10837787366890271</v>
      </c>
      <c r="H3">
        <v>2</v>
      </c>
      <c r="I3" s="20">
        <v>6133</v>
      </c>
      <c r="J3" s="7">
        <v>8.4</v>
      </c>
      <c r="K3" s="7">
        <v>116.7</v>
      </c>
      <c r="L3" s="7">
        <v>128.5</v>
      </c>
      <c r="M3" s="7">
        <v>575.4</v>
      </c>
      <c r="N3" s="7">
        <v>739795</v>
      </c>
      <c r="O3" s="7">
        <v>486724</v>
      </c>
      <c r="P3" s="7">
        <v>27595</v>
      </c>
      <c r="Q3" s="7">
        <v>47754</v>
      </c>
      <c r="R3" s="7">
        <v>123078</v>
      </c>
      <c r="S3" s="7">
        <v>54644</v>
      </c>
      <c r="T3" s="23">
        <f t="shared" ref="T3:T11" si="0">V3+X3</f>
        <v>94</v>
      </c>
      <c r="U3" s="23">
        <f t="shared" ref="U3:U11" si="1">500-W3-X3</f>
        <v>394</v>
      </c>
      <c r="V3" s="13">
        <v>85</v>
      </c>
      <c r="W3" s="13">
        <v>97</v>
      </c>
      <c r="X3">
        <v>9</v>
      </c>
      <c r="Y3" t="s">
        <v>51</v>
      </c>
      <c r="Z3" s="13">
        <v>-3.0036188178528319E-2</v>
      </c>
      <c r="AA3" s="13">
        <v>-0.11917973462002407</v>
      </c>
      <c r="AB3" s="13">
        <v>-0.23293124246079616</v>
      </c>
      <c r="AC3" s="13">
        <v>-0.22750301568154405</v>
      </c>
      <c r="AD3">
        <v>2</v>
      </c>
    </row>
    <row r="4" spans="1:30" x14ac:dyDescent="0.25">
      <c r="A4" s="7">
        <v>3</v>
      </c>
      <c r="B4" s="7" t="s">
        <v>50</v>
      </c>
      <c r="C4" s="7">
        <v>6626624</v>
      </c>
      <c r="D4" s="24">
        <v>-3.5277604196232819E-2</v>
      </c>
      <c r="E4" s="24">
        <v>-0.10316077931270433</v>
      </c>
      <c r="F4" s="24">
        <v>-0.15481813944322814</v>
      </c>
      <c r="G4" s="24">
        <v>-0.10837787366890271</v>
      </c>
      <c r="H4">
        <v>2</v>
      </c>
      <c r="I4" s="20">
        <v>35636</v>
      </c>
      <c r="J4" s="7">
        <v>5.9</v>
      </c>
      <c r="K4" s="7">
        <v>51</v>
      </c>
      <c r="L4" s="7">
        <v>106</v>
      </c>
      <c r="M4" s="7">
        <v>345</v>
      </c>
      <c r="N4" s="7">
        <v>7016270</v>
      </c>
      <c r="O4" s="7">
        <v>5827866</v>
      </c>
      <c r="P4" s="7">
        <v>349944</v>
      </c>
      <c r="Q4" s="7">
        <v>247790</v>
      </c>
      <c r="R4" s="7">
        <v>392623</v>
      </c>
      <c r="S4" s="7">
        <v>198047</v>
      </c>
      <c r="T4" s="23">
        <f t="shared" si="0"/>
        <v>136</v>
      </c>
      <c r="U4" s="23">
        <f t="shared" si="1"/>
        <v>273</v>
      </c>
      <c r="V4" s="13">
        <v>120</v>
      </c>
      <c r="W4" s="13">
        <v>211</v>
      </c>
      <c r="X4">
        <v>16</v>
      </c>
      <c r="Y4" t="s">
        <v>50</v>
      </c>
      <c r="Z4" s="13">
        <v>-7.4227210080724526E-2</v>
      </c>
      <c r="AA4" s="13">
        <v>-0.19236070092537888</v>
      </c>
      <c r="AB4" s="13">
        <v>-0.21283717267178584</v>
      </c>
      <c r="AC4" s="13">
        <v>-0.18015357353809805</v>
      </c>
      <c r="AD4">
        <v>2</v>
      </c>
    </row>
    <row r="5" spans="1:30" x14ac:dyDescent="0.25">
      <c r="A5" s="7">
        <v>4</v>
      </c>
      <c r="B5" s="7" t="s">
        <v>49</v>
      </c>
      <c r="C5" s="7">
        <v>2959373</v>
      </c>
      <c r="D5" s="24">
        <v>-3.4767008794549199E-2</v>
      </c>
      <c r="E5" s="24">
        <v>-6.9139469912726292E-2</v>
      </c>
      <c r="F5" s="24">
        <v>-0.12178634751656937</v>
      </c>
      <c r="G5" s="24">
        <v>-0.16123431213165487</v>
      </c>
      <c r="H5">
        <v>3</v>
      </c>
      <c r="I5" s="20">
        <v>16671</v>
      </c>
      <c r="J5" s="7">
        <v>8.6</v>
      </c>
      <c r="K5" s="7">
        <v>68.3</v>
      </c>
      <c r="L5" s="7">
        <v>64.400000000000006</v>
      </c>
      <c r="M5" s="7">
        <v>413.6</v>
      </c>
      <c r="N5" s="7">
        <v>3004279</v>
      </c>
      <c r="O5" s="7">
        <v>2381662</v>
      </c>
      <c r="P5" s="7">
        <v>471145</v>
      </c>
      <c r="Q5" s="7">
        <v>49292</v>
      </c>
      <c r="R5" s="7">
        <v>39375</v>
      </c>
      <c r="S5" s="7">
        <v>62805</v>
      </c>
      <c r="T5" s="23">
        <f t="shared" si="0"/>
        <v>372</v>
      </c>
      <c r="U5" s="23">
        <f t="shared" si="1"/>
        <v>280</v>
      </c>
      <c r="V5" s="13">
        <v>360</v>
      </c>
      <c r="W5" s="13">
        <v>208</v>
      </c>
      <c r="X5">
        <v>12</v>
      </c>
      <c r="Y5" t="s">
        <v>49</v>
      </c>
      <c r="Z5" s="13">
        <v>-7.3887186880521455E-3</v>
      </c>
      <c r="AA5" s="13">
        <v>-6.0551450711840205E-2</v>
      </c>
      <c r="AB5" s="13">
        <v>-0.13479906289421528</v>
      </c>
      <c r="AC5" s="13">
        <v>-0.17048116777797814</v>
      </c>
      <c r="AD5">
        <v>3</v>
      </c>
    </row>
    <row r="6" spans="1:30" x14ac:dyDescent="0.25">
      <c r="A6" s="7">
        <v>5</v>
      </c>
      <c r="B6" s="7" t="s">
        <v>48</v>
      </c>
      <c r="C6" s="7">
        <v>38332521</v>
      </c>
      <c r="D6" s="24">
        <v>-3.5277604196232819E-2</v>
      </c>
      <c r="E6" s="24">
        <v>-0.10316077931270433</v>
      </c>
      <c r="F6" s="24">
        <v>-0.15481813944322814</v>
      </c>
      <c r="G6" s="24">
        <v>-0.10837787366890271</v>
      </c>
      <c r="H6">
        <v>2</v>
      </c>
      <c r="I6" s="20">
        <v>177599</v>
      </c>
      <c r="J6" s="7">
        <v>4.5999999999999996</v>
      </c>
      <c r="K6" s="7">
        <v>37.200000000000003</v>
      </c>
      <c r="L6" s="7">
        <v>143.19999999999999</v>
      </c>
      <c r="M6" s="7">
        <v>264.2</v>
      </c>
      <c r="N6" s="7">
        <v>39536653</v>
      </c>
      <c r="O6" s="7">
        <v>28611160</v>
      </c>
      <c r="P6" s="7">
        <v>2553498</v>
      </c>
      <c r="Q6" s="7">
        <v>5993089</v>
      </c>
      <c r="R6" s="7">
        <v>849699</v>
      </c>
      <c r="S6" s="7">
        <v>1529207</v>
      </c>
      <c r="T6" s="23">
        <f t="shared" si="0"/>
        <v>54</v>
      </c>
      <c r="U6" s="23">
        <f t="shared" si="1"/>
        <v>229</v>
      </c>
      <c r="V6" s="13">
        <v>27</v>
      </c>
      <c r="W6" s="13">
        <v>244</v>
      </c>
      <c r="X6">
        <v>27</v>
      </c>
      <c r="Y6" t="s">
        <v>48</v>
      </c>
      <c r="Z6" s="13">
        <v>-8.6821015138023906E-3</v>
      </c>
      <c r="AA6" s="13">
        <v>-5.0979519145146882E-2</v>
      </c>
      <c r="AB6" s="13">
        <v>-0.11798753339269813</v>
      </c>
      <c r="AC6" s="13">
        <v>-0.10485307212822789</v>
      </c>
      <c r="AD6">
        <v>2</v>
      </c>
    </row>
    <row r="7" spans="1:30" x14ac:dyDescent="0.25">
      <c r="A7" s="7">
        <v>6</v>
      </c>
      <c r="B7" s="7" t="s">
        <v>47</v>
      </c>
      <c r="C7" s="7">
        <v>5268367</v>
      </c>
      <c r="D7" s="24">
        <v>-3.4767008794549199E-2</v>
      </c>
      <c r="E7" s="24">
        <v>-6.9139469912726292E-2</v>
      </c>
      <c r="F7" s="24">
        <v>-0.12178634751656937</v>
      </c>
      <c r="G7" s="24">
        <v>-0.16123431213165487</v>
      </c>
      <c r="H7">
        <v>3</v>
      </c>
      <c r="I7" s="20">
        <v>20634</v>
      </c>
      <c r="J7" s="7">
        <v>3.9</v>
      </c>
      <c r="K7" s="7">
        <v>68.8</v>
      </c>
      <c r="L7" s="7">
        <v>68.400000000000006</v>
      </c>
      <c r="M7" s="7">
        <v>226.9</v>
      </c>
      <c r="N7" s="7">
        <v>5607154</v>
      </c>
      <c r="O7" s="7">
        <v>4894372</v>
      </c>
      <c r="P7" s="7">
        <v>253666</v>
      </c>
      <c r="Q7" s="7">
        <v>188635</v>
      </c>
      <c r="R7" s="7">
        <v>99662</v>
      </c>
      <c r="S7" s="7">
        <v>170819</v>
      </c>
      <c r="T7" s="23">
        <f t="shared" si="0"/>
        <v>221</v>
      </c>
      <c r="U7" s="23">
        <f t="shared" si="1"/>
        <v>206</v>
      </c>
      <c r="V7" s="13">
        <v>208</v>
      </c>
      <c r="W7" s="13">
        <v>281</v>
      </c>
      <c r="X7">
        <v>13</v>
      </c>
      <c r="Y7" t="s">
        <v>47</v>
      </c>
      <c r="Z7" s="13">
        <v>-6.8749999999999881E-2</v>
      </c>
      <c r="AA7" s="13">
        <v>-0.12771739130434784</v>
      </c>
      <c r="AB7" s="13">
        <v>-0.16032608695652173</v>
      </c>
      <c r="AC7" s="13">
        <v>-0.16304347826086957</v>
      </c>
      <c r="AD7">
        <v>3</v>
      </c>
    </row>
    <row r="8" spans="1:30" x14ac:dyDescent="0.25">
      <c r="A8" s="7">
        <v>7</v>
      </c>
      <c r="B8" s="7" t="s">
        <v>46</v>
      </c>
      <c r="C8" s="7">
        <v>3596080</v>
      </c>
      <c r="D8" s="24">
        <v>-3.8640592243830582E-2</v>
      </c>
      <c r="E8" s="24">
        <v>-7.7975452530655354E-2</v>
      </c>
      <c r="F8" s="24">
        <v>-1.6225956728728237E-2</v>
      </c>
      <c r="G8" s="24">
        <v>4.2972196388651386E-2</v>
      </c>
      <c r="H8">
        <v>7</v>
      </c>
      <c r="I8" s="20">
        <v>8177</v>
      </c>
      <c r="J8" s="7">
        <v>2.8</v>
      </c>
      <c r="K8" s="7">
        <v>23.3</v>
      </c>
      <c r="L8" s="7">
        <v>78.400000000000006</v>
      </c>
      <c r="M8" s="7">
        <v>123.4</v>
      </c>
      <c r="N8" s="7">
        <v>3588184</v>
      </c>
      <c r="O8" s="7">
        <v>2879759</v>
      </c>
      <c r="P8" s="7">
        <v>426851</v>
      </c>
      <c r="Q8" s="7">
        <v>173633</v>
      </c>
      <c r="R8" s="7">
        <v>23325</v>
      </c>
      <c r="S8" s="7">
        <v>84616</v>
      </c>
      <c r="T8" s="23">
        <f t="shared" si="0"/>
        <v>627</v>
      </c>
      <c r="U8" s="23">
        <f t="shared" si="1"/>
        <v>158</v>
      </c>
      <c r="V8" s="13">
        <v>617</v>
      </c>
      <c r="W8" s="13">
        <v>332</v>
      </c>
      <c r="X8">
        <v>10</v>
      </c>
      <c r="Y8" t="s">
        <v>46</v>
      </c>
      <c r="Z8" s="13">
        <v>-3.5103115401492382E-3</v>
      </c>
      <c r="AA8" s="13">
        <v>-4.1684949539271737E-2</v>
      </c>
      <c r="AB8" s="13">
        <v>3.9491004826678243E-2</v>
      </c>
      <c r="AC8" s="13">
        <v>0.1522597630539711</v>
      </c>
      <c r="AD8">
        <v>7</v>
      </c>
    </row>
    <row r="9" spans="1:30" x14ac:dyDescent="0.25">
      <c r="A9" s="7">
        <v>8</v>
      </c>
      <c r="B9" s="7" t="s">
        <v>45</v>
      </c>
      <c r="C9" s="7">
        <v>925749</v>
      </c>
      <c r="D9" s="24">
        <v>2.9474752598012997E-2</v>
      </c>
      <c r="E9" s="24">
        <v>-3.1758645847436394E-2</v>
      </c>
      <c r="F9" s="24">
        <v>-6.9102849350011653E-2</v>
      </c>
      <c r="G9" s="24">
        <v>-4.4390211261835961E-2</v>
      </c>
      <c r="H9">
        <v>4</v>
      </c>
      <c r="I9" s="20">
        <v>4360</v>
      </c>
      <c r="J9" s="7">
        <v>5.6</v>
      </c>
      <c r="K9" s="7">
        <v>34.700000000000003</v>
      </c>
      <c r="L9" s="7">
        <v>112.5</v>
      </c>
      <c r="M9" s="7">
        <v>300.5</v>
      </c>
      <c r="N9" s="7">
        <v>961939</v>
      </c>
      <c r="O9" s="7">
        <v>670512</v>
      </c>
      <c r="P9" s="7">
        <v>219310</v>
      </c>
      <c r="Q9" s="7">
        <v>39768</v>
      </c>
      <c r="R9" s="7">
        <v>7106</v>
      </c>
      <c r="S9" s="7">
        <v>25243</v>
      </c>
      <c r="T9" s="23">
        <f t="shared" si="0"/>
        <v>596</v>
      </c>
      <c r="U9" s="23">
        <f t="shared" si="1"/>
        <v>191</v>
      </c>
      <c r="V9" s="13">
        <v>588</v>
      </c>
      <c r="W9" s="13">
        <v>301</v>
      </c>
      <c r="X9">
        <v>8</v>
      </c>
      <c r="Y9" t="s">
        <v>45</v>
      </c>
      <c r="Z9" s="13">
        <v>0.12243547319655856</v>
      </c>
      <c r="AA9" s="13">
        <v>0.10081623648797702</v>
      </c>
      <c r="AB9" s="13">
        <v>7.8976395323185428E-2</v>
      </c>
      <c r="AC9" s="13">
        <v>8.3829693359805862E-2</v>
      </c>
      <c r="AD9">
        <v>4</v>
      </c>
    </row>
    <row r="10" spans="1:30" x14ac:dyDescent="0.25">
      <c r="A10" s="7">
        <v>9</v>
      </c>
      <c r="B10" s="7" t="s">
        <v>83</v>
      </c>
      <c r="C10" s="7">
        <v>646449</v>
      </c>
      <c r="D10" s="24">
        <v>8.3324887138374604E-2</v>
      </c>
      <c r="E10" s="24">
        <v>0.11565112218641732</v>
      </c>
      <c r="F10" s="24">
        <v>8.1268439237481435E-2</v>
      </c>
      <c r="G10" s="24">
        <v>0.13226764996756268</v>
      </c>
      <c r="H10">
        <v>1</v>
      </c>
      <c r="I10" s="20">
        <v>6974</v>
      </c>
      <c r="J10" s="7">
        <v>16.7</v>
      </c>
      <c r="K10" s="7">
        <v>64</v>
      </c>
      <c r="L10" s="7">
        <v>378</v>
      </c>
      <c r="M10" s="7">
        <v>546.29999999999995</v>
      </c>
      <c r="N10" s="7">
        <v>693972</v>
      </c>
      <c r="O10" s="7">
        <v>313234</v>
      </c>
      <c r="P10" s="7">
        <v>326807</v>
      </c>
      <c r="Q10" s="7">
        <v>29747</v>
      </c>
      <c r="R10" s="7">
        <v>5115</v>
      </c>
      <c r="S10" s="7">
        <v>19069</v>
      </c>
      <c r="T10" s="23">
        <f t="shared" si="0"/>
        <v>9</v>
      </c>
      <c r="U10" s="23">
        <f t="shared" si="1"/>
        <v>491</v>
      </c>
      <c r="V10" s="13"/>
      <c r="W10" s="13"/>
      <c r="X10">
        <v>9</v>
      </c>
      <c r="Y10" t="s">
        <v>44</v>
      </c>
      <c r="Z10" s="13">
        <v>0.19990049751243791</v>
      </c>
      <c r="AA10" s="13">
        <v>0.26278606965174123</v>
      </c>
      <c r="AB10" s="13">
        <v>0.23810945273631859</v>
      </c>
      <c r="AC10" s="13">
        <v>0.29383084577114421</v>
      </c>
      <c r="AD10">
        <v>1</v>
      </c>
    </row>
    <row r="11" spans="1:30" x14ac:dyDescent="0.25">
      <c r="A11" s="7">
        <v>10</v>
      </c>
      <c r="B11" s="7" t="s">
        <v>43</v>
      </c>
      <c r="C11" s="7">
        <v>19552860</v>
      </c>
      <c r="D11" s="24">
        <v>5.5160578573179707E-2</v>
      </c>
      <c r="E11" s="24">
        <v>0.13238538857563129</v>
      </c>
      <c r="F11" s="24">
        <v>0.3248345182642805</v>
      </c>
      <c r="G11" s="24">
        <v>0.15371414562392754</v>
      </c>
      <c r="H11" t="s">
        <v>96</v>
      </c>
      <c r="I11" s="20">
        <v>85595</v>
      </c>
      <c r="J11" s="7">
        <v>5</v>
      </c>
      <c r="K11" s="7">
        <v>37.799999999999997</v>
      </c>
      <c r="L11" s="7">
        <v>88.6</v>
      </c>
      <c r="M11" s="7">
        <v>276.5</v>
      </c>
      <c r="N11" s="7">
        <v>20984400</v>
      </c>
      <c r="O11" s="7">
        <v>16247613</v>
      </c>
      <c r="P11" s="7">
        <v>3547464</v>
      </c>
      <c r="Q11" s="7">
        <v>613880</v>
      </c>
      <c r="R11" s="7">
        <v>128171</v>
      </c>
      <c r="S11" s="7">
        <v>447272</v>
      </c>
      <c r="T11" s="23">
        <f t="shared" ref="T11:T52" si="2">V11+X11</f>
        <v>516</v>
      </c>
      <c r="U11" s="23">
        <f t="shared" ref="U11:U52" si="3">500-W11-X11</f>
        <v>368</v>
      </c>
      <c r="V11" s="13">
        <v>495</v>
      </c>
      <c r="W11" s="13">
        <v>111</v>
      </c>
      <c r="X11">
        <v>21</v>
      </c>
      <c r="Y11" t="s">
        <v>43</v>
      </c>
      <c r="Z11" s="13">
        <v>5.5160578573179707E-2</v>
      </c>
      <c r="AA11" s="13">
        <v>0.13238538857563129</v>
      </c>
      <c r="AB11" s="13">
        <v>0.3248345182642805</v>
      </c>
      <c r="AC11" s="13">
        <v>0.15371414562392754</v>
      </c>
      <c r="AD11">
        <v>5</v>
      </c>
    </row>
    <row r="12" spans="1:30" x14ac:dyDescent="0.25">
      <c r="A12" s="7">
        <v>11</v>
      </c>
      <c r="B12" s="7" t="s">
        <v>42</v>
      </c>
      <c r="C12" s="7">
        <v>9992167</v>
      </c>
      <c r="D12" s="24">
        <v>8.2207022992936488E-2</v>
      </c>
      <c r="E12" s="24">
        <v>2.6512240095706935E-2</v>
      </c>
      <c r="F12" s="24">
        <v>-3.9141671858125296E-2</v>
      </c>
      <c r="G12" s="24">
        <v>-5.7959276273560664E-2</v>
      </c>
      <c r="H12">
        <v>6</v>
      </c>
      <c r="I12" s="20">
        <v>37254</v>
      </c>
      <c r="J12" s="7">
        <v>6.7</v>
      </c>
      <c r="K12" s="7">
        <v>26.1</v>
      </c>
      <c r="L12" s="7">
        <v>96.3</v>
      </c>
      <c r="M12" s="7">
        <v>228.1</v>
      </c>
      <c r="N12" s="7">
        <v>10429379</v>
      </c>
      <c r="O12" s="7">
        <v>6341768</v>
      </c>
      <c r="P12" s="7">
        <v>3361924</v>
      </c>
      <c r="Q12" s="7">
        <v>440104</v>
      </c>
      <c r="R12" s="7">
        <v>65844</v>
      </c>
      <c r="S12" s="7">
        <v>219739</v>
      </c>
      <c r="T12" s="23">
        <f t="shared" si="2"/>
        <v>488</v>
      </c>
      <c r="U12" s="23">
        <f t="shared" si="3"/>
        <v>310</v>
      </c>
      <c r="V12" s="13">
        <v>472</v>
      </c>
      <c r="W12" s="13">
        <v>174</v>
      </c>
      <c r="X12">
        <v>16</v>
      </c>
      <c r="Y12" t="s">
        <v>42</v>
      </c>
      <c r="Z12" s="13">
        <v>0.11282194848824191</v>
      </c>
      <c r="AA12" s="13">
        <v>5.9070548712206114E-2</v>
      </c>
      <c r="AB12" s="13">
        <v>5.6270996640537578E-2</v>
      </c>
      <c r="AC12" s="13">
        <v>2.3796192609182691E-2</v>
      </c>
      <c r="AD12">
        <v>6</v>
      </c>
    </row>
    <row r="13" spans="1:30" x14ac:dyDescent="0.25">
      <c r="A13" s="7">
        <v>12</v>
      </c>
      <c r="B13" s="7" t="s">
        <v>41</v>
      </c>
      <c r="C13" s="7">
        <v>1404054</v>
      </c>
      <c r="D13" s="24">
        <v>8.2207022992936488E-2</v>
      </c>
      <c r="E13" s="24">
        <v>2.6512240095706935E-2</v>
      </c>
      <c r="F13" s="24">
        <v>-3.9141671858125296E-2</v>
      </c>
      <c r="G13" s="24">
        <v>-5.7959276273560664E-2</v>
      </c>
      <c r="H13">
        <v>6</v>
      </c>
      <c r="I13" s="20">
        <v>3576</v>
      </c>
      <c r="J13" s="7">
        <v>2.7</v>
      </c>
      <c r="K13" s="7">
        <v>39.700000000000003</v>
      </c>
      <c r="L13" s="7">
        <v>75.400000000000006</v>
      </c>
      <c r="M13" s="7">
        <v>132.69999999999999</v>
      </c>
      <c r="N13" s="7">
        <v>1427538</v>
      </c>
      <c r="O13" s="7">
        <v>366546</v>
      </c>
      <c r="P13" s="7">
        <v>31147</v>
      </c>
      <c r="Q13" s="7">
        <v>539280</v>
      </c>
      <c r="R13" s="7">
        <v>151128</v>
      </c>
      <c r="S13" s="7">
        <v>339437</v>
      </c>
      <c r="T13" s="23">
        <f t="shared" si="2"/>
        <v>190</v>
      </c>
      <c r="U13" s="23">
        <f t="shared" si="3"/>
        <v>431</v>
      </c>
      <c r="V13" s="13">
        <v>183</v>
      </c>
      <c r="W13" s="13">
        <v>62</v>
      </c>
      <c r="X13">
        <v>7</v>
      </c>
      <c r="Y13" t="s">
        <v>41</v>
      </c>
      <c r="Z13" s="13">
        <v>0.23433133732534925</v>
      </c>
      <c r="AA13" s="13">
        <v>0.17125748502994004</v>
      </c>
      <c r="AB13" s="13">
        <v>3.4730538922155642E-2</v>
      </c>
      <c r="AC13" s="13">
        <v>4.7904191616766015E-3</v>
      </c>
      <c r="AD13">
        <v>6</v>
      </c>
    </row>
    <row r="14" spans="1:30" x14ac:dyDescent="0.25">
      <c r="A14" s="7">
        <v>13</v>
      </c>
      <c r="B14" s="7" t="s">
        <v>40</v>
      </c>
      <c r="C14" s="7">
        <v>1612136</v>
      </c>
      <c r="D14" s="24">
        <v>2.9474752598012997E-2</v>
      </c>
      <c r="E14" s="24">
        <v>-3.1758645847436394E-2</v>
      </c>
      <c r="F14" s="24">
        <v>-6.9102849350011653E-2</v>
      </c>
      <c r="G14" s="24">
        <v>-4.4390211261835961E-2</v>
      </c>
      <c r="H14">
        <v>4</v>
      </c>
      <c r="I14" s="20">
        <v>3889</v>
      </c>
      <c r="J14" s="7">
        <v>1.9</v>
      </c>
      <c r="K14" s="7">
        <v>41.2</v>
      </c>
      <c r="L14" s="7">
        <v>11.4</v>
      </c>
      <c r="M14" s="7">
        <v>172</v>
      </c>
      <c r="N14" s="7">
        <v>1716943</v>
      </c>
      <c r="O14" s="7">
        <v>1599814</v>
      </c>
      <c r="P14" s="7">
        <v>15052</v>
      </c>
      <c r="Q14" s="7">
        <v>26359</v>
      </c>
      <c r="R14" s="7">
        <v>33673</v>
      </c>
      <c r="S14" s="7">
        <v>42045</v>
      </c>
      <c r="T14" s="23">
        <f t="shared" si="2"/>
        <v>132</v>
      </c>
      <c r="U14" s="23">
        <f t="shared" si="3"/>
        <v>114</v>
      </c>
      <c r="V14" s="13">
        <v>125</v>
      </c>
      <c r="W14" s="13">
        <v>379</v>
      </c>
      <c r="X14">
        <v>7</v>
      </c>
      <c r="Y14" t="s">
        <v>40</v>
      </c>
      <c r="Z14" s="13">
        <v>1.6777041942604907E-2</v>
      </c>
      <c r="AA14" s="13">
        <v>-4.856512141280353E-2</v>
      </c>
      <c r="AB14" s="13">
        <v>-6.2693156732891789E-2</v>
      </c>
      <c r="AC14" s="13">
        <v>-4.2384105960264873E-2</v>
      </c>
      <c r="AD14">
        <v>4</v>
      </c>
    </row>
    <row r="15" spans="1:30" x14ac:dyDescent="0.25">
      <c r="A15" s="7">
        <v>14</v>
      </c>
      <c r="B15" s="7" t="s">
        <v>39</v>
      </c>
      <c r="C15" s="7">
        <v>12882135</v>
      </c>
      <c r="D15" s="24">
        <v>-3.5277604196232819E-2</v>
      </c>
      <c r="E15" s="24">
        <v>-0.10316077931270433</v>
      </c>
      <c r="F15" s="24">
        <v>-0.15481813944322814</v>
      </c>
      <c r="G15" s="24">
        <v>-0.10837787366890271</v>
      </c>
      <c r="H15">
        <v>2</v>
      </c>
      <c r="I15" s="20">
        <v>56175</v>
      </c>
      <c r="J15" s="7">
        <v>7.8</v>
      </c>
      <c r="K15" s="7">
        <v>43.4</v>
      </c>
      <c r="L15" s="7">
        <v>137.19999999999999</v>
      </c>
      <c r="M15" s="7">
        <v>250.4</v>
      </c>
      <c r="N15" s="7">
        <v>12802023</v>
      </c>
      <c r="O15" s="7">
        <v>9864942</v>
      </c>
      <c r="P15" s="7">
        <v>1872275</v>
      </c>
      <c r="Q15" s="7">
        <v>729694</v>
      </c>
      <c r="R15" s="7">
        <v>84241</v>
      </c>
      <c r="S15" s="7">
        <v>250871</v>
      </c>
      <c r="T15" s="23">
        <f t="shared" si="2"/>
        <v>404</v>
      </c>
      <c r="U15" s="23">
        <f t="shared" si="3"/>
        <v>189</v>
      </c>
      <c r="V15" s="13">
        <v>386</v>
      </c>
      <c r="W15" s="13">
        <v>293</v>
      </c>
      <c r="X15">
        <v>18</v>
      </c>
      <c r="Y15" t="s">
        <v>39</v>
      </c>
      <c r="Z15" s="13">
        <v>-5.6973564266179205E-3</v>
      </c>
      <c r="AA15" s="13">
        <v>-0.12534184138559709</v>
      </c>
      <c r="AB15" s="13">
        <v>-0.15656335460346399</v>
      </c>
      <c r="AC15" s="13">
        <v>-0.13354603463992701</v>
      </c>
      <c r="AD15">
        <v>2</v>
      </c>
    </row>
    <row r="16" spans="1:30" x14ac:dyDescent="0.25">
      <c r="A16" s="7">
        <v>15</v>
      </c>
      <c r="B16" s="7" t="s">
        <v>38</v>
      </c>
      <c r="C16" s="7">
        <v>6570902</v>
      </c>
      <c r="D16" s="24">
        <v>8.2207022992936488E-2</v>
      </c>
      <c r="E16" s="24">
        <v>2.6512240095706935E-2</v>
      </c>
      <c r="F16" s="24">
        <v>-3.9141671858125296E-2</v>
      </c>
      <c r="G16" s="24">
        <v>-5.7959276273560664E-2</v>
      </c>
      <c r="H16">
        <v>6</v>
      </c>
      <c r="I16" s="20">
        <v>26601</v>
      </c>
      <c r="J16" s="7">
        <v>6</v>
      </c>
      <c r="K16" s="7">
        <v>39.4</v>
      </c>
      <c r="L16" s="7">
        <v>99</v>
      </c>
      <c r="M16" s="7">
        <v>254.6</v>
      </c>
      <c r="N16" s="7">
        <v>6666818</v>
      </c>
      <c r="O16" s="7">
        <v>5690929</v>
      </c>
      <c r="P16" s="7">
        <v>649813</v>
      </c>
      <c r="Q16" s="7">
        <v>157668</v>
      </c>
      <c r="R16" s="7">
        <v>31713</v>
      </c>
      <c r="S16" s="7">
        <v>136695</v>
      </c>
      <c r="T16" s="23">
        <f t="shared" si="2"/>
        <v>441</v>
      </c>
      <c r="U16" s="23">
        <f t="shared" si="3"/>
        <v>188</v>
      </c>
      <c r="V16" s="13">
        <v>427</v>
      </c>
      <c r="W16" s="13">
        <v>298</v>
      </c>
      <c r="X16">
        <v>14</v>
      </c>
      <c r="Y16" t="s">
        <v>38</v>
      </c>
      <c r="Z16" s="13">
        <v>1.42857142857144E-2</v>
      </c>
      <c r="AA16" s="13">
        <v>-2.882205513784461E-2</v>
      </c>
      <c r="AB16" s="13">
        <v>-8.4711779448621585E-2</v>
      </c>
      <c r="AC16" s="13">
        <v>-0.10401002506265664</v>
      </c>
      <c r="AD16">
        <v>6</v>
      </c>
    </row>
    <row r="17" spans="1:30" x14ac:dyDescent="0.25">
      <c r="A17" s="7">
        <v>16</v>
      </c>
      <c r="B17" s="7" t="s">
        <v>37</v>
      </c>
      <c r="C17" s="7">
        <v>3090416</v>
      </c>
      <c r="D17" s="24">
        <v>-3.4767008794549199E-2</v>
      </c>
      <c r="E17" s="24">
        <v>-6.9139469912726292E-2</v>
      </c>
      <c r="F17" s="24">
        <v>-0.12178634751656937</v>
      </c>
      <c r="G17" s="24">
        <v>-0.16123431213165487</v>
      </c>
      <c r="H17">
        <v>3</v>
      </c>
      <c r="I17" s="20">
        <v>9226</v>
      </c>
      <c r="J17" s="7">
        <v>3.3</v>
      </c>
      <c r="K17" s="7">
        <v>39.200000000000003</v>
      </c>
      <c r="L17" s="7">
        <v>39.799999999999997</v>
      </c>
      <c r="M17" s="7">
        <v>211</v>
      </c>
      <c r="N17" s="7">
        <v>3145711</v>
      </c>
      <c r="O17" s="7">
        <v>2864664</v>
      </c>
      <c r="P17" s="7">
        <v>120218</v>
      </c>
      <c r="Q17" s="7">
        <v>82346</v>
      </c>
      <c r="R17" s="7">
        <v>19934</v>
      </c>
      <c r="S17" s="7">
        <v>58549</v>
      </c>
      <c r="T17" s="23">
        <f t="shared" si="2"/>
        <v>356</v>
      </c>
      <c r="U17" s="23">
        <f t="shared" si="3"/>
        <v>161</v>
      </c>
      <c r="V17" s="13">
        <v>346</v>
      </c>
      <c r="W17" s="13">
        <v>329</v>
      </c>
      <c r="X17">
        <v>10</v>
      </c>
      <c r="Y17" t="s">
        <v>37</v>
      </c>
      <c r="Z17" s="13">
        <v>-8.8646437095125218E-3</v>
      </c>
      <c r="AA17" s="13">
        <v>-2.4889191953631134E-2</v>
      </c>
      <c r="AB17" s="13">
        <v>-6.7848619161268442E-2</v>
      </c>
      <c r="AC17" s="13">
        <v>-7.4667575860893398E-2</v>
      </c>
      <c r="AD17">
        <v>3</v>
      </c>
    </row>
    <row r="18" spans="1:30" x14ac:dyDescent="0.25">
      <c r="A18" s="7">
        <v>17</v>
      </c>
      <c r="B18" s="7" t="s">
        <v>36</v>
      </c>
      <c r="C18" s="7">
        <v>2893957</v>
      </c>
      <c r="D18" s="24">
        <v>-3.4767008794549199E-2</v>
      </c>
      <c r="E18" s="24">
        <v>-6.9139469912726292E-2</v>
      </c>
      <c r="F18" s="24">
        <v>-0.12178634751656937</v>
      </c>
      <c r="G18" s="24">
        <v>-0.16123431213165487</v>
      </c>
      <c r="H18">
        <v>3</v>
      </c>
      <c r="I18" s="20">
        <v>12031</v>
      </c>
      <c r="J18" s="7">
        <v>5.5</v>
      </c>
      <c r="K18" s="7">
        <v>55.9</v>
      </c>
      <c r="L18" s="7">
        <v>61.3</v>
      </c>
      <c r="M18" s="7">
        <v>290.3</v>
      </c>
      <c r="N18" s="7">
        <v>2913123</v>
      </c>
      <c r="O18" s="7">
        <v>2519176</v>
      </c>
      <c r="P18" s="7">
        <v>179569</v>
      </c>
      <c r="Q18" s="7">
        <v>89908</v>
      </c>
      <c r="R18" s="7">
        <v>38094</v>
      </c>
      <c r="S18" s="7">
        <v>86376</v>
      </c>
      <c r="T18" s="23">
        <f t="shared" si="2"/>
        <v>303</v>
      </c>
      <c r="U18" s="23">
        <f t="shared" si="3"/>
        <v>220</v>
      </c>
      <c r="V18" s="13">
        <v>292</v>
      </c>
      <c r="W18" s="13">
        <v>269</v>
      </c>
      <c r="X18">
        <v>11</v>
      </c>
      <c r="Y18" t="s">
        <v>36</v>
      </c>
      <c r="Z18" s="13">
        <v>-7.8934624697336614E-2</v>
      </c>
      <c r="AA18" s="13">
        <v>-5.5932203389830425E-2</v>
      </c>
      <c r="AB18" s="13">
        <v>-0.15593220338983046</v>
      </c>
      <c r="AC18" s="13">
        <v>-0.176997578692494</v>
      </c>
      <c r="AD18">
        <v>3</v>
      </c>
    </row>
    <row r="19" spans="1:30" x14ac:dyDescent="0.25">
      <c r="A19" s="7">
        <v>18</v>
      </c>
      <c r="B19" s="7" t="s">
        <v>35</v>
      </c>
      <c r="C19" s="7">
        <v>4395295</v>
      </c>
      <c r="D19" s="24">
        <v>8.2207022992936488E-2</v>
      </c>
      <c r="E19" s="24">
        <v>2.6512240095706935E-2</v>
      </c>
      <c r="F19" s="24">
        <v>-3.9141671858125296E-2</v>
      </c>
      <c r="G19" s="24">
        <v>-5.7959276273560664E-2</v>
      </c>
      <c r="H19">
        <v>6</v>
      </c>
      <c r="I19" s="20">
        <v>10058</v>
      </c>
      <c r="J19" s="7">
        <v>5.9</v>
      </c>
      <c r="K19" s="7">
        <v>37.299999999999997</v>
      </c>
      <c r="L19" s="7">
        <v>66.400000000000006</v>
      </c>
      <c r="M19" s="7">
        <v>116.2</v>
      </c>
      <c r="N19" s="7">
        <v>4454189</v>
      </c>
      <c r="O19" s="7">
        <v>3908964</v>
      </c>
      <c r="P19" s="7">
        <v>372839</v>
      </c>
      <c r="Q19" s="7">
        <v>69734</v>
      </c>
      <c r="R19" s="7">
        <v>17111</v>
      </c>
      <c r="S19" s="7">
        <v>85541</v>
      </c>
      <c r="T19" s="23">
        <f t="shared" si="2"/>
        <v>464</v>
      </c>
      <c r="U19" s="23">
        <f t="shared" si="3"/>
        <v>225</v>
      </c>
      <c r="V19" s="13">
        <v>454</v>
      </c>
      <c r="W19" s="13">
        <v>265</v>
      </c>
      <c r="X19">
        <v>10</v>
      </c>
      <c r="Y19" t="s">
        <v>35</v>
      </c>
      <c r="Z19" s="13">
        <v>2.878653675819309E-2</v>
      </c>
      <c r="AA19" s="13">
        <v>-3.1886625332152294E-2</v>
      </c>
      <c r="AB19" s="13">
        <v>-6.2887511071744978E-2</v>
      </c>
      <c r="AC19" s="13">
        <v>-7.0416297608503126E-2</v>
      </c>
      <c r="AD19">
        <v>6</v>
      </c>
    </row>
    <row r="20" spans="1:30" x14ac:dyDescent="0.25">
      <c r="A20" s="7">
        <v>19</v>
      </c>
      <c r="B20" s="7" t="s">
        <v>34</v>
      </c>
      <c r="C20" s="7">
        <v>4625470</v>
      </c>
      <c r="D20" s="24">
        <v>2.9474752598012997E-2</v>
      </c>
      <c r="E20" s="24">
        <v>-3.1758645847436394E-2</v>
      </c>
      <c r="F20" s="24">
        <v>-6.9102849350011653E-2</v>
      </c>
      <c r="G20" s="24">
        <v>-4.4390211261835961E-2</v>
      </c>
      <c r="H20">
        <v>4</v>
      </c>
      <c r="I20" s="20">
        <v>26092</v>
      </c>
      <c r="J20" s="7">
        <v>12.4</v>
      </c>
      <c r="K20" s="7">
        <v>39.9</v>
      </c>
      <c r="L20" s="7">
        <v>114.4</v>
      </c>
      <c r="M20" s="7">
        <v>390.3</v>
      </c>
      <c r="N20" s="7">
        <v>4684333</v>
      </c>
      <c r="O20" s="7">
        <v>2951003</v>
      </c>
      <c r="P20" s="7">
        <v>1528167</v>
      </c>
      <c r="Q20" s="7">
        <v>87305</v>
      </c>
      <c r="R20" s="7">
        <v>39463</v>
      </c>
      <c r="S20" s="7">
        <v>78395</v>
      </c>
      <c r="T20" s="23">
        <f t="shared" si="2"/>
        <v>375</v>
      </c>
      <c r="U20" s="23">
        <f t="shared" si="3"/>
        <v>339</v>
      </c>
      <c r="V20" s="13">
        <v>361</v>
      </c>
      <c r="W20" s="13">
        <v>147</v>
      </c>
      <c r="X20">
        <v>14</v>
      </c>
      <c r="Y20" t="s">
        <v>34</v>
      </c>
      <c r="Z20" s="13">
        <v>1.6337522441651542E-2</v>
      </c>
      <c r="AA20" s="13">
        <v>-3.1059245960502611E-2</v>
      </c>
      <c r="AB20" s="13">
        <v>-7.5763016157989305E-2</v>
      </c>
      <c r="AC20" s="13">
        <v>-6.9120287253141829E-2</v>
      </c>
      <c r="AD20">
        <v>4</v>
      </c>
    </row>
    <row r="21" spans="1:30" x14ac:dyDescent="0.25">
      <c r="A21" s="7">
        <v>20</v>
      </c>
      <c r="B21" s="7" t="s">
        <v>33</v>
      </c>
      <c r="C21" s="7">
        <v>1328302</v>
      </c>
      <c r="D21" s="24">
        <v>8.3324887138374604E-2</v>
      </c>
      <c r="E21" s="24">
        <v>0.11565112218641732</v>
      </c>
      <c r="F21" s="24">
        <v>8.1268439237481435E-2</v>
      </c>
      <c r="G21" s="24">
        <v>0.13226764996756268</v>
      </c>
      <c r="H21">
        <v>1</v>
      </c>
      <c r="I21" s="20">
        <v>1616</v>
      </c>
      <c r="J21" s="7">
        <v>1.7</v>
      </c>
      <c r="K21" s="7">
        <v>35.4</v>
      </c>
      <c r="L21" s="7">
        <v>18.600000000000001</v>
      </c>
      <c r="M21" s="7">
        <v>65.3</v>
      </c>
      <c r="N21" s="7">
        <v>1335907</v>
      </c>
      <c r="O21" s="7">
        <v>1264744</v>
      </c>
      <c r="P21" s="7">
        <v>21093</v>
      </c>
      <c r="Q21" s="7">
        <v>16643</v>
      </c>
      <c r="R21" s="7">
        <v>9985</v>
      </c>
      <c r="S21" s="7">
        <v>23442</v>
      </c>
      <c r="T21" s="23">
        <f t="shared" si="2"/>
        <v>606</v>
      </c>
      <c r="U21" s="23">
        <f t="shared" si="3"/>
        <v>55</v>
      </c>
      <c r="V21" s="13">
        <v>600</v>
      </c>
      <c r="W21" s="13">
        <v>439</v>
      </c>
      <c r="X21">
        <v>6</v>
      </c>
      <c r="Y21" t="s">
        <v>33</v>
      </c>
      <c r="Z21" s="13">
        <v>2.2314049586776765E-2</v>
      </c>
      <c r="AA21" s="13">
        <v>7.5206611570247883E-2</v>
      </c>
      <c r="AB21" s="13">
        <v>5.7024793388429799E-2</v>
      </c>
      <c r="AC21" s="13">
        <v>6.9421487603305826E-2</v>
      </c>
      <c r="AD21">
        <v>1</v>
      </c>
    </row>
    <row r="22" spans="1:30" x14ac:dyDescent="0.25">
      <c r="A22" s="7">
        <v>21</v>
      </c>
      <c r="B22" s="7" t="s">
        <v>32</v>
      </c>
      <c r="C22" s="7">
        <v>5928814</v>
      </c>
      <c r="D22" s="24">
        <v>-3.5277604196232819E-2</v>
      </c>
      <c r="E22" s="24">
        <v>-0.10316077931270433</v>
      </c>
      <c r="F22" s="24">
        <v>-0.15481813944322814</v>
      </c>
      <c r="G22" s="24">
        <v>-0.10837787366890271</v>
      </c>
      <c r="H22">
        <v>2</v>
      </c>
      <c r="I22" s="20">
        <v>30273</v>
      </c>
      <c r="J22" s="7">
        <v>9</v>
      </c>
      <c r="K22" s="7">
        <v>27.9</v>
      </c>
      <c r="L22" s="7">
        <v>185.1</v>
      </c>
      <c r="M22" s="7">
        <v>278.2</v>
      </c>
      <c r="N22" s="7">
        <v>6052177</v>
      </c>
      <c r="O22" s="7">
        <v>3568679</v>
      </c>
      <c r="P22" s="7">
        <v>1862566</v>
      </c>
      <c r="Q22" s="7">
        <v>407369</v>
      </c>
      <c r="R22" s="7">
        <v>41967</v>
      </c>
      <c r="S22" s="7">
        <v>171596</v>
      </c>
      <c r="T22" s="23">
        <f t="shared" si="2"/>
        <v>596</v>
      </c>
      <c r="U22" s="23">
        <f t="shared" si="3"/>
        <v>230</v>
      </c>
      <c r="V22" s="13">
        <v>581</v>
      </c>
      <c r="W22" s="13">
        <v>255</v>
      </c>
      <c r="X22">
        <v>15</v>
      </c>
      <c r="Y22" t="s">
        <v>32</v>
      </c>
      <c r="Z22" s="13">
        <v>-5.6377449020391823E-2</v>
      </c>
      <c r="AA22" s="13">
        <v>-8.5965613754498196E-2</v>
      </c>
      <c r="AB22" s="13">
        <v>-0.10815673730507802</v>
      </c>
      <c r="AC22" s="13">
        <v>-5.2978808476609358E-2</v>
      </c>
      <c r="AD22">
        <v>2</v>
      </c>
    </row>
    <row r="23" spans="1:30" x14ac:dyDescent="0.25">
      <c r="A23" s="7">
        <v>22</v>
      </c>
      <c r="B23" s="7" t="s">
        <v>31</v>
      </c>
      <c r="C23" s="7">
        <v>6692824</v>
      </c>
      <c r="D23" s="24">
        <v>8.3324887138374604E-2</v>
      </c>
      <c r="E23" s="24">
        <v>0.11565112218641732</v>
      </c>
      <c r="F23" s="24">
        <v>8.1268439237481435E-2</v>
      </c>
      <c r="G23" s="24">
        <v>0.13226764996756268</v>
      </c>
      <c r="H23">
        <v>1</v>
      </c>
      <c r="I23" s="20">
        <v>24558</v>
      </c>
      <c r="J23" s="7">
        <v>2.5</v>
      </c>
      <c r="K23" s="7">
        <v>32</v>
      </c>
      <c r="L23" s="7">
        <v>71</v>
      </c>
      <c r="M23" s="7">
        <v>252.5</v>
      </c>
      <c r="N23" s="7">
        <v>6859819</v>
      </c>
      <c r="O23" s="7">
        <v>5576725</v>
      </c>
      <c r="P23" s="7">
        <v>603433</v>
      </c>
      <c r="Q23" s="7">
        <v>473001</v>
      </c>
      <c r="R23" s="7">
        <v>40406</v>
      </c>
      <c r="S23" s="7">
        <v>166254</v>
      </c>
      <c r="T23" s="23">
        <f t="shared" si="2"/>
        <v>626</v>
      </c>
      <c r="U23" s="23">
        <f t="shared" si="3"/>
        <v>103</v>
      </c>
      <c r="V23" s="13">
        <v>612</v>
      </c>
      <c r="W23" s="13">
        <v>383</v>
      </c>
      <c r="X23">
        <v>14</v>
      </c>
      <c r="Y23" t="s">
        <v>31</v>
      </c>
      <c r="Z23" s="13">
        <v>5.3072625698324022E-2</v>
      </c>
      <c r="AA23" s="13">
        <v>9.1899441340782054E-2</v>
      </c>
      <c r="AB23" s="13">
        <v>9.3296089385474956E-2</v>
      </c>
      <c r="AC23" s="13">
        <v>0.15446927374301681</v>
      </c>
      <c r="AD23">
        <v>1</v>
      </c>
    </row>
    <row r="24" spans="1:30" x14ac:dyDescent="0.25">
      <c r="A24" s="7">
        <v>23</v>
      </c>
      <c r="B24" s="7" t="s">
        <v>30</v>
      </c>
      <c r="C24" s="7">
        <v>9895622</v>
      </c>
      <c r="D24" s="24">
        <v>2.9474752598012997E-2</v>
      </c>
      <c r="E24" s="24">
        <v>-3.1758645847436394E-2</v>
      </c>
      <c r="F24" s="24">
        <v>-6.9102849350011653E-2</v>
      </c>
      <c r="G24" s="24">
        <v>-4.4390211261835961E-2</v>
      </c>
      <c r="H24">
        <v>4</v>
      </c>
      <c r="I24" s="20">
        <v>44820</v>
      </c>
      <c r="J24" s="7">
        <v>5.7</v>
      </c>
      <c r="K24" s="7">
        <v>70.599999999999994</v>
      </c>
      <c r="L24" s="7">
        <v>65.099999999999994</v>
      </c>
      <c r="M24" s="7">
        <v>308.5</v>
      </c>
      <c r="N24" s="7">
        <v>9962311</v>
      </c>
      <c r="O24" s="7">
        <v>7914418</v>
      </c>
      <c r="P24" s="7">
        <v>1408605</v>
      </c>
      <c r="Q24" s="7">
        <v>319772</v>
      </c>
      <c r="R24" s="7">
        <v>77211</v>
      </c>
      <c r="S24" s="7">
        <v>242305</v>
      </c>
      <c r="T24" s="23">
        <f t="shared" si="2"/>
        <v>449</v>
      </c>
      <c r="U24" s="23">
        <f t="shared" si="3"/>
        <v>99</v>
      </c>
      <c r="V24" s="13">
        <v>432</v>
      </c>
      <c r="W24" s="13">
        <v>384</v>
      </c>
      <c r="X24">
        <v>17</v>
      </c>
      <c r="Y24" t="s">
        <v>30</v>
      </c>
      <c r="Z24" s="13">
        <v>2.0226717048232992E-2</v>
      </c>
      <c r="AA24" s="13">
        <v>-7.6239164258724193E-2</v>
      </c>
      <c r="AB24" s="13">
        <v>-5.0233385196710306E-2</v>
      </c>
      <c r="AC24" s="13">
        <v>0</v>
      </c>
      <c r="AD24">
        <v>4</v>
      </c>
    </row>
    <row r="25" spans="1:30" x14ac:dyDescent="0.25">
      <c r="A25" s="7">
        <v>24</v>
      </c>
      <c r="B25" s="7" t="s">
        <v>29</v>
      </c>
      <c r="C25" s="7">
        <v>5420380</v>
      </c>
      <c r="D25" s="24">
        <v>8.3324887138374604E-2</v>
      </c>
      <c r="E25" s="24">
        <v>0.11565112218641732</v>
      </c>
      <c r="F25" s="24">
        <v>8.1268439237481435E-2</v>
      </c>
      <c r="G25" s="24">
        <v>0.13226764996756268</v>
      </c>
      <c r="H25">
        <v>1</v>
      </c>
      <c r="I25" s="20">
        <v>13289</v>
      </c>
      <c r="J25" s="7">
        <v>2</v>
      </c>
      <c r="K25" s="7">
        <v>42.8</v>
      </c>
      <c r="L25" s="7">
        <v>64.900000000000006</v>
      </c>
      <c r="M25" s="7">
        <v>128.6</v>
      </c>
      <c r="N25" s="7">
        <v>5576606</v>
      </c>
      <c r="O25" s="7">
        <v>4708215</v>
      </c>
      <c r="P25" s="7">
        <v>365225</v>
      </c>
      <c r="Q25" s="7">
        <v>284643</v>
      </c>
      <c r="R25" s="7">
        <v>79372</v>
      </c>
      <c r="S25" s="7">
        <v>139151</v>
      </c>
      <c r="T25" s="23">
        <f t="shared" si="2"/>
        <v>344</v>
      </c>
      <c r="U25" s="23">
        <f t="shared" si="3"/>
        <v>87</v>
      </c>
      <c r="V25" s="13">
        <v>333</v>
      </c>
      <c r="W25" s="13">
        <v>402</v>
      </c>
      <c r="X25">
        <v>11</v>
      </c>
      <c r="Y25" t="s">
        <v>29</v>
      </c>
      <c r="Z25" s="13">
        <v>1.7624842635333565E-2</v>
      </c>
      <c r="AA25" s="13">
        <v>1.8044481745698625E-2</v>
      </c>
      <c r="AB25" s="13">
        <v>-3.8187159043222924E-2</v>
      </c>
      <c r="AC25" s="13">
        <v>-1.6365925304238377E-2</v>
      </c>
      <c r="AD25">
        <v>1</v>
      </c>
    </row>
    <row r="26" spans="1:30" x14ac:dyDescent="0.25">
      <c r="A26" s="7">
        <v>25</v>
      </c>
      <c r="B26" s="7" t="s">
        <v>28</v>
      </c>
      <c r="C26" s="7">
        <v>2991207</v>
      </c>
      <c r="D26" s="24">
        <v>-3.4767008794549199E-2</v>
      </c>
      <c r="E26" s="24">
        <v>-6.9139469912726292E-2</v>
      </c>
      <c r="F26" s="24">
        <v>-0.12178634751656937</v>
      </c>
      <c r="G26" s="24">
        <v>-0.16123431213165487</v>
      </c>
      <c r="H26">
        <v>3</v>
      </c>
      <c r="I26" s="20">
        <v>8526</v>
      </c>
      <c r="J26" s="7">
        <v>8.1999999999999993</v>
      </c>
      <c r="K26" s="7">
        <v>36.6</v>
      </c>
      <c r="L26" s="7">
        <v>69.400000000000006</v>
      </c>
      <c r="M26" s="7">
        <v>171.5</v>
      </c>
      <c r="N26" s="7">
        <v>2984100</v>
      </c>
      <c r="O26" s="7">
        <v>1766950</v>
      </c>
      <c r="P26" s="7">
        <v>1126498</v>
      </c>
      <c r="Q26" s="7">
        <v>32515</v>
      </c>
      <c r="R26" s="7">
        <v>19966</v>
      </c>
      <c r="S26" s="7">
        <v>38171</v>
      </c>
      <c r="T26" s="23">
        <f t="shared" si="2"/>
        <v>409</v>
      </c>
      <c r="U26" s="23">
        <f t="shared" si="3"/>
        <v>314</v>
      </c>
      <c r="V26" s="13">
        <v>399</v>
      </c>
      <c r="W26" s="13">
        <v>176</v>
      </c>
      <c r="X26">
        <v>10</v>
      </c>
      <c r="Y26" t="s">
        <v>28</v>
      </c>
      <c r="Z26" s="13">
        <v>-1.8200910045502235E-2</v>
      </c>
      <c r="AA26" s="13">
        <v>-3.4301715085754129E-2</v>
      </c>
      <c r="AB26" s="13">
        <v>-2.5201260063003113E-2</v>
      </c>
      <c r="AC26" s="13">
        <v>-3.8851942597129742E-2</v>
      </c>
      <c r="AD26">
        <v>3</v>
      </c>
    </row>
    <row r="27" spans="1:30" x14ac:dyDescent="0.25">
      <c r="A27" s="7">
        <v>26</v>
      </c>
      <c r="B27" s="7" t="s">
        <v>27</v>
      </c>
      <c r="C27" s="7">
        <v>6044171</v>
      </c>
      <c r="D27" s="24">
        <v>-3.4767008794549199E-2</v>
      </c>
      <c r="E27" s="24">
        <v>-6.9139469912726292E-2</v>
      </c>
      <c r="F27" s="24">
        <v>-0.12178634751656937</v>
      </c>
      <c r="G27" s="24">
        <v>-0.16123431213165487</v>
      </c>
      <c r="H27">
        <v>3</v>
      </c>
      <c r="I27" s="20">
        <v>32420</v>
      </c>
      <c r="J27" s="7">
        <v>9.8000000000000007</v>
      </c>
      <c r="K27" s="7">
        <v>44.6</v>
      </c>
      <c r="L27" s="7">
        <v>103.9</v>
      </c>
      <c r="M27" s="7">
        <v>372</v>
      </c>
      <c r="N27" s="7">
        <v>6113532</v>
      </c>
      <c r="O27" s="7">
        <v>5080444</v>
      </c>
      <c r="P27" s="7">
        <v>723029</v>
      </c>
      <c r="Q27" s="7">
        <v>126443</v>
      </c>
      <c r="R27" s="7">
        <v>43757</v>
      </c>
      <c r="S27" s="7">
        <v>139859</v>
      </c>
      <c r="T27" s="23">
        <f t="shared" si="2"/>
        <v>369</v>
      </c>
      <c r="U27" s="23">
        <f t="shared" si="3"/>
        <v>222</v>
      </c>
      <c r="V27" s="13">
        <v>354</v>
      </c>
      <c r="W27" s="13">
        <v>263</v>
      </c>
      <c r="X27">
        <v>15</v>
      </c>
      <c r="Y27" t="s">
        <v>27</v>
      </c>
      <c r="Z27" s="13">
        <v>-2.0742975674146711E-2</v>
      </c>
      <c r="AA27" s="13">
        <v>-6.1851782010182835E-2</v>
      </c>
      <c r="AB27" s="13">
        <v>-0.16500094286253056</v>
      </c>
      <c r="AC27" s="13">
        <v>-0.18291533094474827</v>
      </c>
      <c r="AD27">
        <v>3</v>
      </c>
    </row>
    <row r="28" spans="1:30" x14ac:dyDescent="0.25">
      <c r="A28" s="7">
        <v>27</v>
      </c>
      <c r="B28" s="7" t="s">
        <v>26</v>
      </c>
      <c r="C28" s="7">
        <v>1015165</v>
      </c>
      <c r="D28" s="24">
        <v>-3.4767008794549199E-2</v>
      </c>
      <c r="E28" s="24">
        <v>-6.9139469912726292E-2</v>
      </c>
      <c r="F28" s="24">
        <v>-0.12178634751656937</v>
      </c>
      <c r="G28" s="24">
        <v>-0.16123431213165487</v>
      </c>
      <c r="H28">
        <v>3</v>
      </c>
      <c r="I28" s="20">
        <v>3961</v>
      </c>
      <c r="J28" s="7">
        <v>3.9</v>
      </c>
      <c r="K28" s="7">
        <v>58.4</v>
      </c>
      <c r="L28" s="7">
        <v>28.1</v>
      </c>
      <c r="M28" s="7">
        <v>286.7</v>
      </c>
      <c r="N28" s="7">
        <v>1050493</v>
      </c>
      <c r="O28" s="7">
        <v>935792</v>
      </c>
      <c r="P28" s="7">
        <v>6114</v>
      </c>
      <c r="Q28" s="7">
        <v>8842</v>
      </c>
      <c r="R28" s="7">
        <v>70823</v>
      </c>
      <c r="S28" s="7">
        <v>28922</v>
      </c>
      <c r="T28" s="23">
        <f t="shared" si="2"/>
        <v>191</v>
      </c>
      <c r="U28" s="23">
        <f t="shared" si="3"/>
        <v>62</v>
      </c>
      <c r="V28" s="13">
        <v>183</v>
      </c>
      <c r="W28" s="13">
        <v>430</v>
      </c>
      <c r="X28">
        <v>8</v>
      </c>
      <c r="Y28" t="s">
        <v>26</v>
      </c>
      <c r="Z28" s="13">
        <v>-2.333598514982781E-2</v>
      </c>
      <c r="AA28" s="13">
        <v>-7.2924953593211342E-2</v>
      </c>
      <c r="AB28" s="13">
        <v>-0.14160700079554503</v>
      </c>
      <c r="AC28" s="13">
        <v>-0.32935560859188556</v>
      </c>
      <c r="AD28">
        <v>3</v>
      </c>
    </row>
    <row r="29" spans="1:30" x14ac:dyDescent="0.25">
      <c r="A29" s="7">
        <v>28</v>
      </c>
      <c r="B29" s="7" t="s">
        <v>25</v>
      </c>
      <c r="C29" s="7">
        <v>1868516</v>
      </c>
      <c r="D29" s="24">
        <v>-3.4767008794549199E-2</v>
      </c>
      <c r="E29" s="24">
        <v>-6.9139469912726292E-2</v>
      </c>
      <c r="F29" s="24">
        <v>-0.12178634751656937</v>
      </c>
      <c r="G29" s="24">
        <v>-0.16123431213165487</v>
      </c>
      <c r="H29">
        <v>3</v>
      </c>
      <c r="I29" s="20">
        <v>5872</v>
      </c>
      <c r="J29" s="7">
        <v>2.2000000000000002</v>
      </c>
      <c r="K29" s="7">
        <v>62</v>
      </c>
      <c r="L29" s="7">
        <v>50.4</v>
      </c>
      <c r="M29" s="7">
        <v>191.2</v>
      </c>
      <c r="N29" s="7">
        <v>1920076</v>
      </c>
      <c r="O29" s="7">
        <v>1700881</v>
      </c>
      <c r="P29" s="7">
        <v>97078</v>
      </c>
      <c r="Q29" s="7">
        <v>49912</v>
      </c>
      <c r="R29" s="7">
        <v>30278</v>
      </c>
      <c r="S29" s="7">
        <v>41927</v>
      </c>
      <c r="T29" s="23">
        <f t="shared" si="2"/>
        <v>285</v>
      </c>
      <c r="U29" s="23">
        <f t="shared" si="3"/>
        <v>169</v>
      </c>
      <c r="V29" s="13">
        <v>276</v>
      </c>
      <c r="W29" s="13">
        <v>322</v>
      </c>
      <c r="X29">
        <v>9</v>
      </c>
      <c r="Y29" t="s">
        <v>25</v>
      </c>
      <c r="Z29" s="13">
        <v>-4.8397645519947539E-2</v>
      </c>
      <c r="AA29" s="13">
        <v>-0.10137344669718772</v>
      </c>
      <c r="AB29" s="13">
        <v>-8.338783518639635E-2</v>
      </c>
      <c r="AC29" s="13">
        <v>-0.14257684761281875</v>
      </c>
      <c r="AD29">
        <v>3</v>
      </c>
    </row>
    <row r="30" spans="1:30" x14ac:dyDescent="0.25">
      <c r="A30" s="7">
        <v>29</v>
      </c>
      <c r="B30" s="7" t="s">
        <v>24</v>
      </c>
      <c r="C30" s="7">
        <v>2790136</v>
      </c>
      <c r="D30" s="24">
        <v>8.3324887138374604E-2</v>
      </c>
      <c r="E30" s="24">
        <v>0.11565112218641732</v>
      </c>
      <c r="F30" s="24">
        <v>8.1268439237481435E-2</v>
      </c>
      <c r="G30" s="24">
        <v>0.13226764996756268</v>
      </c>
      <c r="H30">
        <v>1</v>
      </c>
      <c r="I30" s="20">
        <v>16666</v>
      </c>
      <c r="J30" s="7">
        <v>9.1</v>
      </c>
      <c r="K30" s="7">
        <v>63</v>
      </c>
      <c r="L30" s="7">
        <v>161.5</v>
      </c>
      <c r="M30" s="7">
        <v>322.3</v>
      </c>
      <c r="N30" s="7">
        <v>2998039</v>
      </c>
      <c r="O30" s="7">
        <v>2235657</v>
      </c>
      <c r="P30" s="7">
        <v>294676</v>
      </c>
      <c r="Q30" s="7">
        <v>264533</v>
      </c>
      <c r="R30" s="7">
        <v>73023</v>
      </c>
      <c r="S30" s="7">
        <v>130150</v>
      </c>
      <c r="T30" s="23">
        <f t="shared" si="2"/>
        <v>94</v>
      </c>
      <c r="U30" s="23">
        <f t="shared" si="3"/>
        <v>170</v>
      </c>
      <c r="V30" s="13">
        <v>82</v>
      </c>
      <c r="W30" s="13">
        <v>318</v>
      </c>
      <c r="X30">
        <v>12</v>
      </c>
      <c r="Y30" t="s">
        <v>24</v>
      </c>
      <c r="Z30" s="13">
        <v>0.21964382083108477</v>
      </c>
      <c r="AA30" s="13">
        <v>0.25202374527792776</v>
      </c>
      <c r="AB30" s="13">
        <v>0.14337110991185473</v>
      </c>
      <c r="AC30" s="13">
        <v>8.472746896923912E-2</v>
      </c>
      <c r="AD30">
        <v>1</v>
      </c>
    </row>
    <row r="31" spans="1:30" x14ac:dyDescent="0.25">
      <c r="A31" s="7">
        <v>30</v>
      </c>
      <c r="B31" s="7" t="s">
        <v>84</v>
      </c>
      <c r="C31" s="7">
        <v>1323459</v>
      </c>
      <c r="D31" s="24">
        <v>-3.5277604196232819E-2</v>
      </c>
      <c r="E31" s="24">
        <v>-0.10316077931270433</v>
      </c>
      <c r="F31" s="24">
        <v>-0.15481813944322814</v>
      </c>
      <c r="G31" s="24">
        <v>-0.10837787366890271</v>
      </c>
      <c r="H31">
        <v>2</v>
      </c>
      <c r="I31" s="20">
        <v>2668</v>
      </c>
      <c r="J31" s="7">
        <v>1</v>
      </c>
      <c r="K31" s="7">
        <v>49.4</v>
      </c>
      <c r="L31" s="7">
        <v>31.2</v>
      </c>
      <c r="M31" s="7">
        <v>117.1</v>
      </c>
      <c r="N31" s="7">
        <v>1342795</v>
      </c>
      <c r="O31" s="7">
        <v>1256807</v>
      </c>
      <c r="P31" s="7">
        <v>21239</v>
      </c>
      <c r="Q31" s="7">
        <v>37202</v>
      </c>
      <c r="R31" s="7">
        <v>4593</v>
      </c>
      <c r="S31" s="7">
        <v>22954</v>
      </c>
      <c r="T31" s="23">
        <f t="shared" si="2"/>
        <v>590</v>
      </c>
      <c r="U31" s="23">
        <f t="shared" si="3"/>
        <v>101</v>
      </c>
      <c r="V31" s="13">
        <v>583</v>
      </c>
      <c r="W31" s="13">
        <v>392</v>
      </c>
      <c r="X31">
        <v>7</v>
      </c>
      <c r="Y31" t="s">
        <v>23</v>
      </c>
      <c r="Z31" s="13">
        <v>-5.5359838953194058E-3</v>
      </c>
      <c r="AA31" s="13">
        <v>3.5228988424761808E-3</v>
      </c>
      <c r="AB31" s="13">
        <v>-1.2581781580271767E-2</v>
      </c>
      <c r="AC31" s="13">
        <v>8.3039758429793664E-2</v>
      </c>
      <c r="AD31">
        <v>2</v>
      </c>
    </row>
    <row r="32" spans="1:30" x14ac:dyDescent="0.25">
      <c r="A32" s="7">
        <v>31</v>
      </c>
      <c r="B32" s="7" t="s">
        <v>85</v>
      </c>
      <c r="C32" s="7">
        <v>8899339</v>
      </c>
      <c r="D32" s="24">
        <v>8.3324887138374604E-2</v>
      </c>
      <c r="E32" s="24">
        <v>0.11565112218641732</v>
      </c>
      <c r="F32" s="24">
        <v>8.1268439237481435E-2</v>
      </c>
      <c r="G32" s="24">
        <v>0.13226764996756268</v>
      </c>
      <c r="H32">
        <v>1</v>
      </c>
      <c r="I32" s="20">
        <v>20605</v>
      </c>
      <c r="J32" s="7">
        <v>3.6</v>
      </c>
      <c r="K32" s="7">
        <v>16.7</v>
      </c>
      <c r="L32" s="7">
        <v>87.7</v>
      </c>
      <c r="M32" s="7">
        <v>120.8</v>
      </c>
      <c r="N32" s="7">
        <v>9005644</v>
      </c>
      <c r="O32" s="7">
        <v>6489409</v>
      </c>
      <c r="P32" s="7">
        <v>1346893</v>
      </c>
      <c r="Q32" s="7">
        <v>906671</v>
      </c>
      <c r="R32" s="7">
        <v>64341</v>
      </c>
      <c r="S32" s="7">
        <v>198330</v>
      </c>
      <c r="T32" s="23">
        <f t="shared" si="2"/>
        <v>596</v>
      </c>
      <c r="U32" s="23">
        <f t="shared" si="3"/>
        <v>161</v>
      </c>
      <c r="V32" s="13">
        <v>583</v>
      </c>
      <c r="W32" s="13">
        <v>326</v>
      </c>
      <c r="X32">
        <v>13</v>
      </c>
      <c r="Y32" t="s">
        <v>22</v>
      </c>
      <c r="Z32" s="13">
        <v>7.0804195804195752E-2</v>
      </c>
      <c r="AA32" s="13">
        <v>0.11625874125874122</v>
      </c>
      <c r="AB32" s="13">
        <v>0.14204545454545428</v>
      </c>
      <c r="AC32" s="13">
        <v>0.26092657342657338</v>
      </c>
      <c r="AD32">
        <v>1</v>
      </c>
    </row>
    <row r="33" spans="1:30" x14ac:dyDescent="0.25">
      <c r="A33" s="7">
        <v>32</v>
      </c>
      <c r="B33" s="7" t="s">
        <v>86</v>
      </c>
      <c r="C33" s="7">
        <v>2085287</v>
      </c>
      <c r="D33" s="24">
        <v>-3.5277604196232819E-2</v>
      </c>
      <c r="E33" s="24">
        <v>-0.10316077931270433</v>
      </c>
      <c r="F33" s="24">
        <v>-0.15481813944322814</v>
      </c>
      <c r="G33" s="24">
        <v>-0.10837787366890271</v>
      </c>
      <c r="H33">
        <v>2</v>
      </c>
      <c r="I33" s="20">
        <v>16360</v>
      </c>
      <c r="J33" s="7">
        <v>7.1</v>
      </c>
      <c r="K33" s="7">
        <v>60.3</v>
      </c>
      <c r="L33" s="7">
        <v>178.3</v>
      </c>
      <c r="M33" s="7">
        <v>537.79999999999995</v>
      </c>
      <c r="N33" s="7">
        <v>2088070</v>
      </c>
      <c r="O33" s="7">
        <v>1715623</v>
      </c>
      <c r="P33" s="7">
        <v>52622</v>
      </c>
      <c r="Q33" s="7">
        <v>36222</v>
      </c>
      <c r="R33" s="7">
        <v>230504</v>
      </c>
      <c r="S33" s="7">
        <v>53099</v>
      </c>
      <c r="T33" s="23">
        <f t="shared" si="2"/>
        <v>205</v>
      </c>
      <c r="U33" s="23">
        <f t="shared" si="3"/>
        <v>281</v>
      </c>
      <c r="V33" s="13">
        <v>193</v>
      </c>
      <c r="W33" s="13">
        <v>207</v>
      </c>
      <c r="X33">
        <v>12</v>
      </c>
      <c r="Y33" t="s">
        <v>21</v>
      </c>
      <c r="Z33" s="13">
        <v>-0.10338225909380983</v>
      </c>
      <c r="AA33" s="13">
        <v>-0.16247606892150601</v>
      </c>
      <c r="AB33" s="13">
        <v>-0.23765156349712832</v>
      </c>
      <c r="AC33" s="13">
        <v>-0.21761327377153797</v>
      </c>
      <c r="AD33">
        <v>2</v>
      </c>
    </row>
    <row r="34" spans="1:30" x14ac:dyDescent="0.25">
      <c r="A34" s="7">
        <v>33</v>
      </c>
      <c r="B34" s="7" t="s">
        <v>87</v>
      </c>
      <c r="C34" s="7">
        <v>19651127</v>
      </c>
      <c r="D34" s="24">
        <v>8.3324887138374604E-2</v>
      </c>
      <c r="E34" s="24">
        <v>0.11565112218641732</v>
      </c>
      <c r="F34" s="24">
        <v>8.1268439237481435E-2</v>
      </c>
      <c r="G34" s="24">
        <v>0.13226764996756268</v>
      </c>
      <c r="H34">
        <v>1</v>
      </c>
      <c r="I34" s="20">
        <v>70823</v>
      </c>
      <c r="J34" s="7">
        <v>2.8</v>
      </c>
      <c r="K34" s="7">
        <v>31.9</v>
      </c>
      <c r="L34" s="7">
        <v>101.3</v>
      </c>
      <c r="M34" s="7">
        <v>220.8</v>
      </c>
      <c r="N34" s="7">
        <v>19849399</v>
      </c>
      <c r="O34" s="7">
        <v>13807127</v>
      </c>
      <c r="P34" s="7">
        <v>3510933</v>
      </c>
      <c r="Q34" s="7">
        <v>1806646</v>
      </c>
      <c r="R34" s="7">
        <v>220172</v>
      </c>
      <c r="S34" s="7">
        <v>504521</v>
      </c>
      <c r="T34" s="23">
        <f t="shared" si="2"/>
        <v>546</v>
      </c>
      <c r="U34" s="23">
        <f t="shared" si="3"/>
        <v>114</v>
      </c>
      <c r="V34" s="13">
        <v>526</v>
      </c>
      <c r="W34" s="13">
        <v>366</v>
      </c>
      <c r="X34">
        <v>20</v>
      </c>
      <c r="Y34" t="s">
        <v>20</v>
      </c>
      <c r="Z34" s="13">
        <v>5.4372197309417135E-2</v>
      </c>
      <c r="AA34" s="13">
        <v>6.418161434977572E-2</v>
      </c>
      <c r="AB34" s="13">
        <v>7.0067264573991025E-2</v>
      </c>
      <c r="AC34" s="13">
        <v>0.1034192825112107</v>
      </c>
      <c r="AD34">
        <v>1</v>
      </c>
    </row>
    <row r="35" spans="1:30" x14ac:dyDescent="0.25">
      <c r="A35" s="7">
        <v>34</v>
      </c>
      <c r="B35" s="7" t="s">
        <v>88</v>
      </c>
      <c r="C35" s="7">
        <v>9848060</v>
      </c>
      <c r="D35" s="24">
        <v>2.9474752598012997E-2</v>
      </c>
      <c r="E35" s="24">
        <v>-3.1758645847436394E-2</v>
      </c>
      <c r="F35" s="24">
        <v>-6.9102849350011653E-2</v>
      </c>
      <c r="G35" s="24">
        <v>-4.4390211261835961E-2</v>
      </c>
      <c r="H35">
        <v>4</v>
      </c>
      <c r="I35" s="20">
        <v>37364</v>
      </c>
      <c r="J35" s="7">
        <v>5.8</v>
      </c>
      <c r="K35" s="7">
        <v>26.4</v>
      </c>
      <c r="L35" s="7">
        <v>91</v>
      </c>
      <c r="M35" s="7">
        <v>240.5</v>
      </c>
      <c r="N35" s="7">
        <v>10273419</v>
      </c>
      <c r="O35" s="7">
        <v>7276995</v>
      </c>
      <c r="P35" s="7">
        <v>2279895</v>
      </c>
      <c r="Q35" s="7">
        <v>313997</v>
      </c>
      <c r="R35" s="7">
        <v>173661</v>
      </c>
      <c r="S35" s="7">
        <v>228871</v>
      </c>
      <c r="T35" s="23">
        <f t="shared" si="2"/>
        <v>536</v>
      </c>
      <c r="U35" s="23">
        <f t="shared" si="3"/>
        <v>250</v>
      </c>
      <c r="V35" s="13">
        <v>520</v>
      </c>
      <c r="W35" s="13">
        <v>234</v>
      </c>
      <c r="X35">
        <v>16</v>
      </c>
      <c r="Y35" t="s">
        <v>19</v>
      </c>
      <c r="Z35" s="13">
        <v>2.3645861974154588E-2</v>
      </c>
      <c r="AA35" s="13">
        <v>-4.5916964531207007E-2</v>
      </c>
      <c r="AB35" s="13">
        <v>-9.4308496013197726E-2</v>
      </c>
      <c r="AC35" s="13">
        <v>-5.9114654935386153E-2</v>
      </c>
      <c r="AD35">
        <v>4</v>
      </c>
    </row>
    <row r="36" spans="1:30" x14ac:dyDescent="0.25">
      <c r="A36" s="7">
        <v>35</v>
      </c>
      <c r="B36" s="7" t="s">
        <v>89</v>
      </c>
      <c r="C36" s="7">
        <v>723393</v>
      </c>
      <c r="D36" s="24">
        <v>-3.8640592243830582E-2</v>
      </c>
      <c r="E36" s="24">
        <v>-7.7975452530655354E-2</v>
      </c>
      <c r="F36" s="24">
        <v>-1.6225956728728237E-2</v>
      </c>
      <c r="G36" s="24">
        <v>4.2972196388651386E-2</v>
      </c>
      <c r="H36">
        <v>7</v>
      </c>
      <c r="I36" s="20">
        <v>2124</v>
      </c>
      <c r="J36" s="7">
        <v>1.3</v>
      </c>
      <c r="K36" s="7">
        <v>52.8</v>
      </c>
      <c r="L36" s="7">
        <v>24.2</v>
      </c>
      <c r="M36" s="7">
        <v>202.9</v>
      </c>
      <c r="N36" s="7">
        <v>755393</v>
      </c>
      <c r="O36" s="7">
        <v>661217</v>
      </c>
      <c r="P36" s="7">
        <v>23533</v>
      </c>
      <c r="Q36" s="7">
        <v>12269</v>
      </c>
      <c r="R36" s="7">
        <v>42110</v>
      </c>
      <c r="S36" s="7">
        <v>16264</v>
      </c>
      <c r="T36" s="23">
        <f t="shared" si="2"/>
        <v>284</v>
      </c>
      <c r="U36" s="23">
        <f t="shared" si="3"/>
        <v>69</v>
      </c>
      <c r="V36" s="13">
        <v>278</v>
      </c>
      <c r="W36" s="13">
        <v>425</v>
      </c>
      <c r="X36">
        <v>6</v>
      </c>
      <c r="Y36" t="s">
        <v>18</v>
      </c>
      <c r="Z36" s="13">
        <v>-0.10704125177809387</v>
      </c>
      <c r="AA36" s="13">
        <v>-0.14829302987197721</v>
      </c>
      <c r="AB36" s="13">
        <v>-5.7254623044096613E-2</v>
      </c>
      <c r="AC36" s="13">
        <v>-3.9473684210526196E-2</v>
      </c>
      <c r="AD36">
        <v>7</v>
      </c>
    </row>
    <row r="37" spans="1:30" x14ac:dyDescent="0.25">
      <c r="A37" s="7">
        <v>36</v>
      </c>
      <c r="B37" s="7" t="s">
        <v>17</v>
      </c>
      <c r="C37" s="7">
        <v>11570808</v>
      </c>
      <c r="D37" s="24">
        <v>2.9474752598012997E-2</v>
      </c>
      <c r="E37" s="24">
        <v>-3.1758645847436394E-2</v>
      </c>
      <c r="F37" s="24">
        <v>-6.9102849350011653E-2</v>
      </c>
      <c r="G37" s="24">
        <v>-4.4390211261835961E-2</v>
      </c>
      <c r="H37">
        <v>4</v>
      </c>
      <c r="I37" s="20">
        <v>34684</v>
      </c>
      <c r="J37" s="7">
        <v>6.1</v>
      </c>
      <c r="K37" s="7">
        <v>50.3</v>
      </c>
      <c r="L37" s="7">
        <v>99.5</v>
      </c>
      <c r="M37" s="7">
        <v>141.6</v>
      </c>
      <c r="N37" s="7">
        <v>11658609</v>
      </c>
      <c r="O37" s="7">
        <v>9579207</v>
      </c>
      <c r="P37" s="7">
        <v>1504482</v>
      </c>
      <c r="Q37" s="7">
        <v>271531</v>
      </c>
      <c r="R37" s="7">
        <v>39624</v>
      </c>
      <c r="S37" s="7">
        <v>263765</v>
      </c>
      <c r="T37" s="23">
        <f t="shared" si="2"/>
        <v>480</v>
      </c>
      <c r="U37" s="23">
        <f t="shared" si="3"/>
        <v>177</v>
      </c>
      <c r="V37" s="13">
        <v>464</v>
      </c>
      <c r="W37" s="13">
        <v>307</v>
      </c>
      <c r="X37">
        <v>16</v>
      </c>
      <c r="Y37" t="s">
        <v>17</v>
      </c>
      <c r="Z37" s="13">
        <v>9.0756302521008015E-3</v>
      </c>
      <c r="AA37" s="13">
        <v>-1.9159663865546371E-2</v>
      </c>
      <c r="AB37" s="13">
        <v>-4.2352941176470663E-2</v>
      </c>
      <c r="AC37" s="13">
        <v>-3.7983193277310964E-2</v>
      </c>
      <c r="AD37">
        <v>4</v>
      </c>
    </row>
    <row r="38" spans="1:30" x14ac:dyDescent="0.25">
      <c r="A38" s="7">
        <v>37</v>
      </c>
      <c r="B38" s="7" t="s">
        <v>16</v>
      </c>
      <c r="C38" s="7">
        <v>3850568</v>
      </c>
      <c r="D38" s="24">
        <v>-3.5277604196232819E-2</v>
      </c>
      <c r="E38" s="24">
        <v>-0.10316077931270433</v>
      </c>
      <c r="F38" s="24">
        <v>-0.15481813944322814</v>
      </c>
      <c r="G38" s="24">
        <v>-0.10837787366890271</v>
      </c>
      <c r="H38">
        <v>2</v>
      </c>
      <c r="I38" s="20">
        <v>17937</v>
      </c>
      <c r="J38" s="7">
        <v>6.2</v>
      </c>
      <c r="K38" s="7">
        <v>54.5</v>
      </c>
      <c r="L38" s="7">
        <v>76.3</v>
      </c>
      <c r="M38" s="7">
        <v>319.3</v>
      </c>
      <c r="N38" s="7">
        <v>3930864</v>
      </c>
      <c r="O38" s="7">
        <v>2921390</v>
      </c>
      <c r="P38" s="7">
        <v>306089</v>
      </c>
      <c r="Q38" s="7">
        <v>91288</v>
      </c>
      <c r="R38" s="7">
        <v>370974</v>
      </c>
      <c r="S38" s="7">
        <v>241123</v>
      </c>
      <c r="T38" s="23">
        <f t="shared" si="2"/>
        <v>312</v>
      </c>
      <c r="U38" s="23">
        <f t="shared" si="3"/>
        <v>270</v>
      </c>
      <c r="V38" s="13">
        <v>300</v>
      </c>
      <c r="W38" s="13">
        <v>218</v>
      </c>
      <c r="X38">
        <v>12</v>
      </c>
      <c r="Y38" t="s">
        <v>16</v>
      </c>
      <c r="Z38" s="13">
        <v>-1.4245014245014245E-2</v>
      </c>
      <c r="AA38" s="13">
        <v>-7.5169844400613653E-2</v>
      </c>
      <c r="AB38" s="13">
        <v>-0.11045364891518746</v>
      </c>
      <c r="AC38" s="13">
        <v>-3.3092263861494553E-2</v>
      </c>
      <c r="AD38">
        <v>2</v>
      </c>
    </row>
    <row r="39" spans="1:30" x14ac:dyDescent="0.25">
      <c r="A39" s="7">
        <v>38</v>
      </c>
      <c r="B39" s="7" t="s">
        <v>15</v>
      </c>
      <c r="C39" s="7">
        <v>3930065</v>
      </c>
      <c r="D39" s="24">
        <v>-3.5277604196232819E-2</v>
      </c>
      <c r="E39" s="24">
        <v>-0.10316077931270433</v>
      </c>
      <c r="F39" s="24">
        <v>-0.15481813944322814</v>
      </c>
      <c r="G39" s="24">
        <v>-0.10837787366890271</v>
      </c>
      <c r="H39">
        <v>2</v>
      </c>
      <c r="I39" s="20">
        <v>11674</v>
      </c>
      <c r="J39" s="7">
        <v>2.5</v>
      </c>
      <c r="K39" s="7">
        <v>48.3</v>
      </c>
      <c r="L39" s="7">
        <v>58.7</v>
      </c>
      <c r="M39" s="7">
        <v>172.3</v>
      </c>
      <c r="N39" s="7">
        <v>4142776</v>
      </c>
      <c r="O39" s="7">
        <v>3607515</v>
      </c>
      <c r="P39" s="7">
        <v>90128</v>
      </c>
      <c r="Q39" s="7">
        <v>192917</v>
      </c>
      <c r="R39" s="7">
        <v>92991</v>
      </c>
      <c r="S39" s="7">
        <v>159225</v>
      </c>
      <c r="T39" s="23">
        <f t="shared" si="2"/>
        <v>69</v>
      </c>
      <c r="U39" s="23">
        <f t="shared" si="3"/>
        <v>94</v>
      </c>
      <c r="V39" s="13">
        <v>58</v>
      </c>
      <c r="W39" s="13">
        <v>395</v>
      </c>
      <c r="X39">
        <v>11</v>
      </c>
      <c r="Y39" t="s">
        <v>15</v>
      </c>
      <c r="Z39" s="13">
        <v>-6.1391057487579885E-2</v>
      </c>
      <c r="AA39" s="13">
        <v>-7.7714691270404659E-2</v>
      </c>
      <c r="AB39" s="13">
        <v>-0.17601135557132716</v>
      </c>
      <c r="AC39" s="13">
        <v>-9.8651525904897133E-2</v>
      </c>
      <c r="AD39">
        <v>2</v>
      </c>
    </row>
    <row r="40" spans="1:30" x14ac:dyDescent="0.25">
      <c r="A40" s="7">
        <v>39</v>
      </c>
      <c r="B40" s="7" t="s">
        <v>14</v>
      </c>
      <c r="C40" s="7">
        <v>12773801</v>
      </c>
      <c r="D40" s="24">
        <v>2.9474752598012997E-2</v>
      </c>
      <c r="E40" s="24">
        <v>-3.1758645847436394E-2</v>
      </c>
      <c r="F40" s="24">
        <v>-6.9102849350011653E-2</v>
      </c>
      <c r="G40" s="24">
        <v>-4.4390211261835961E-2</v>
      </c>
      <c r="H40">
        <v>4</v>
      </c>
      <c r="I40" s="20">
        <v>29773</v>
      </c>
      <c r="J40" s="7">
        <v>5.8</v>
      </c>
      <c r="K40" s="7">
        <v>32.799999999999997</v>
      </c>
      <c r="L40" s="7">
        <v>92.1</v>
      </c>
      <c r="M40" s="7">
        <v>182.6</v>
      </c>
      <c r="N40" s="7">
        <v>12805537</v>
      </c>
      <c r="O40" s="7">
        <v>10507780</v>
      </c>
      <c r="P40" s="7">
        <v>1520035</v>
      </c>
      <c r="Q40" s="7">
        <v>462768</v>
      </c>
      <c r="R40" s="7">
        <v>57589</v>
      </c>
      <c r="S40" s="7">
        <v>257365</v>
      </c>
      <c r="T40" s="23">
        <f t="shared" si="2"/>
        <v>535</v>
      </c>
      <c r="U40" s="23">
        <f t="shared" si="3"/>
        <v>162</v>
      </c>
      <c r="V40" s="13">
        <v>520</v>
      </c>
      <c r="W40" s="13">
        <v>323</v>
      </c>
      <c r="X40">
        <v>15</v>
      </c>
      <c r="Y40" t="s">
        <v>14</v>
      </c>
      <c r="Z40" s="13">
        <v>9.8946696457070642E-3</v>
      </c>
      <c r="AA40" s="13">
        <v>5.7452920523462132E-3</v>
      </c>
      <c r="AB40" s="13">
        <v>2.2342802425791434E-3</v>
      </c>
      <c r="AC40" s="13">
        <v>7.085860197893408E-2</v>
      </c>
      <c r="AD40">
        <v>4</v>
      </c>
    </row>
    <row r="41" spans="1:30" x14ac:dyDescent="0.25">
      <c r="A41" s="7">
        <v>40</v>
      </c>
      <c r="B41" s="7" t="s">
        <v>90</v>
      </c>
      <c r="C41" s="7">
        <v>1051511</v>
      </c>
      <c r="D41" s="24">
        <v>8.3324887138374604E-2</v>
      </c>
      <c r="E41" s="24">
        <v>0.11565112218641732</v>
      </c>
      <c r="F41" s="24">
        <v>8.1268439237481435E-2</v>
      </c>
      <c r="G41" s="24">
        <v>0.13226764996756268</v>
      </c>
      <c r="H41">
        <v>1</v>
      </c>
      <c r="I41" s="20">
        <v>2459</v>
      </c>
      <c r="J41" s="7">
        <v>1.9</v>
      </c>
      <c r="K41" s="7">
        <v>42</v>
      </c>
      <c r="L41" s="7">
        <v>44.7</v>
      </c>
      <c r="M41" s="7">
        <v>143.5</v>
      </c>
      <c r="N41" s="7">
        <v>1059639</v>
      </c>
      <c r="O41" s="7">
        <v>890883</v>
      </c>
      <c r="P41" s="7">
        <v>87261</v>
      </c>
      <c r="Q41" s="7">
        <v>39014</v>
      </c>
      <c r="R41" s="7">
        <v>12963</v>
      </c>
      <c r="S41" s="7">
        <v>29518</v>
      </c>
      <c r="T41" s="23">
        <f t="shared" si="2"/>
        <v>625</v>
      </c>
      <c r="U41" s="23">
        <f t="shared" si="3"/>
        <v>134</v>
      </c>
      <c r="V41" s="13">
        <v>619</v>
      </c>
      <c r="W41" s="13">
        <v>360</v>
      </c>
      <c r="X41">
        <v>6</v>
      </c>
      <c r="Y41" t="s">
        <v>13</v>
      </c>
      <c r="Z41" s="13">
        <v>-3.612903225806454E-2</v>
      </c>
      <c r="AA41" s="13">
        <v>-5.5913978494623658E-2</v>
      </c>
      <c r="AB41" s="13">
        <v>1.5913978494623608E-2</v>
      </c>
      <c r="AC41" s="13">
        <v>0.10967741935483871</v>
      </c>
      <c r="AD41">
        <v>7</v>
      </c>
    </row>
    <row r="42" spans="1:30" x14ac:dyDescent="0.25">
      <c r="A42" s="7">
        <v>41</v>
      </c>
      <c r="B42" s="7" t="s">
        <v>91</v>
      </c>
      <c r="C42" s="7">
        <v>4774839</v>
      </c>
      <c r="D42" s="24">
        <v>-3.5277604196232819E-2</v>
      </c>
      <c r="E42" s="24">
        <v>-0.10316077931270433</v>
      </c>
      <c r="F42" s="24">
        <v>-0.15481813944322814</v>
      </c>
      <c r="G42" s="24">
        <v>-0.10837787366890271</v>
      </c>
      <c r="H42">
        <v>2</v>
      </c>
      <c r="I42" s="20">
        <v>25428</v>
      </c>
      <c r="J42" s="7">
        <v>7.8</v>
      </c>
      <c r="K42" s="7">
        <v>49.8</v>
      </c>
      <c r="L42" s="7">
        <v>77</v>
      </c>
      <c r="M42" s="7">
        <v>371.5</v>
      </c>
      <c r="N42" s="7">
        <v>5024369</v>
      </c>
      <c r="O42" s="7">
        <v>3440141</v>
      </c>
      <c r="P42" s="7">
        <v>1372547</v>
      </c>
      <c r="Q42" s="7">
        <v>85665</v>
      </c>
      <c r="R42" s="7">
        <v>32322</v>
      </c>
      <c r="S42" s="7">
        <v>93694</v>
      </c>
      <c r="T42" s="23">
        <f t="shared" si="2"/>
        <v>514</v>
      </c>
      <c r="U42" s="23">
        <f t="shared" si="3"/>
        <v>281</v>
      </c>
      <c r="V42" s="13">
        <v>500</v>
      </c>
      <c r="W42" s="13">
        <v>205</v>
      </c>
      <c r="X42">
        <v>14</v>
      </c>
      <c r="Y42" t="s">
        <v>12</v>
      </c>
      <c r="Z42" s="13">
        <v>2.8866867729426923E-2</v>
      </c>
      <c r="AA42" s="13">
        <v>4.4808272296423979E-2</v>
      </c>
      <c r="AB42" s="13">
        <v>-5.5579491598448973E-2</v>
      </c>
      <c r="AC42" s="13">
        <v>0.10771219302025002</v>
      </c>
      <c r="AD42">
        <v>1</v>
      </c>
    </row>
    <row r="43" spans="1:30" x14ac:dyDescent="0.25">
      <c r="A43" s="7">
        <v>42</v>
      </c>
      <c r="B43" s="7" t="s">
        <v>92</v>
      </c>
      <c r="C43" s="7">
        <v>844877</v>
      </c>
      <c r="D43" s="24">
        <v>-3.4767008794549199E-2</v>
      </c>
      <c r="E43" s="24">
        <v>-6.9139469912726292E-2</v>
      </c>
      <c r="F43" s="24">
        <v>-0.12178634751656937</v>
      </c>
      <c r="G43" s="24">
        <v>-0.16123431213165487</v>
      </c>
      <c r="H43">
        <v>3</v>
      </c>
      <c r="I43" s="20">
        <v>3772</v>
      </c>
      <c r="J43" s="7">
        <v>2.9</v>
      </c>
      <c r="K43" s="7">
        <v>68.400000000000006</v>
      </c>
      <c r="L43" s="7">
        <v>27.4</v>
      </c>
      <c r="M43" s="7">
        <v>335</v>
      </c>
      <c r="N43" s="7">
        <v>869666</v>
      </c>
      <c r="O43" s="7">
        <v>738554</v>
      </c>
      <c r="P43" s="7">
        <v>18479</v>
      </c>
      <c r="Q43" s="7">
        <v>12901</v>
      </c>
      <c r="R43" s="7">
        <v>79175</v>
      </c>
      <c r="S43" s="7">
        <v>20557</v>
      </c>
      <c r="T43" s="23">
        <f t="shared" si="2"/>
        <v>282</v>
      </c>
      <c r="U43" s="23">
        <f t="shared" si="3"/>
        <v>119</v>
      </c>
      <c r="V43" s="13">
        <v>275</v>
      </c>
      <c r="W43" s="13">
        <v>374</v>
      </c>
      <c r="X43">
        <v>7</v>
      </c>
      <c r="Y43" t="s">
        <v>11</v>
      </c>
      <c r="Z43" s="13">
        <v>-8.49634459592968E-3</v>
      </c>
      <c r="AA43" s="13">
        <v>-3.3590199565303072E-3</v>
      </c>
      <c r="AB43" s="13">
        <v>-1.6597510373443938E-2</v>
      </c>
      <c r="AC43" s="13">
        <v>4.7421458209839498E-3</v>
      </c>
      <c r="AD43">
        <v>2</v>
      </c>
    </row>
    <row r="44" spans="1:30" x14ac:dyDescent="0.25">
      <c r="A44" s="7">
        <v>43</v>
      </c>
      <c r="B44" s="7" t="s">
        <v>9</v>
      </c>
      <c r="C44" s="7">
        <v>6495978</v>
      </c>
      <c r="D44" s="24">
        <v>-3.4767008794549199E-2</v>
      </c>
      <c r="E44" s="24">
        <v>-6.9139469912726292E-2</v>
      </c>
      <c r="F44" s="24">
        <v>-0.12178634751656937</v>
      </c>
      <c r="G44" s="24">
        <v>-0.16123431213165487</v>
      </c>
      <c r="H44">
        <v>3</v>
      </c>
      <c r="I44" s="20">
        <v>43755</v>
      </c>
      <c r="J44" s="7">
        <v>7.8</v>
      </c>
      <c r="K44" s="7">
        <v>43.7</v>
      </c>
      <c r="L44" s="7">
        <v>117.1</v>
      </c>
      <c r="M44" s="7">
        <v>482.9</v>
      </c>
      <c r="N44" s="7">
        <v>6715984</v>
      </c>
      <c r="O44" s="7">
        <v>5276748</v>
      </c>
      <c r="P44" s="7">
        <v>1148218</v>
      </c>
      <c r="Q44" s="7">
        <v>125244</v>
      </c>
      <c r="R44" s="7">
        <v>37304</v>
      </c>
      <c r="S44" s="7">
        <v>128470</v>
      </c>
      <c r="T44" s="23">
        <f t="shared" si="2"/>
        <v>443</v>
      </c>
      <c r="U44" s="23">
        <f t="shared" si="3"/>
        <v>261</v>
      </c>
      <c r="V44" s="13">
        <v>426</v>
      </c>
      <c r="W44" s="13">
        <v>222</v>
      </c>
      <c r="X44">
        <v>17</v>
      </c>
      <c r="Y44" t="s">
        <v>10</v>
      </c>
      <c r="Z44" s="13">
        <v>-3.5508415955729844E-2</v>
      </c>
      <c r="AA44" s="13">
        <v>-0.11643993543924371</v>
      </c>
      <c r="AB44" s="13">
        <v>-0.2471754669126125</v>
      </c>
      <c r="AC44" s="13">
        <v>-0.27023287987087857</v>
      </c>
      <c r="AD44">
        <v>3</v>
      </c>
    </row>
    <row r="45" spans="1:30" x14ac:dyDescent="0.25">
      <c r="A45" s="7">
        <v>44</v>
      </c>
      <c r="B45" s="7" t="s">
        <v>8</v>
      </c>
      <c r="C45" s="7">
        <v>26448193</v>
      </c>
      <c r="D45" s="24">
        <v>-3.5277604196232819E-2</v>
      </c>
      <c r="E45" s="24">
        <v>-0.10316077931270433</v>
      </c>
      <c r="F45" s="24">
        <v>-0.15481813944322814</v>
      </c>
      <c r="G45" s="24">
        <v>-0.10837787366890271</v>
      </c>
      <c r="H45">
        <v>2</v>
      </c>
      <c r="I45" s="20">
        <v>124229</v>
      </c>
      <c r="J45" s="7">
        <v>5</v>
      </c>
      <c r="K45" s="7">
        <v>51.1</v>
      </c>
      <c r="L45" s="7">
        <v>114</v>
      </c>
      <c r="M45" s="7">
        <v>268.8</v>
      </c>
      <c r="N45" s="7">
        <v>28304596</v>
      </c>
      <c r="O45" s="7">
        <v>22404118</v>
      </c>
      <c r="P45" s="7">
        <v>3593048</v>
      </c>
      <c r="Q45" s="7">
        <v>1417555</v>
      </c>
      <c r="R45" s="7">
        <v>328052</v>
      </c>
      <c r="S45" s="7">
        <v>561823</v>
      </c>
      <c r="T45" s="23">
        <f t="shared" si="2"/>
        <v>289</v>
      </c>
      <c r="U45" s="23">
        <f t="shared" si="3"/>
        <v>331</v>
      </c>
      <c r="V45" s="13">
        <v>265</v>
      </c>
      <c r="W45" s="13">
        <v>145</v>
      </c>
      <c r="X45">
        <v>24</v>
      </c>
      <c r="Y45" t="s">
        <v>9</v>
      </c>
      <c r="Z45" s="13">
        <v>-2.8549501151189597E-2</v>
      </c>
      <c r="AA45" s="13">
        <v>-6.0475825019186455E-2</v>
      </c>
      <c r="AB45" s="13">
        <v>-6.615502686108983E-2</v>
      </c>
      <c r="AC45" s="13">
        <v>-9.3476592478895004E-2</v>
      </c>
      <c r="AD45">
        <v>3</v>
      </c>
    </row>
    <row r="46" spans="1:30" x14ac:dyDescent="0.25">
      <c r="A46" s="7">
        <v>45</v>
      </c>
      <c r="B46" s="7" t="s">
        <v>7</v>
      </c>
      <c r="C46" s="7">
        <v>2900872</v>
      </c>
      <c r="D46" s="24">
        <v>2.9474752598012997E-2</v>
      </c>
      <c r="E46" s="24">
        <v>-3.1758645847436394E-2</v>
      </c>
      <c r="F46" s="24">
        <v>-6.9102849350011653E-2</v>
      </c>
      <c r="G46" s="24">
        <v>-4.4390211261835961E-2</v>
      </c>
      <c r="H46">
        <v>4</v>
      </c>
      <c r="I46" s="20">
        <v>7410</v>
      </c>
      <c r="J46" s="7">
        <v>2.4</v>
      </c>
      <c r="K46" s="7">
        <v>54.7</v>
      </c>
      <c r="L46" s="7">
        <v>47.3</v>
      </c>
      <c r="M46" s="7">
        <v>134.5</v>
      </c>
      <c r="N46" s="7">
        <v>3101833</v>
      </c>
      <c r="O46" s="7">
        <v>2820387</v>
      </c>
      <c r="P46" s="7">
        <v>43230</v>
      </c>
      <c r="Q46" s="7">
        <v>79393</v>
      </c>
      <c r="R46" s="7">
        <v>80010</v>
      </c>
      <c r="S46" s="7">
        <v>78813</v>
      </c>
      <c r="T46" s="23">
        <f t="shared" si="2"/>
        <v>151</v>
      </c>
      <c r="U46" s="23">
        <f t="shared" si="3"/>
        <v>192</v>
      </c>
      <c r="V46" s="13">
        <v>142</v>
      </c>
      <c r="W46" s="13">
        <v>299</v>
      </c>
      <c r="X46">
        <v>9</v>
      </c>
      <c r="Y46" t="s">
        <v>8</v>
      </c>
      <c r="Z46" s="13">
        <v>-1.0025062656641553E-2</v>
      </c>
      <c r="AA46" s="13">
        <v>-6.0606060606060663E-2</v>
      </c>
      <c r="AB46" s="13">
        <v>-7.4960127591706491E-2</v>
      </c>
      <c r="AC46" s="13">
        <v>-6.9719753930280168E-2</v>
      </c>
      <c r="AD46">
        <v>2</v>
      </c>
    </row>
    <row r="47" spans="1:30" x14ac:dyDescent="0.25">
      <c r="A47" s="7">
        <v>46</v>
      </c>
      <c r="B47" s="7" t="s">
        <v>6</v>
      </c>
      <c r="C47" s="7">
        <v>626630</v>
      </c>
      <c r="D47" s="24">
        <v>-3.5277604196232819E-2</v>
      </c>
      <c r="E47" s="24">
        <v>-0.10316077931270433</v>
      </c>
      <c r="F47" s="24">
        <v>-0.15481813944322814</v>
      </c>
      <c r="G47" s="24">
        <v>-0.10837787366890271</v>
      </c>
      <c r="H47">
        <v>2</v>
      </c>
      <c r="I47" s="20">
        <v>1034</v>
      </c>
      <c r="J47" s="7">
        <v>2.2000000000000002</v>
      </c>
      <c r="K47" s="7">
        <v>35</v>
      </c>
      <c r="L47" s="7">
        <v>14.8</v>
      </c>
      <c r="M47" s="7">
        <v>113.8</v>
      </c>
      <c r="N47" s="7">
        <v>623657</v>
      </c>
      <c r="O47" s="7">
        <v>589163</v>
      </c>
      <c r="P47" s="7">
        <v>8475</v>
      </c>
      <c r="Q47" s="7">
        <v>11348</v>
      </c>
      <c r="R47" s="7">
        <v>2646</v>
      </c>
      <c r="S47" s="7">
        <v>12025</v>
      </c>
      <c r="T47" s="23">
        <f t="shared" si="2"/>
        <v>575</v>
      </c>
      <c r="U47" s="23">
        <f t="shared" si="3"/>
        <v>88</v>
      </c>
      <c r="V47" s="13">
        <v>570</v>
      </c>
      <c r="W47" s="13">
        <v>407</v>
      </c>
      <c r="X47">
        <v>5</v>
      </c>
      <c r="Y47" t="s">
        <v>7</v>
      </c>
      <c r="Z47" s="13">
        <v>1.6324822101297518E-2</v>
      </c>
      <c r="AA47" s="13">
        <v>-1.1720385098367566E-2</v>
      </c>
      <c r="AB47" s="13">
        <v>-9.7111762243616645E-2</v>
      </c>
      <c r="AC47" s="13">
        <v>-6.2787777312683132E-2</v>
      </c>
      <c r="AD47">
        <v>4</v>
      </c>
    </row>
    <row r="48" spans="1:30" x14ac:dyDescent="0.25">
      <c r="A48" s="7">
        <v>47</v>
      </c>
      <c r="B48" s="7" t="s">
        <v>5</v>
      </c>
      <c r="C48" s="7">
        <v>8260405</v>
      </c>
      <c r="D48" s="24">
        <v>2.9474752598012997E-2</v>
      </c>
      <c r="E48" s="24">
        <v>-3.1758645847436394E-2</v>
      </c>
      <c r="F48" s="24">
        <v>-6.9102849350011653E-2</v>
      </c>
      <c r="G48" s="24">
        <v>-4.4390211261835961E-2</v>
      </c>
      <c r="H48">
        <v>4</v>
      </c>
      <c r="I48" s="20">
        <v>17626</v>
      </c>
      <c r="J48" s="7">
        <v>5.3</v>
      </c>
      <c r="K48" s="7">
        <v>33.799999999999997</v>
      </c>
      <c r="L48" s="7">
        <v>51.1</v>
      </c>
      <c r="M48" s="7">
        <v>117.9</v>
      </c>
      <c r="N48" s="7">
        <v>8470020</v>
      </c>
      <c r="O48" s="7">
        <v>5904472</v>
      </c>
      <c r="P48" s="7">
        <v>1680680</v>
      </c>
      <c r="Q48" s="7">
        <v>575117</v>
      </c>
      <c r="R48" s="7">
        <v>55490</v>
      </c>
      <c r="S48" s="7">
        <v>254261</v>
      </c>
      <c r="T48" s="23">
        <v>535</v>
      </c>
      <c r="U48" s="23">
        <v>210</v>
      </c>
      <c r="V48" s="13">
        <v>524</v>
      </c>
      <c r="W48" s="13">
        <v>274</v>
      </c>
      <c r="X48" s="13">
        <v>1</v>
      </c>
      <c r="Y48" t="s">
        <v>6</v>
      </c>
      <c r="Z48" s="13">
        <v>-4.5235223160434254E-2</v>
      </c>
      <c r="AA48" s="13">
        <v>-0.28829915560916775</v>
      </c>
      <c r="AB48" s="13">
        <v>-0.4010856453558504</v>
      </c>
      <c r="AC48" s="13">
        <v>-0.27020506634499403</v>
      </c>
      <c r="AD48">
        <v>2</v>
      </c>
    </row>
    <row r="49" spans="1:30" x14ac:dyDescent="0.25">
      <c r="A49" s="7">
        <v>48</v>
      </c>
      <c r="B49" s="7" t="s">
        <v>4</v>
      </c>
      <c r="C49" s="7">
        <v>6971406</v>
      </c>
      <c r="D49" s="24">
        <v>-3.8640592243830582E-2</v>
      </c>
      <c r="E49" s="24">
        <v>-7.7975452530655354E-2</v>
      </c>
      <c r="F49" s="24">
        <v>-1.6225956728728237E-2</v>
      </c>
      <c r="G49" s="24">
        <v>4.2972196388651386E-2</v>
      </c>
      <c r="H49">
        <v>7</v>
      </c>
      <c r="I49" s="20">
        <v>22550</v>
      </c>
      <c r="J49" s="7">
        <v>3.1</v>
      </c>
      <c r="K49" s="7">
        <v>44</v>
      </c>
      <c r="L49" s="7">
        <v>72.8</v>
      </c>
      <c r="M49" s="7">
        <v>184.6</v>
      </c>
      <c r="N49" s="7">
        <v>7405743</v>
      </c>
      <c r="O49" s="7">
        <v>5887060</v>
      </c>
      <c r="P49" s="7">
        <v>310425</v>
      </c>
      <c r="Q49" s="7">
        <v>660928</v>
      </c>
      <c r="R49" s="7">
        <v>198488</v>
      </c>
      <c r="S49" s="7">
        <v>348842</v>
      </c>
      <c r="T49" s="23">
        <f t="shared" si="2"/>
        <v>86</v>
      </c>
      <c r="U49" s="23">
        <f t="shared" si="3"/>
        <v>41</v>
      </c>
      <c r="V49" s="13">
        <v>73</v>
      </c>
      <c r="W49" s="13">
        <v>446</v>
      </c>
      <c r="X49">
        <v>13</v>
      </c>
      <c r="Y49" t="s">
        <v>5</v>
      </c>
      <c r="Z49" s="13">
        <v>4.5651129264776685E-2</v>
      </c>
      <c r="AA49" s="13">
        <v>-5.9586737145603107E-2</v>
      </c>
      <c r="AB49" s="13">
        <v>-5.7184046131667499E-2</v>
      </c>
      <c r="AC49" s="13">
        <v>-5.7184046131667499E-2</v>
      </c>
      <c r="AD49">
        <v>4</v>
      </c>
    </row>
    <row r="50" spans="1:30" x14ac:dyDescent="0.25">
      <c r="A50" s="7">
        <v>49</v>
      </c>
      <c r="B50" s="7" t="s">
        <v>93</v>
      </c>
      <c r="C50" s="7">
        <v>1854304</v>
      </c>
      <c r="D50" s="24">
        <v>8.2207022992936488E-2</v>
      </c>
      <c r="E50" s="24">
        <v>2.6512240095706935E-2</v>
      </c>
      <c r="F50" s="24">
        <v>-3.9141671858125296E-2</v>
      </c>
      <c r="G50" s="24">
        <v>-5.7959276273560664E-2</v>
      </c>
      <c r="H50">
        <v>6</v>
      </c>
      <c r="I50" s="20">
        <v>6370</v>
      </c>
      <c r="J50" s="7">
        <v>4.7</v>
      </c>
      <c r="K50" s="7">
        <v>43.8</v>
      </c>
      <c r="L50" s="7">
        <v>28.9</v>
      </c>
      <c r="M50" s="7">
        <v>273.39999999999998</v>
      </c>
      <c r="N50" s="7">
        <v>1815857</v>
      </c>
      <c r="O50" s="7">
        <v>1699266</v>
      </c>
      <c r="P50" s="7">
        <v>64951</v>
      </c>
      <c r="Q50" s="7">
        <v>15071</v>
      </c>
      <c r="R50" s="7">
        <v>4984</v>
      </c>
      <c r="S50" s="7">
        <v>31585</v>
      </c>
      <c r="T50" s="23">
        <f t="shared" si="2"/>
        <v>504</v>
      </c>
      <c r="U50" s="23">
        <f t="shared" si="3"/>
        <v>205</v>
      </c>
      <c r="V50" s="13">
        <v>495</v>
      </c>
      <c r="W50" s="13">
        <v>286</v>
      </c>
      <c r="X50">
        <v>9</v>
      </c>
      <c r="Y50" t="s">
        <v>4</v>
      </c>
      <c r="Z50" s="13">
        <v>-7.8817733990147031E-3</v>
      </c>
      <c r="AA50" s="13">
        <v>-6.6009852216748849E-2</v>
      </c>
      <c r="AB50" s="13">
        <v>-6.3054187192118194E-2</v>
      </c>
      <c r="AC50" s="13">
        <v>-5.0574712643678084E-2</v>
      </c>
      <c r="AD50">
        <v>7</v>
      </c>
    </row>
    <row r="51" spans="1:30" x14ac:dyDescent="0.25">
      <c r="A51" s="7">
        <v>50</v>
      </c>
      <c r="B51" s="7" t="s">
        <v>2</v>
      </c>
      <c r="C51" s="7">
        <v>5742713</v>
      </c>
      <c r="D51" s="24">
        <v>-3.4767008794549199E-2</v>
      </c>
      <c r="E51" s="24">
        <v>-6.9139469912726292E-2</v>
      </c>
      <c r="F51" s="24">
        <v>-0.12178634751656937</v>
      </c>
      <c r="G51" s="24">
        <v>-0.16123431213165487</v>
      </c>
      <c r="H51">
        <v>3</v>
      </c>
      <c r="I51" s="20">
        <v>18540</v>
      </c>
      <c r="J51" s="7">
        <v>3.2</v>
      </c>
      <c r="K51" s="7">
        <v>36.9</v>
      </c>
      <c r="L51" s="7">
        <v>75</v>
      </c>
      <c r="M51" s="7">
        <v>204.8</v>
      </c>
      <c r="N51" s="7">
        <v>5795483</v>
      </c>
      <c r="O51" s="7">
        <v>5060891</v>
      </c>
      <c r="P51" s="7">
        <v>385451</v>
      </c>
      <c r="Q51" s="7">
        <v>168435</v>
      </c>
      <c r="R51" s="7">
        <v>69961</v>
      </c>
      <c r="S51" s="7">
        <v>110745</v>
      </c>
      <c r="T51" s="23">
        <f t="shared" si="2"/>
        <v>396</v>
      </c>
      <c r="U51" s="23">
        <f t="shared" si="3"/>
        <v>116</v>
      </c>
      <c r="V51" s="13">
        <v>383</v>
      </c>
      <c r="W51" s="13">
        <v>371</v>
      </c>
      <c r="X51">
        <v>13</v>
      </c>
      <c r="Y51" t="s">
        <v>3</v>
      </c>
      <c r="Z51" s="13">
        <v>2.0809578107183778E-2</v>
      </c>
      <c r="AA51" s="13">
        <v>-3.7058152793614602E-2</v>
      </c>
      <c r="AB51" s="13">
        <v>-0.13911060433295314</v>
      </c>
      <c r="AC51" s="13">
        <v>-0.14395667046750288</v>
      </c>
      <c r="AD51">
        <v>6</v>
      </c>
    </row>
    <row r="52" spans="1:30" x14ac:dyDescent="0.25">
      <c r="A52" s="7">
        <v>51</v>
      </c>
      <c r="B52" s="7" t="s">
        <v>1</v>
      </c>
      <c r="C52" s="7">
        <v>537396</v>
      </c>
      <c r="D52" s="24">
        <v>2.9474752598012997E-2</v>
      </c>
      <c r="E52" s="24">
        <v>-3.1758645847436394E-2</v>
      </c>
      <c r="F52" s="24">
        <v>-6.9102849350011653E-2</v>
      </c>
      <c r="G52" s="24">
        <v>-4.4390211261835961E-2</v>
      </c>
      <c r="H52">
        <v>4</v>
      </c>
      <c r="I52" s="20">
        <v>1376</v>
      </c>
      <c r="J52" s="7">
        <v>2.6</v>
      </c>
      <c r="K52" s="7">
        <v>45.4</v>
      </c>
      <c r="L52" s="7">
        <v>13.1</v>
      </c>
      <c r="M52" s="7">
        <v>176.4</v>
      </c>
      <c r="N52" s="7">
        <v>579315</v>
      </c>
      <c r="O52" s="7">
        <v>537396</v>
      </c>
      <c r="P52" s="7">
        <v>7445</v>
      </c>
      <c r="Q52" s="7">
        <v>5880</v>
      </c>
      <c r="R52" s="7">
        <v>16322</v>
      </c>
      <c r="S52" s="7">
        <v>12272</v>
      </c>
      <c r="T52" s="23">
        <f t="shared" si="2"/>
        <v>205</v>
      </c>
      <c r="U52" s="23">
        <f t="shared" si="3"/>
        <v>136</v>
      </c>
      <c r="V52" s="13">
        <v>200</v>
      </c>
      <c r="W52" s="13">
        <v>359</v>
      </c>
      <c r="X52">
        <v>5</v>
      </c>
      <c r="Y52" t="s">
        <v>2</v>
      </c>
      <c r="Z52" s="13">
        <v>-4.3763676148796324E-2</v>
      </c>
      <c r="AA52" s="13">
        <v>-4.4076273835573512E-2</v>
      </c>
      <c r="AB52" s="13">
        <v>-9.2216317599249767E-2</v>
      </c>
      <c r="AC52" s="13">
        <v>-0.13097843075961232</v>
      </c>
      <c r="AD52">
        <v>3</v>
      </c>
    </row>
    <row r="53" spans="1:30" x14ac:dyDescent="0.25">
      <c r="Y53" t="s">
        <v>1</v>
      </c>
      <c r="Z53" s="13">
        <v>2.8210526315789426E-2</v>
      </c>
      <c r="AA53" s="13">
        <v>-6.4842105263157798E-2</v>
      </c>
      <c r="AB53" s="13">
        <v>-0.17684210526315788</v>
      </c>
      <c r="AC53" s="13">
        <v>-0.13642105263157897</v>
      </c>
      <c r="AD53">
        <v>4</v>
      </c>
    </row>
    <row r="54" spans="1:30" x14ac:dyDescent="0.25">
      <c r="D54" s="24">
        <f>MIN(D2:G52)</f>
        <v>-0.16123431213165487</v>
      </c>
    </row>
    <row r="55" spans="1:30" x14ac:dyDescent="0.25">
      <c r="D55" s="24">
        <f>MAX(D2:G52)</f>
        <v>0.3248345182642805</v>
      </c>
      <c r="G55" t="s">
        <v>94</v>
      </c>
      <c r="H55" s="12">
        <f>MAX(H2:H52)</f>
        <v>7</v>
      </c>
      <c r="I55" s="12">
        <f>MIN(I2:I52)</f>
        <v>1034</v>
      </c>
      <c r="N55" s="25">
        <f>MIN(N2:N52)</f>
        <v>579315</v>
      </c>
    </row>
    <row r="56" spans="1:30" x14ac:dyDescent="0.25">
      <c r="I56" s="12">
        <f>MAX(I2:I52)</f>
        <v>177599</v>
      </c>
      <c r="N56" s="25">
        <f>MAX(N2:N52)</f>
        <v>39536653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3"/>
  <sheetViews>
    <sheetView topLeftCell="A19" workbookViewId="0">
      <selection activeCell="C53" sqref="C53"/>
    </sheetView>
  </sheetViews>
  <sheetFormatPr defaultColWidth="11.42578125" defaultRowHeight="15" x14ac:dyDescent="0.25"/>
  <sheetData>
    <row r="1" spans="1:19" x14ac:dyDescent="0.25">
      <c r="B1" s="9" t="s">
        <v>60</v>
      </c>
      <c r="C1" s="9" t="s">
        <v>61</v>
      </c>
      <c r="D1" s="9" t="s">
        <v>62</v>
      </c>
      <c r="E1" s="9" t="s">
        <v>63</v>
      </c>
      <c r="H1" s="9" t="s">
        <v>60</v>
      </c>
      <c r="I1" s="9" t="s">
        <v>61</v>
      </c>
      <c r="J1" s="9" t="s">
        <v>62</v>
      </c>
      <c r="K1" s="9" t="s">
        <v>63</v>
      </c>
      <c r="P1" s="9" t="s">
        <v>60</v>
      </c>
      <c r="Q1" s="9" t="s">
        <v>61</v>
      </c>
      <c r="R1" s="9" t="s">
        <v>62</v>
      </c>
      <c r="S1" s="9" t="s">
        <v>63</v>
      </c>
    </row>
    <row r="2" spans="1:19" x14ac:dyDescent="0.25">
      <c r="A2" t="s">
        <v>52</v>
      </c>
      <c r="B2" s="10">
        <v>1.5642884395268848E-2</v>
      </c>
      <c r="C2" s="10">
        <v>-9.8817245326211389E-2</v>
      </c>
      <c r="D2" s="10">
        <v>-0.18485310950019093</v>
      </c>
      <c r="E2" s="10">
        <v>-0.17798550171690206</v>
      </c>
      <c r="F2">
        <v>4</v>
      </c>
      <c r="H2">
        <f>INDEX($P$2:$S$8,MATCH($F2,$O$2:$O$8,0),1)</f>
        <v>2.9474752598012997E-2</v>
      </c>
      <c r="I2">
        <f>INDEX($P$2:$S$8,MATCH($F2,$O$2:$O$8,0),2)</f>
        <v>-3.1758645847436394E-2</v>
      </c>
      <c r="J2">
        <f>INDEX($P$2:$S$8,MATCH($F2,$O$2:$O$8,0),3)</f>
        <v>-6.9102849350011653E-2</v>
      </c>
      <c r="K2">
        <f>INDEX($P$2:$S$8,MATCH($F2,$O$2:$O$8,0),4)</f>
        <v>-4.4390211261835961E-2</v>
      </c>
      <c r="O2" s="12">
        <v>1</v>
      </c>
      <c r="P2">
        <f t="shared" ref="P2:S8" si="0">SUMIF($F$2:$F$53,$O2,B$2:B$53)/COUNTIF($F$2:$F$53,$O2)</f>
        <v>8.3324887138374604E-2</v>
      </c>
      <c r="Q2">
        <f t="shared" si="0"/>
        <v>0.11565112218641732</v>
      </c>
      <c r="R2">
        <f t="shared" si="0"/>
        <v>8.1268439237481435E-2</v>
      </c>
      <c r="S2">
        <f t="shared" si="0"/>
        <v>0.13226764996756268</v>
      </c>
    </row>
    <row r="3" spans="1:19" x14ac:dyDescent="0.25">
      <c r="A3" t="s">
        <v>51</v>
      </c>
      <c r="B3" s="10">
        <v>-3.0036188178528319E-2</v>
      </c>
      <c r="C3" s="10">
        <v>-0.11917973462002407</v>
      </c>
      <c r="D3" s="10">
        <v>-0.23293124246079616</v>
      </c>
      <c r="E3" s="10">
        <v>-0.22750301568154405</v>
      </c>
      <c r="F3">
        <v>2</v>
      </c>
      <c r="H3">
        <f t="shared" ref="H3:H53" si="1">INDEX($P$2:$S$8,MATCH($F3,$O$2:$O$8,0),1)</f>
        <v>-3.5277604196232819E-2</v>
      </c>
      <c r="I3">
        <f t="shared" ref="I3:I53" si="2">INDEX($P$2:$S$8,MATCH($F3,$O$2:$O$8,0),2)</f>
        <v>-0.10316077931270433</v>
      </c>
      <c r="J3">
        <f t="shared" ref="J3:J53" si="3">INDEX($P$2:$S$8,MATCH($F3,$O$2:$O$8,0),3)</f>
        <v>-0.15481813944322814</v>
      </c>
      <c r="K3">
        <f t="shared" ref="K3:K53" si="4">INDEX($P$2:$S$8,MATCH($F3,$O$2:$O$8,0),4)</f>
        <v>-0.10837787366890271</v>
      </c>
      <c r="O3" s="12">
        <v>2</v>
      </c>
      <c r="P3">
        <f t="shared" si="0"/>
        <v>-3.5277604196232819E-2</v>
      </c>
      <c r="Q3">
        <f t="shared" si="0"/>
        <v>-0.10316077931270433</v>
      </c>
      <c r="R3">
        <f t="shared" si="0"/>
        <v>-0.15481813944322814</v>
      </c>
      <c r="S3">
        <f t="shared" si="0"/>
        <v>-0.10837787366890271</v>
      </c>
    </row>
    <row r="4" spans="1:19" x14ac:dyDescent="0.25">
      <c r="A4" t="s">
        <v>50</v>
      </c>
      <c r="B4" s="10">
        <v>-7.4227210080724526E-2</v>
      </c>
      <c r="C4" s="10">
        <v>-0.19236070092537888</v>
      </c>
      <c r="D4" s="10">
        <v>-0.21283717267178584</v>
      </c>
      <c r="E4" s="10">
        <v>-0.18015357353809805</v>
      </c>
      <c r="F4">
        <v>2</v>
      </c>
      <c r="H4">
        <f t="shared" si="1"/>
        <v>-3.5277604196232819E-2</v>
      </c>
      <c r="I4">
        <f t="shared" si="2"/>
        <v>-0.10316077931270433</v>
      </c>
      <c r="J4">
        <f t="shared" si="3"/>
        <v>-0.15481813944322814</v>
      </c>
      <c r="K4">
        <f t="shared" si="4"/>
        <v>-0.10837787366890271</v>
      </c>
      <c r="O4" s="12">
        <v>3</v>
      </c>
      <c r="P4">
        <f t="shared" si="0"/>
        <v>-3.4767008794549199E-2</v>
      </c>
      <c r="Q4">
        <f t="shared" si="0"/>
        <v>-6.9139469912726292E-2</v>
      </c>
      <c r="R4">
        <f t="shared" si="0"/>
        <v>-0.12178634751656937</v>
      </c>
      <c r="S4">
        <f t="shared" si="0"/>
        <v>-0.16123431213165487</v>
      </c>
    </row>
    <row r="5" spans="1:19" x14ac:dyDescent="0.25">
      <c r="A5" t="s">
        <v>49</v>
      </c>
      <c r="B5" s="10">
        <v>-7.3887186880521455E-3</v>
      </c>
      <c r="C5" s="10">
        <v>-6.0551450711840205E-2</v>
      </c>
      <c r="D5" s="10">
        <v>-0.13479906289421528</v>
      </c>
      <c r="E5" s="10">
        <v>-0.17048116777797814</v>
      </c>
      <c r="F5">
        <v>3</v>
      </c>
      <c r="H5">
        <f t="shared" si="1"/>
        <v>-3.4767008794549199E-2</v>
      </c>
      <c r="I5">
        <f t="shared" si="2"/>
        <v>-6.9139469912726292E-2</v>
      </c>
      <c r="J5">
        <f t="shared" si="3"/>
        <v>-0.12178634751656937</v>
      </c>
      <c r="K5">
        <f t="shared" si="4"/>
        <v>-0.16123431213165487</v>
      </c>
      <c r="O5" s="12">
        <v>4</v>
      </c>
      <c r="P5">
        <f t="shared" si="0"/>
        <v>2.9474752598012997E-2</v>
      </c>
      <c r="Q5">
        <f t="shared" si="0"/>
        <v>-3.1758645847436394E-2</v>
      </c>
      <c r="R5">
        <f t="shared" si="0"/>
        <v>-6.9102849350011653E-2</v>
      </c>
      <c r="S5">
        <f t="shared" si="0"/>
        <v>-4.4390211261835961E-2</v>
      </c>
    </row>
    <row r="6" spans="1:19" x14ac:dyDescent="0.25">
      <c r="A6" t="s">
        <v>48</v>
      </c>
      <c r="B6" s="10">
        <v>-8.6821015138023906E-3</v>
      </c>
      <c r="C6" s="10">
        <v>-5.0979519145146882E-2</v>
      </c>
      <c r="D6" s="10">
        <v>-0.11798753339269813</v>
      </c>
      <c r="E6" s="10">
        <v>-0.10485307212822789</v>
      </c>
      <c r="F6">
        <v>2</v>
      </c>
      <c r="H6">
        <f t="shared" si="1"/>
        <v>-3.5277604196232819E-2</v>
      </c>
      <c r="I6">
        <f t="shared" si="2"/>
        <v>-0.10316077931270433</v>
      </c>
      <c r="J6">
        <f t="shared" si="3"/>
        <v>-0.15481813944322814</v>
      </c>
      <c r="K6">
        <f t="shared" si="4"/>
        <v>-0.10837787366890271</v>
      </c>
      <c r="O6" s="12">
        <v>5</v>
      </c>
      <c r="P6">
        <f t="shared" si="0"/>
        <v>5.5160578573179707E-2</v>
      </c>
      <c r="Q6">
        <f t="shared" si="0"/>
        <v>0.13238538857563129</v>
      </c>
      <c r="R6">
        <f t="shared" si="0"/>
        <v>0.3248345182642805</v>
      </c>
      <c r="S6">
        <f t="shared" si="0"/>
        <v>0.15371414562392754</v>
      </c>
    </row>
    <row r="7" spans="1:19" x14ac:dyDescent="0.25">
      <c r="A7" t="s">
        <v>47</v>
      </c>
      <c r="B7" s="10">
        <v>-6.8749999999999881E-2</v>
      </c>
      <c r="C7" s="10">
        <v>-0.12771739130434784</v>
      </c>
      <c r="D7" s="10">
        <v>-0.16032608695652173</v>
      </c>
      <c r="E7" s="10">
        <v>-0.16304347826086957</v>
      </c>
      <c r="F7">
        <v>3</v>
      </c>
      <c r="H7">
        <f t="shared" si="1"/>
        <v>-3.4767008794549199E-2</v>
      </c>
      <c r="I7">
        <f t="shared" si="2"/>
        <v>-6.9139469912726292E-2</v>
      </c>
      <c r="J7">
        <f t="shared" si="3"/>
        <v>-0.12178634751656937</v>
      </c>
      <c r="K7">
        <f t="shared" si="4"/>
        <v>-0.16123431213165487</v>
      </c>
      <c r="O7" s="12">
        <v>6</v>
      </c>
      <c r="P7">
        <f t="shared" si="0"/>
        <v>8.2207022992936488E-2</v>
      </c>
      <c r="Q7">
        <f t="shared" si="0"/>
        <v>2.6512240095706935E-2</v>
      </c>
      <c r="R7">
        <f t="shared" si="0"/>
        <v>-3.9141671858125296E-2</v>
      </c>
      <c r="S7">
        <f t="shared" si="0"/>
        <v>-5.7959276273560664E-2</v>
      </c>
    </row>
    <row r="8" spans="1:19" x14ac:dyDescent="0.25">
      <c r="A8" t="s">
        <v>46</v>
      </c>
      <c r="B8" s="10">
        <v>-3.5103115401492382E-3</v>
      </c>
      <c r="C8" s="10">
        <v>-4.1684949539271737E-2</v>
      </c>
      <c r="D8" s="10">
        <v>3.9491004826678243E-2</v>
      </c>
      <c r="E8" s="10">
        <v>0.1522597630539711</v>
      </c>
      <c r="F8">
        <v>7</v>
      </c>
      <c r="H8">
        <f t="shared" si="1"/>
        <v>-3.8640592243830582E-2</v>
      </c>
      <c r="I8">
        <f t="shared" si="2"/>
        <v>-7.7975452530655354E-2</v>
      </c>
      <c r="J8">
        <f t="shared" si="3"/>
        <v>-1.6225956728728237E-2</v>
      </c>
      <c r="K8">
        <f t="shared" si="4"/>
        <v>4.2972196388651386E-2</v>
      </c>
      <c r="O8" s="12">
        <v>7</v>
      </c>
      <c r="P8">
        <f t="shared" si="0"/>
        <v>-3.8640592243830582E-2</v>
      </c>
      <c r="Q8">
        <f t="shared" si="0"/>
        <v>-7.7975452530655354E-2</v>
      </c>
      <c r="R8">
        <f t="shared" si="0"/>
        <v>-1.6225956728728237E-2</v>
      </c>
      <c r="S8">
        <f t="shared" si="0"/>
        <v>4.2972196388651386E-2</v>
      </c>
    </row>
    <row r="9" spans="1:19" x14ac:dyDescent="0.25">
      <c r="A9" t="s">
        <v>45</v>
      </c>
      <c r="B9" s="10">
        <v>0.12243547319655856</v>
      </c>
      <c r="C9" s="10">
        <v>0.10081623648797702</v>
      </c>
      <c r="D9" s="10">
        <v>7.8976395323185428E-2</v>
      </c>
      <c r="E9" s="10">
        <v>8.3829693359805862E-2</v>
      </c>
      <c r="F9">
        <v>4</v>
      </c>
      <c r="H9">
        <f t="shared" si="1"/>
        <v>2.9474752598012997E-2</v>
      </c>
      <c r="I9">
        <f t="shared" si="2"/>
        <v>-3.1758645847436394E-2</v>
      </c>
      <c r="J9">
        <f t="shared" si="3"/>
        <v>-6.9102849350011653E-2</v>
      </c>
      <c r="K9">
        <f t="shared" si="4"/>
        <v>-4.4390211261835961E-2</v>
      </c>
    </row>
    <row r="10" spans="1:19" x14ac:dyDescent="0.25">
      <c r="A10" t="s">
        <v>44</v>
      </c>
      <c r="B10" s="10">
        <v>0.19990049751243791</v>
      </c>
      <c r="C10" s="10">
        <v>0.26278606965174123</v>
      </c>
      <c r="D10" s="10">
        <v>0.23810945273631859</v>
      </c>
      <c r="E10" s="10">
        <v>0.29383084577114421</v>
      </c>
      <c r="F10">
        <v>1</v>
      </c>
      <c r="H10">
        <f t="shared" si="1"/>
        <v>8.3324887138374604E-2</v>
      </c>
      <c r="I10">
        <f t="shared" si="2"/>
        <v>0.11565112218641732</v>
      </c>
      <c r="J10">
        <f t="shared" si="3"/>
        <v>8.1268439237481435E-2</v>
      </c>
      <c r="K10">
        <f t="shared" si="4"/>
        <v>0.13226764996756268</v>
      </c>
    </row>
    <row r="11" spans="1:19" x14ac:dyDescent="0.25">
      <c r="A11" t="s">
        <v>43</v>
      </c>
      <c r="B11" s="10">
        <v>5.5160578573179707E-2</v>
      </c>
      <c r="C11" s="10">
        <v>0.13238538857563129</v>
      </c>
      <c r="D11" s="10">
        <v>0.3248345182642805</v>
      </c>
      <c r="E11" s="10">
        <v>0.15371414562392754</v>
      </c>
      <c r="F11">
        <v>5</v>
      </c>
      <c r="H11">
        <f t="shared" si="1"/>
        <v>5.5160578573179707E-2</v>
      </c>
      <c r="I11">
        <f t="shared" si="2"/>
        <v>0.13238538857563129</v>
      </c>
      <c r="J11">
        <f t="shared" si="3"/>
        <v>0.3248345182642805</v>
      </c>
      <c r="K11">
        <f t="shared" si="4"/>
        <v>0.15371414562392754</v>
      </c>
    </row>
    <row r="12" spans="1:19" x14ac:dyDescent="0.25">
      <c r="A12" t="s">
        <v>42</v>
      </c>
      <c r="B12" s="10">
        <v>0.11282194848824191</v>
      </c>
      <c r="C12" s="10">
        <v>5.9070548712206114E-2</v>
      </c>
      <c r="D12" s="10">
        <v>5.6270996640537578E-2</v>
      </c>
      <c r="E12" s="10">
        <v>2.3796192609182691E-2</v>
      </c>
      <c r="F12">
        <v>6</v>
      </c>
      <c r="H12">
        <f t="shared" si="1"/>
        <v>8.2207022992936488E-2</v>
      </c>
      <c r="I12">
        <f t="shared" si="2"/>
        <v>2.6512240095706935E-2</v>
      </c>
      <c r="J12">
        <f t="shared" si="3"/>
        <v>-3.9141671858125296E-2</v>
      </c>
      <c r="K12">
        <f t="shared" si="4"/>
        <v>-5.7959276273560664E-2</v>
      </c>
    </row>
    <row r="13" spans="1:19" x14ac:dyDescent="0.25">
      <c r="A13" t="s">
        <v>41</v>
      </c>
      <c r="B13" s="10">
        <v>0.23433133732534925</v>
      </c>
      <c r="C13" s="10">
        <v>0.17125748502994004</v>
      </c>
      <c r="D13" s="10">
        <v>3.4730538922155642E-2</v>
      </c>
      <c r="E13" s="10">
        <v>4.7904191616766015E-3</v>
      </c>
      <c r="F13">
        <v>6</v>
      </c>
      <c r="H13">
        <f t="shared" si="1"/>
        <v>8.2207022992936488E-2</v>
      </c>
      <c r="I13">
        <f t="shared" si="2"/>
        <v>2.6512240095706935E-2</v>
      </c>
      <c r="J13">
        <f t="shared" si="3"/>
        <v>-3.9141671858125296E-2</v>
      </c>
      <c r="K13">
        <f t="shared" si="4"/>
        <v>-5.7959276273560664E-2</v>
      </c>
    </row>
    <row r="14" spans="1:19" x14ac:dyDescent="0.25">
      <c r="A14" t="s">
        <v>40</v>
      </c>
      <c r="B14" s="10">
        <v>1.6777041942604907E-2</v>
      </c>
      <c r="C14" s="10">
        <v>-4.856512141280353E-2</v>
      </c>
      <c r="D14" s="10">
        <v>-6.2693156732891789E-2</v>
      </c>
      <c r="E14" s="10">
        <v>-4.2384105960264873E-2</v>
      </c>
      <c r="F14">
        <v>4</v>
      </c>
      <c r="H14">
        <f t="shared" si="1"/>
        <v>2.9474752598012997E-2</v>
      </c>
      <c r="I14">
        <f t="shared" si="2"/>
        <v>-3.1758645847436394E-2</v>
      </c>
      <c r="J14">
        <f t="shared" si="3"/>
        <v>-6.9102849350011653E-2</v>
      </c>
      <c r="K14">
        <f t="shared" si="4"/>
        <v>-4.4390211261835961E-2</v>
      </c>
    </row>
    <row r="15" spans="1:19" x14ac:dyDescent="0.25">
      <c r="A15" t="s">
        <v>39</v>
      </c>
      <c r="B15" s="10">
        <v>-5.6973564266179205E-3</v>
      </c>
      <c r="C15" s="10">
        <v>-0.12534184138559709</v>
      </c>
      <c r="D15" s="10">
        <v>-0.15656335460346399</v>
      </c>
      <c r="E15" s="10">
        <v>-0.13354603463992701</v>
      </c>
      <c r="F15">
        <v>2</v>
      </c>
      <c r="H15">
        <f t="shared" si="1"/>
        <v>-3.5277604196232819E-2</v>
      </c>
      <c r="I15">
        <f t="shared" si="2"/>
        <v>-0.10316077931270433</v>
      </c>
      <c r="J15">
        <f t="shared" si="3"/>
        <v>-0.15481813944322814</v>
      </c>
      <c r="K15">
        <f t="shared" si="4"/>
        <v>-0.10837787366890271</v>
      </c>
    </row>
    <row r="16" spans="1:19" x14ac:dyDescent="0.25">
      <c r="A16" t="s">
        <v>38</v>
      </c>
      <c r="B16" s="10">
        <v>1.42857142857144E-2</v>
      </c>
      <c r="C16" s="10">
        <v>-2.882205513784461E-2</v>
      </c>
      <c r="D16" s="10">
        <v>-8.4711779448621585E-2</v>
      </c>
      <c r="E16" s="10">
        <v>-0.10401002506265664</v>
      </c>
      <c r="F16">
        <v>6</v>
      </c>
      <c r="H16">
        <f t="shared" si="1"/>
        <v>8.2207022992936488E-2</v>
      </c>
      <c r="I16">
        <f t="shared" si="2"/>
        <v>2.6512240095706935E-2</v>
      </c>
      <c r="J16">
        <f t="shared" si="3"/>
        <v>-3.9141671858125296E-2</v>
      </c>
      <c r="K16">
        <f t="shared" si="4"/>
        <v>-5.7959276273560664E-2</v>
      </c>
    </row>
    <row r="17" spans="1:11" x14ac:dyDescent="0.25">
      <c r="A17" t="s">
        <v>37</v>
      </c>
      <c r="B17" s="10">
        <v>-8.8646437095125218E-3</v>
      </c>
      <c r="C17" s="10">
        <v>-2.4889191953631134E-2</v>
      </c>
      <c r="D17" s="10">
        <v>-6.7848619161268442E-2</v>
      </c>
      <c r="E17" s="10">
        <v>-7.4667575860893398E-2</v>
      </c>
      <c r="F17">
        <v>3</v>
      </c>
      <c r="H17">
        <f t="shared" si="1"/>
        <v>-3.4767008794549199E-2</v>
      </c>
      <c r="I17">
        <f t="shared" si="2"/>
        <v>-6.9139469912726292E-2</v>
      </c>
      <c r="J17">
        <f t="shared" si="3"/>
        <v>-0.12178634751656937</v>
      </c>
      <c r="K17">
        <f t="shared" si="4"/>
        <v>-0.16123431213165487</v>
      </c>
    </row>
    <row r="18" spans="1:11" x14ac:dyDescent="0.25">
      <c r="A18" t="s">
        <v>36</v>
      </c>
      <c r="B18" s="10">
        <v>-7.8934624697336614E-2</v>
      </c>
      <c r="C18" s="10">
        <v>-5.5932203389830425E-2</v>
      </c>
      <c r="D18" s="10">
        <v>-0.15593220338983046</v>
      </c>
      <c r="E18" s="10">
        <v>-0.176997578692494</v>
      </c>
      <c r="F18">
        <v>3</v>
      </c>
      <c r="H18">
        <f t="shared" si="1"/>
        <v>-3.4767008794549199E-2</v>
      </c>
      <c r="I18">
        <f t="shared" si="2"/>
        <v>-6.9139469912726292E-2</v>
      </c>
      <c r="J18">
        <f t="shared" si="3"/>
        <v>-0.12178634751656937</v>
      </c>
      <c r="K18">
        <f t="shared" si="4"/>
        <v>-0.16123431213165487</v>
      </c>
    </row>
    <row r="19" spans="1:11" x14ac:dyDescent="0.25">
      <c r="A19" t="s">
        <v>35</v>
      </c>
      <c r="B19" s="10">
        <v>2.878653675819309E-2</v>
      </c>
      <c r="C19" s="10">
        <v>-3.1886625332152294E-2</v>
      </c>
      <c r="D19" s="10">
        <v>-6.2887511071744978E-2</v>
      </c>
      <c r="E19" s="10">
        <v>-7.0416297608503126E-2</v>
      </c>
      <c r="F19">
        <v>6</v>
      </c>
      <c r="H19">
        <f t="shared" si="1"/>
        <v>8.2207022992936488E-2</v>
      </c>
      <c r="I19">
        <f t="shared" si="2"/>
        <v>2.6512240095706935E-2</v>
      </c>
      <c r="J19">
        <f t="shared" si="3"/>
        <v>-3.9141671858125296E-2</v>
      </c>
      <c r="K19">
        <f t="shared" si="4"/>
        <v>-5.7959276273560664E-2</v>
      </c>
    </row>
    <row r="20" spans="1:11" x14ac:dyDescent="0.25">
      <c r="A20" t="s">
        <v>34</v>
      </c>
      <c r="B20" s="10">
        <v>1.6337522441651542E-2</v>
      </c>
      <c r="C20" s="10">
        <v>-3.1059245960502611E-2</v>
      </c>
      <c r="D20" s="10">
        <v>-7.5763016157989305E-2</v>
      </c>
      <c r="E20" s="10">
        <v>-6.9120287253141829E-2</v>
      </c>
      <c r="F20">
        <v>4</v>
      </c>
      <c r="H20">
        <f t="shared" si="1"/>
        <v>2.9474752598012997E-2</v>
      </c>
      <c r="I20">
        <f t="shared" si="2"/>
        <v>-3.1758645847436394E-2</v>
      </c>
      <c r="J20">
        <f t="shared" si="3"/>
        <v>-6.9102849350011653E-2</v>
      </c>
      <c r="K20">
        <f t="shared" si="4"/>
        <v>-4.4390211261835961E-2</v>
      </c>
    </row>
    <row r="21" spans="1:11" x14ac:dyDescent="0.25">
      <c r="A21" t="s">
        <v>33</v>
      </c>
      <c r="B21" s="10">
        <v>2.2314049586776765E-2</v>
      </c>
      <c r="C21" s="10">
        <v>7.5206611570247883E-2</v>
      </c>
      <c r="D21" s="10">
        <v>5.7024793388429799E-2</v>
      </c>
      <c r="E21" s="10">
        <v>6.9421487603305826E-2</v>
      </c>
      <c r="F21">
        <v>1</v>
      </c>
      <c r="H21">
        <f t="shared" si="1"/>
        <v>8.3324887138374604E-2</v>
      </c>
      <c r="I21">
        <f t="shared" si="2"/>
        <v>0.11565112218641732</v>
      </c>
      <c r="J21">
        <f t="shared" si="3"/>
        <v>8.1268439237481435E-2</v>
      </c>
      <c r="K21">
        <f t="shared" si="4"/>
        <v>0.13226764996756268</v>
      </c>
    </row>
    <row r="22" spans="1:11" x14ac:dyDescent="0.25">
      <c r="A22" t="s">
        <v>32</v>
      </c>
      <c r="B22" s="10">
        <v>-5.6377449020391823E-2</v>
      </c>
      <c r="C22" s="10">
        <v>-8.5965613754498196E-2</v>
      </c>
      <c r="D22" s="10">
        <v>-0.10815673730507802</v>
      </c>
      <c r="E22" s="10">
        <v>-5.2978808476609358E-2</v>
      </c>
      <c r="F22">
        <v>2</v>
      </c>
      <c r="H22">
        <f t="shared" si="1"/>
        <v>-3.5277604196232819E-2</v>
      </c>
      <c r="I22">
        <f t="shared" si="2"/>
        <v>-0.10316077931270433</v>
      </c>
      <c r="J22">
        <f t="shared" si="3"/>
        <v>-0.15481813944322814</v>
      </c>
      <c r="K22">
        <f t="shared" si="4"/>
        <v>-0.10837787366890271</v>
      </c>
    </row>
    <row r="23" spans="1:11" x14ac:dyDescent="0.25">
      <c r="A23" t="s">
        <v>31</v>
      </c>
      <c r="B23" s="10">
        <v>5.3072625698324022E-2</v>
      </c>
      <c r="C23" s="10">
        <v>9.1899441340782054E-2</v>
      </c>
      <c r="D23" s="10">
        <v>9.3296089385474956E-2</v>
      </c>
      <c r="E23" s="10">
        <v>0.15446927374301681</v>
      </c>
      <c r="F23">
        <v>1</v>
      </c>
      <c r="H23">
        <f t="shared" si="1"/>
        <v>8.3324887138374604E-2</v>
      </c>
      <c r="I23">
        <f t="shared" si="2"/>
        <v>0.11565112218641732</v>
      </c>
      <c r="J23">
        <f t="shared" si="3"/>
        <v>8.1268439237481435E-2</v>
      </c>
      <c r="K23">
        <f t="shared" si="4"/>
        <v>0.13226764996756268</v>
      </c>
    </row>
    <row r="24" spans="1:11" x14ac:dyDescent="0.25">
      <c r="A24" t="s">
        <v>30</v>
      </c>
      <c r="B24" s="10">
        <v>2.0226717048232992E-2</v>
      </c>
      <c r="C24" s="10">
        <v>-7.6239164258724193E-2</v>
      </c>
      <c r="D24" s="10">
        <v>-5.0233385196710306E-2</v>
      </c>
      <c r="E24" s="10">
        <v>0</v>
      </c>
      <c r="F24">
        <v>4</v>
      </c>
      <c r="H24">
        <f t="shared" si="1"/>
        <v>2.9474752598012997E-2</v>
      </c>
      <c r="I24">
        <f t="shared" si="2"/>
        <v>-3.1758645847436394E-2</v>
      </c>
      <c r="J24">
        <f t="shared" si="3"/>
        <v>-6.9102849350011653E-2</v>
      </c>
      <c r="K24">
        <f t="shared" si="4"/>
        <v>-4.4390211261835961E-2</v>
      </c>
    </row>
    <row r="25" spans="1:11" x14ac:dyDescent="0.25">
      <c r="A25" t="s">
        <v>29</v>
      </c>
      <c r="B25" s="10">
        <v>1.7624842635333565E-2</v>
      </c>
      <c r="C25" s="10">
        <v>1.8044481745698625E-2</v>
      </c>
      <c r="D25" s="10">
        <v>-3.8187159043222924E-2</v>
      </c>
      <c r="E25" s="10">
        <v>-1.6365925304238377E-2</v>
      </c>
      <c r="F25">
        <v>1</v>
      </c>
      <c r="H25">
        <f t="shared" si="1"/>
        <v>8.3324887138374604E-2</v>
      </c>
      <c r="I25">
        <f t="shared" si="2"/>
        <v>0.11565112218641732</v>
      </c>
      <c r="J25">
        <f t="shared" si="3"/>
        <v>8.1268439237481435E-2</v>
      </c>
      <c r="K25">
        <f t="shared" si="4"/>
        <v>0.13226764996756268</v>
      </c>
    </row>
    <row r="26" spans="1:11" x14ac:dyDescent="0.25">
      <c r="A26" t="s">
        <v>28</v>
      </c>
      <c r="B26" s="10">
        <v>-1.8200910045502235E-2</v>
      </c>
      <c r="C26" s="10">
        <v>-3.4301715085754129E-2</v>
      </c>
      <c r="D26" s="10">
        <v>-2.5201260063003113E-2</v>
      </c>
      <c r="E26" s="10">
        <v>-3.8851942597129742E-2</v>
      </c>
      <c r="F26">
        <v>3</v>
      </c>
      <c r="H26">
        <f t="shared" si="1"/>
        <v>-3.4767008794549199E-2</v>
      </c>
      <c r="I26">
        <f t="shared" si="2"/>
        <v>-6.9139469912726292E-2</v>
      </c>
      <c r="J26">
        <f t="shared" si="3"/>
        <v>-0.12178634751656937</v>
      </c>
      <c r="K26">
        <f t="shared" si="4"/>
        <v>-0.16123431213165487</v>
      </c>
    </row>
    <row r="27" spans="1:11" x14ac:dyDescent="0.25">
      <c r="A27" t="s">
        <v>27</v>
      </c>
      <c r="B27" s="10">
        <v>-2.0742975674146711E-2</v>
      </c>
      <c r="C27" s="10">
        <v>-6.1851782010182835E-2</v>
      </c>
      <c r="D27" s="10">
        <v>-0.16500094286253056</v>
      </c>
      <c r="E27" s="10">
        <v>-0.18291533094474827</v>
      </c>
      <c r="F27">
        <v>3</v>
      </c>
      <c r="H27">
        <f t="shared" si="1"/>
        <v>-3.4767008794549199E-2</v>
      </c>
      <c r="I27">
        <f t="shared" si="2"/>
        <v>-6.9139469912726292E-2</v>
      </c>
      <c r="J27">
        <f t="shared" si="3"/>
        <v>-0.12178634751656937</v>
      </c>
      <c r="K27">
        <f t="shared" si="4"/>
        <v>-0.16123431213165487</v>
      </c>
    </row>
    <row r="28" spans="1:11" x14ac:dyDescent="0.25">
      <c r="A28" t="s">
        <v>26</v>
      </c>
      <c r="B28" s="10">
        <v>-2.333598514982781E-2</v>
      </c>
      <c r="C28" s="10">
        <v>-7.2924953593211342E-2</v>
      </c>
      <c r="D28" s="10">
        <v>-0.14160700079554503</v>
      </c>
      <c r="E28" s="10">
        <v>-0.32935560859188556</v>
      </c>
      <c r="F28">
        <v>3</v>
      </c>
      <c r="H28">
        <f t="shared" si="1"/>
        <v>-3.4767008794549199E-2</v>
      </c>
      <c r="I28">
        <f t="shared" si="2"/>
        <v>-6.9139469912726292E-2</v>
      </c>
      <c r="J28">
        <f t="shared" si="3"/>
        <v>-0.12178634751656937</v>
      </c>
      <c r="K28">
        <f t="shared" si="4"/>
        <v>-0.16123431213165487</v>
      </c>
    </row>
    <row r="29" spans="1:11" x14ac:dyDescent="0.25">
      <c r="A29" t="s">
        <v>25</v>
      </c>
      <c r="B29" s="10">
        <v>-4.8397645519947539E-2</v>
      </c>
      <c r="C29" s="10">
        <v>-0.10137344669718772</v>
      </c>
      <c r="D29" s="10">
        <v>-8.338783518639635E-2</v>
      </c>
      <c r="E29" s="10">
        <v>-0.14257684761281875</v>
      </c>
      <c r="F29">
        <v>3</v>
      </c>
      <c r="H29">
        <f t="shared" si="1"/>
        <v>-3.4767008794549199E-2</v>
      </c>
      <c r="I29">
        <f t="shared" si="2"/>
        <v>-6.9139469912726292E-2</v>
      </c>
      <c r="J29">
        <f t="shared" si="3"/>
        <v>-0.12178634751656937</v>
      </c>
      <c r="K29">
        <f t="shared" si="4"/>
        <v>-0.16123431213165487</v>
      </c>
    </row>
    <row r="30" spans="1:11" x14ac:dyDescent="0.25">
      <c r="A30" t="s">
        <v>24</v>
      </c>
      <c r="B30" s="10">
        <v>0.21964382083108477</v>
      </c>
      <c r="C30" s="10">
        <v>0.25202374527792776</v>
      </c>
      <c r="D30" s="10">
        <v>0.14337110991185473</v>
      </c>
      <c r="E30" s="10">
        <v>8.472746896923912E-2</v>
      </c>
      <c r="F30">
        <v>1</v>
      </c>
      <c r="H30">
        <f t="shared" si="1"/>
        <v>8.3324887138374604E-2</v>
      </c>
      <c r="I30">
        <f t="shared" si="2"/>
        <v>0.11565112218641732</v>
      </c>
      <c r="J30">
        <f t="shared" si="3"/>
        <v>8.1268439237481435E-2</v>
      </c>
      <c r="K30">
        <f t="shared" si="4"/>
        <v>0.13226764996756268</v>
      </c>
    </row>
    <row r="31" spans="1:11" x14ac:dyDescent="0.25">
      <c r="A31" t="s">
        <v>23</v>
      </c>
      <c r="B31" s="10">
        <v>-5.5359838953194058E-3</v>
      </c>
      <c r="C31" s="10">
        <v>3.5228988424761808E-3</v>
      </c>
      <c r="D31" s="10">
        <v>-1.2581781580271767E-2</v>
      </c>
      <c r="E31" s="10">
        <v>8.3039758429793664E-2</v>
      </c>
      <c r="F31">
        <v>2</v>
      </c>
      <c r="H31">
        <f t="shared" si="1"/>
        <v>-3.5277604196232819E-2</v>
      </c>
      <c r="I31">
        <f t="shared" si="2"/>
        <v>-0.10316077931270433</v>
      </c>
      <c r="J31">
        <f t="shared" si="3"/>
        <v>-0.15481813944322814</v>
      </c>
      <c r="K31">
        <f t="shared" si="4"/>
        <v>-0.10837787366890271</v>
      </c>
    </row>
    <row r="32" spans="1:11" x14ac:dyDescent="0.25">
      <c r="A32" t="s">
        <v>22</v>
      </c>
      <c r="B32" s="10">
        <v>7.0804195804195752E-2</v>
      </c>
      <c r="C32" s="10">
        <v>0.11625874125874122</v>
      </c>
      <c r="D32" s="10">
        <v>0.14204545454545428</v>
      </c>
      <c r="E32" s="10">
        <v>0.26092657342657338</v>
      </c>
      <c r="F32">
        <v>1</v>
      </c>
      <c r="H32">
        <f t="shared" si="1"/>
        <v>8.3324887138374604E-2</v>
      </c>
      <c r="I32">
        <f t="shared" si="2"/>
        <v>0.11565112218641732</v>
      </c>
      <c r="J32">
        <f t="shared" si="3"/>
        <v>8.1268439237481435E-2</v>
      </c>
      <c r="K32">
        <f t="shared" si="4"/>
        <v>0.13226764996756268</v>
      </c>
    </row>
    <row r="33" spans="1:11" x14ac:dyDescent="0.25">
      <c r="A33" t="s">
        <v>21</v>
      </c>
      <c r="B33" s="10">
        <v>-0.10338225909380983</v>
      </c>
      <c r="C33" s="10">
        <v>-0.16247606892150601</v>
      </c>
      <c r="D33" s="10">
        <v>-0.23765156349712832</v>
      </c>
      <c r="E33" s="10">
        <v>-0.21761327377153797</v>
      </c>
      <c r="F33">
        <v>2</v>
      </c>
      <c r="H33">
        <f t="shared" si="1"/>
        <v>-3.5277604196232819E-2</v>
      </c>
      <c r="I33">
        <f t="shared" si="2"/>
        <v>-0.10316077931270433</v>
      </c>
      <c r="J33">
        <f t="shared" si="3"/>
        <v>-0.15481813944322814</v>
      </c>
      <c r="K33">
        <f t="shared" si="4"/>
        <v>-0.10837787366890271</v>
      </c>
    </row>
    <row r="34" spans="1:11" x14ac:dyDescent="0.25">
      <c r="A34" t="s">
        <v>20</v>
      </c>
      <c r="B34" s="10">
        <v>5.4372197309417135E-2</v>
      </c>
      <c r="C34" s="10">
        <v>6.418161434977572E-2</v>
      </c>
      <c r="D34" s="10">
        <v>7.0067264573991025E-2</v>
      </c>
      <c r="E34" s="10">
        <v>0.1034192825112107</v>
      </c>
      <c r="F34">
        <v>1</v>
      </c>
      <c r="H34">
        <f t="shared" si="1"/>
        <v>8.3324887138374604E-2</v>
      </c>
      <c r="I34">
        <f t="shared" si="2"/>
        <v>0.11565112218641732</v>
      </c>
      <c r="J34">
        <f t="shared" si="3"/>
        <v>8.1268439237481435E-2</v>
      </c>
      <c r="K34">
        <f t="shared" si="4"/>
        <v>0.13226764996756268</v>
      </c>
    </row>
    <row r="35" spans="1:11" x14ac:dyDescent="0.25">
      <c r="A35" t="s">
        <v>19</v>
      </c>
      <c r="B35" s="10">
        <v>2.3645861974154588E-2</v>
      </c>
      <c r="C35" s="10">
        <v>-4.5916964531207007E-2</v>
      </c>
      <c r="D35" s="10">
        <v>-9.4308496013197726E-2</v>
      </c>
      <c r="E35" s="10">
        <v>-5.9114654935386153E-2</v>
      </c>
      <c r="F35">
        <v>4</v>
      </c>
      <c r="H35">
        <f t="shared" si="1"/>
        <v>2.9474752598012997E-2</v>
      </c>
      <c r="I35">
        <f t="shared" si="2"/>
        <v>-3.1758645847436394E-2</v>
      </c>
      <c r="J35">
        <f t="shared" si="3"/>
        <v>-6.9102849350011653E-2</v>
      </c>
      <c r="K35">
        <f t="shared" si="4"/>
        <v>-4.4390211261835961E-2</v>
      </c>
    </row>
    <row r="36" spans="1:11" x14ac:dyDescent="0.25">
      <c r="A36" t="s">
        <v>18</v>
      </c>
      <c r="B36" s="10">
        <v>-0.10704125177809387</v>
      </c>
      <c r="C36" s="10">
        <v>-0.14829302987197721</v>
      </c>
      <c r="D36" s="10">
        <v>-5.7254623044096613E-2</v>
      </c>
      <c r="E36" s="10">
        <v>-3.9473684210526196E-2</v>
      </c>
      <c r="F36">
        <v>7</v>
      </c>
      <c r="H36">
        <f t="shared" si="1"/>
        <v>-3.8640592243830582E-2</v>
      </c>
      <c r="I36">
        <f t="shared" si="2"/>
        <v>-7.7975452530655354E-2</v>
      </c>
      <c r="J36">
        <f t="shared" si="3"/>
        <v>-1.6225956728728237E-2</v>
      </c>
      <c r="K36">
        <f t="shared" si="4"/>
        <v>4.2972196388651386E-2</v>
      </c>
    </row>
    <row r="37" spans="1:11" x14ac:dyDescent="0.25">
      <c r="A37" t="s">
        <v>17</v>
      </c>
      <c r="B37" s="10">
        <v>9.0756302521008015E-3</v>
      </c>
      <c r="C37" s="10">
        <v>-1.9159663865546371E-2</v>
      </c>
      <c r="D37" s="10">
        <v>-4.2352941176470663E-2</v>
      </c>
      <c r="E37" s="10">
        <v>-3.7983193277310964E-2</v>
      </c>
      <c r="F37">
        <v>4</v>
      </c>
      <c r="H37">
        <f t="shared" si="1"/>
        <v>2.9474752598012997E-2</v>
      </c>
      <c r="I37">
        <f t="shared" si="2"/>
        <v>-3.1758645847436394E-2</v>
      </c>
      <c r="J37">
        <f t="shared" si="3"/>
        <v>-6.9102849350011653E-2</v>
      </c>
      <c r="K37">
        <f t="shared" si="4"/>
        <v>-4.4390211261835961E-2</v>
      </c>
    </row>
    <row r="38" spans="1:11" x14ac:dyDescent="0.25">
      <c r="A38" t="s">
        <v>16</v>
      </c>
      <c r="B38" s="10">
        <v>-1.4245014245014245E-2</v>
      </c>
      <c r="C38" s="10">
        <v>-7.5169844400613653E-2</v>
      </c>
      <c r="D38" s="10">
        <v>-0.11045364891518746</v>
      </c>
      <c r="E38" s="10">
        <v>-3.3092263861494553E-2</v>
      </c>
      <c r="F38">
        <v>2</v>
      </c>
      <c r="H38">
        <f t="shared" si="1"/>
        <v>-3.5277604196232819E-2</v>
      </c>
      <c r="I38">
        <f t="shared" si="2"/>
        <v>-0.10316077931270433</v>
      </c>
      <c r="J38">
        <f t="shared" si="3"/>
        <v>-0.15481813944322814</v>
      </c>
      <c r="K38">
        <f t="shared" si="4"/>
        <v>-0.10837787366890271</v>
      </c>
    </row>
    <row r="39" spans="1:11" x14ac:dyDescent="0.25">
      <c r="A39" t="s">
        <v>15</v>
      </c>
      <c r="B39" s="10">
        <v>-6.1391057487579885E-2</v>
      </c>
      <c r="C39" s="10">
        <v>-7.7714691270404659E-2</v>
      </c>
      <c r="D39" s="10">
        <v>-0.17601135557132716</v>
      </c>
      <c r="E39" s="10">
        <v>-9.8651525904897133E-2</v>
      </c>
      <c r="F39">
        <v>2</v>
      </c>
      <c r="H39">
        <f t="shared" si="1"/>
        <v>-3.5277604196232819E-2</v>
      </c>
      <c r="I39">
        <f t="shared" si="2"/>
        <v>-0.10316077931270433</v>
      </c>
      <c r="J39">
        <f t="shared" si="3"/>
        <v>-0.15481813944322814</v>
      </c>
      <c r="K39">
        <f t="shared" si="4"/>
        <v>-0.10837787366890271</v>
      </c>
    </row>
    <row r="40" spans="1:11" x14ac:dyDescent="0.25">
      <c r="A40" t="s">
        <v>14</v>
      </c>
      <c r="B40" s="10">
        <v>9.8946696457070642E-3</v>
      </c>
      <c r="C40" s="10">
        <v>5.7452920523462132E-3</v>
      </c>
      <c r="D40" s="10">
        <v>2.2342802425791434E-3</v>
      </c>
      <c r="E40" s="10">
        <v>7.085860197893408E-2</v>
      </c>
      <c r="F40">
        <v>4</v>
      </c>
      <c r="H40">
        <f t="shared" si="1"/>
        <v>2.9474752598012997E-2</v>
      </c>
      <c r="I40">
        <f t="shared" si="2"/>
        <v>-3.1758645847436394E-2</v>
      </c>
      <c r="J40">
        <f t="shared" si="3"/>
        <v>-6.9102849350011653E-2</v>
      </c>
      <c r="K40">
        <f t="shared" si="4"/>
        <v>-4.4390211261835961E-2</v>
      </c>
    </row>
    <row r="41" spans="1:11" x14ac:dyDescent="0.25">
      <c r="A41" t="s">
        <v>13</v>
      </c>
      <c r="B41" s="10">
        <v>-3.612903225806454E-2</v>
      </c>
      <c r="C41" s="10">
        <v>-5.5913978494623658E-2</v>
      </c>
      <c r="D41" s="10">
        <v>1.5913978494623608E-2</v>
      </c>
      <c r="E41" s="10">
        <v>0.10967741935483871</v>
      </c>
      <c r="F41">
        <v>7</v>
      </c>
      <c r="H41">
        <f t="shared" si="1"/>
        <v>-3.8640592243830582E-2</v>
      </c>
      <c r="I41">
        <f t="shared" si="2"/>
        <v>-7.7975452530655354E-2</v>
      </c>
      <c r="J41">
        <f t="shared" si="3"/>
        <v>-1.6225956728728237E-2</v>
      </c>
      <c r="K41">
        <f t="shared" si="4"/>
        <v>4.2972196388651386E-2</v>
      </c>
    </row>
    <row r="42" spans="1:11" x14ac:dyDescent="0.25">
      <c r="A42" t="s">
        <v>12</v>
      </c>
      <c r="B42" s="10">
        <v>2.8866867729426923E-2</v>
      </c>
      <c r="C42" s="10">
        <v>4.4808272296423979E-2</v>
      </c>
      <c r="D42" s="10">
        <v>-5.5579491598448973E-2</v>
      </c>
      <c r="E42" s="10">
        <v>0.10771219302025002</v>
      </c>
      <c r="F42">
        <v>1</v>
      </c>
      <c r="H42">
        <f t="shared" si="1"/>
        <v>8.3324887138374604E-2</v>
      </c>
      <c r="I42">
        <f t="shared" si="2"/>
        <v>0.11565112218641732</v>
      </c>
      <c r="J42">
        <f t="shared" si="3"/>
        <v>8.1268439237481435E-2</v>
      </c>
      <c r="K42">
        <f t="shared" si="4"/>
        <v>0.13226764996756268</v>
      </c>
    </row>
    <row r="43" spans="1:11" x14ac:dyDescent="0.25">
      <c r="A43" t="s">
        <v>11</v>
      </c>
      <c r="B43" s="10">
        <v>-8.49634459592968E-3</v>
      </c>
      <c r="C43" s="10">
        <v>-3.3590199565303072E-3</v>
      </c>
      <c r="D43" s="10">
        <v>-1.6597510373443938E-2</v>
      </c>
      <c r="E43" s="10">
        <v>4.7421458209839498E-3</v>
      </c>
      <c r="F43">
        <v>2</v>
      </c>
      <c r="H43">
        <f t="shared" si="1"/>
        <v>-3.5277604196232819E-2</v>
      </c>
      <c r="I43">
        <f t="shared" si="2"/>
        <v>-0.10316077931270433</v>
      </c>
      <c r="J43">
        <f t="shared" si="3"/>
        <v>-0.15481813944322814</v>
      </c>
      <c r="K43">
        <f t="shared" si="4"/>
        <v>-0.10837787366890271</v>
      </c>
    </row>
    <row r="44" spans="1:11" x14ac:dyDescent="0.25">
      <c r="A44" t="s">
        <v>10</v>
      </c>
      <c r="B44" s="10">
        <v>-3.5508415955729844E-2</v>
      </c>
      <c r="C44" s="10">
        <v>-0.11643993543924371</v>
      </c>
      <c r="D44" s="10">
        <v>-0.2471754669126125</v>
      </c>
      <c r="E44" s="10">
        <v>-0.27023287987087857</v>
      </c>
      <c r="F44">
        <v>3</v>
      </c>
      <c r="H44">
        <f t="shared" si="1"/>
        <v>-3.4767008794549199E-2</v>
      </c>
      <c r="I44">
        <f t="shared" si="2"/>
        <v>-6.9139469912726292E-2</v>
      </c>
      <c r="J44">
        <f t="shared" si="3"/>
        <v>-0.12178634751656937</v>
      </c>
      <c r="K44">
        <f t="shared" si="4"/>
        <v>-0.16123431213165487</v>
      </c>
    </row>
    <row r="45" spans="1:11" x14ac:dyDescent="0.25">
      <c r="A45" t="s">
        <v>9</v>
      </c>
      <c r="B45" s="10">
        <v>-2.8549501151189597E-2</v>
      </c>
      <c r="C45" s="10">
        <v>-6.0475825019186455E-2</v>
      </c>
      <c r="D45" s="10">
        <v>-6.615502686108983E-2</v>
      </c>
      <c r="E45" s="10">
        <v>-9.3476592478895004E-2</v>
      </c>
      <c r="F45">
        <v>3</v>
      </c>
      <c r="H45">
        <f t="shared" si="1"/>
        <v>-3.4767008794549199E-2</v>
      </c>
      <c r="I45">
        <f t="shared" si="2"/>
        <v>-6.9139469912726292E-2</v>
      </c>
      <c r="J45">
        <f t="shared" si="3"/>
        <v>-0.12178634751656937</v>
      </c>
      <c r="K45">
        <f t="shared" si="4"/>
        <v>-0.16123431213165487</v>
      </c>
    </row>
    <row r="46" spans="1:11" x14ac:dyDescent="0.25">
      <c r="A46" t="s">
        <v>8</v>
      </c>
      <c r="B46" s="10">
        <v>-1.0025062656641553E-2</v>
      </c>
      <c r="C46" s="10">
        <v>-6.0606060606060663E-2</v>
      </c>
      <c r="D46" s="10">
        <v>-7.4960127591706491E-2</v>
      </c>
      <c r="E46" s="10">
        <v>-6.9719753930280168E-2</v>
      </c>
      <c r="F46">
        <v>2</v>
      </c>
      <c r="H46">
        <f t="shared" si="1"/>
        <v>-3.5277604196232819E-2</v>
      </c>
      <c r="I46">
        <f t="shared" si="2"/>
        <v>-0.10316077931270433</v>
      </c>
      <c r="J46">
        <f t="shared" si="3"/>
        <v>-0.15481813944322814</v>
      </c>
      <c r="K46">
        <f t="shared" si="4"/>
        <v>-0.10837787366890271</v>
      </c>
    </row>
    <row r="47" spans="1:11" x14ac:dyDescent="0.25">
      <c r="A47" t="s">
        <v>7</v>
      </c>
      <c r="B47" s="10">
        <v>1.6324822101297518E-2</v>
      </c>
      <c r="C47" s="10">
        <v>-1.1720385098367566E-2</v>
      </c>
      <c r="D47" s="10">
        <v>-9.7111762243616645E-2</v>
      </c>
      <c r="E47" s="10">
        <v>-6.2787777312683132E-2</v>
      </c>
      <c r="F47">
        <v>4</v>
      </c>
      <c r="H47">
        <f t="shared" si="1"/>
        <v>2.9474752598012997E-2</v>
      </c>
      <c r="I47">
        <f t="shared" si="2"/>
        <v>-3.1758645847436394E-2</v>
      </c>
      <c r="J47">
        <f t="shared" si="3"/>
        <v>-6.9102849350011653E-2</v>
      </c>
      <c r="K47">
        <f t="shared" si="4"/>
        <v>-4.4390211261835961E-2</v>
      </c>
    </row>
    <row r="48" spans="1:11" x14ac:dyDescent="0.25">
      <c r="A48" t="s">
        <v>6</v>
      </c>
      <c r="B48" s="10">
        <v>-4.5235223160434254E-2</v>
      </c>
      <c r="C48" s="10">
        <v>-0.28829915560916775</v>
      </c>
      <c r="D48" s="10">
        <v>-0.4010856453558504</v>
      </c>
      <c r="E48" s="10">
        <v>-0.27020506634499403</v>
      </c>
      <c r="F48">
        <v>2</v>
      </c>
      <c r="H48">
        <f t="shared" si="1"/>
        <v>-3.5277604196232819E-2</v>
      </c>
      <c r="I48">
        <f t="shared" si="2"/>
        <v>-0.10316077931270433</v>
      </c>
      <c r="J48">
        <f t="shared" si="3"/>
        <v>-0.15481813944322814</v>
      </c>
      <c r="K48">
        <f t="shared" si="4"/>
        <v>-0.10837787366890271</v>
      </c>
    </row>
    <row r="49" spans="1:11" x14ac:dyDescent="0.25">
      <c r="A49" t="s">
        <v>5</v>
      </c>
      <c r="B49" s="10">
        <v>4.5651129264776685E-2</v>
      </c>
      <c r="C49" s="10">
        <v>-5.9586737145603107E-2</v>
      </c>
      <c r="D49" s="10">
        <v>-5.7184046131667499E-2</v>
      </c>
      <c r="E49" s="10">
        <v>-5.7184046131667499E-2</v>
      </c>
      <c r="F49">
        <v>4</v>
      </c>
      <c r="H49">
        <f t="shared" si="1"/>
        <v>2.9474752598012997E-2</v>
      </c>
      <c r="I49">
        <f t="shared" si="2"/>
        <v>-3.1758645847436394E-2</v>
      </c>
      <c r="J49">
        <f t="shared" si="3"/>
        <v>-6.9102849350011653E-2</v>
      </c>
      <c r="K49">
        <f t="shared" si="4"/>
        <v>-4.4390211261835961E-2</v>
      </c>
    </row>
    <row r="50" spans="1:11" x14ac:dyDescent="0.25">
      <c r="A50" t="s">
        <v>4</v>
      </c>
      <c r="B50" s="10">
        <v>-7.8817733990147031E-3</v>
      </c>
      <c r="C50" s="10">
        <v>-6.6009852216748849E-2</v>
      </c>
      <c r="D50" s="10">
        <v>-6.3054187192118194E-2</v>
      </c>
      <c r="E50" s="10">
        <v>-5.0574712643678084E-2</v>
      </c>
      <c r="F50">
        <v>7</v>
      </c>
      <c r="H50">
        <f t="shared" si="1"/>
        <v>-3.8640592243830582E-2</v>
      </c>
      <c r="I50">
        <f t="shared" si="2"/>
        <v>-7.7975452530655354E-2</v>
      </c>
      <c r="J50">
        <f t="shared" si="3"/>
        <v>-1.6225956728728237E-2</v>
      </c>
      <c r="K50">
        <f t="shared" si="4"/>
        <v>4.2972196388651386E-2</v>
      </c>
    </row>
    <row r="51" spans="1:11" x14ac:dyDescent="0.25">
      <c r="A51" t="s">
        <v>3</v>
      </c>
      <c r="B51" s="10">
        <v>2.0809578107183778E-2</v>
      </c>
      <c r="C51" s="10">
        <v>-3.7058152793614602E-2</v>
      </c>
      <c r="D51" s="10">
        <v>-0.13911060433295314</v>
      </c>
      <c r="E51" s="10">
        <v>-0.14395667046750288</v>
      </c>
      <c r="F51">
        <v>6</v>
      </c>
      <c r="H51">
        <f t="shared" si="1"/>
        <v>8.2207022992936488E-2</v>
      </c>
      <c r="I51">
        <f t="shared" si="2"/>
        <v>2.6512240095706935E-2</v>
      </c>
      <c r="J51">
        <f t="shared" si="3"/>
        <v>-3.9141671858125296E-2</v>
      </c>
      <c r="K51">
        <f t="shared" si="4"/>
        <v>-5.7959276273560664E-2</v>
      </c>
    </row>
    <row r="52" spans="1:11" x14ac:dyDescent="0.25">
      <c r="A52" t="s">
        <v>2</v>
      </c>
      <c r="B52" s="10">
        <v>-4.3763676148796324E-2</v>
      </c>
      <c r="C52" s="10">
        <v>-4.4076273835573512E-2</v>
      </c>
      <c r="D52" s="10">
        <v>-9.2216317599249767E-2</v>
      </c>
      <c r="E52" s="10">
        <v>-0.13097843075961232</v>
      </c>
      <c r="F52">
        <v>3</v>
      </c>
      <c r="H52">
        <f t="shared" si="1"/>
        <v>-3.4767008794549199E-2</v>
      </c>
      <c r="I52">
        <f t="shared" si="2"/>
        <v>-6.9139469912726292E-2</v>
      </c>
      <c r="J52">
        <f t="shared" si="3"/>
        <v>-0.12178634751656937</v>
      </c>
      <c r="K52">
        <f t="shared" si="4"/>
        <v>-0.16123431213165487</v>
      </c>
    </row>
    <row r="53" spans="1:11" x14ac:dyDescent="0.25">
      <c r="A53" t="s">
        <v>1</v>
      </c>
      <c r="B53" s="10">
        <v>2.8210526315789426E-2</v>
      </c>
      <c r="C53" s="10">
        <v>-6.4842105263157798E-2</v>
      </c>
      <c r="D53" s="10">
        <v>-0.17684210526315788</v>
      </c>
      <c r="E53" s="10">
        <v>-0.13642105263157897</v>
      </c>
      <c r="F53">
        <v>4</v>
      </c>
      <c r="H53">
        <f t="shared" si="1"/>
        <v>2.9474752598012997E-2</v>
      </c>
      <c r="I53">
        <f t="shared" si="2"/>
        <v>-3.1758645847436394E-2</v>
      </c>
      <c r="J53">
        <f t="shared" si="3"/>
        <v>-6.9102849350011653E-2</v>
      </c>
      <c r="K53">
        <f t="shared" si="4"/>
        <v>-4.4390211261835961E-2</v>
      </c>
    </row>
  </sheetData>
  <sortState ref="A2:H53">
    <sortCondition ref="A2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B57"/>
  <sheetViews>
    <sheetView topLeftCell="AO31" workbookViewId="0">
      <selection activeCell="BB53" sqref="BB53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7" width="11.42578125" customWidth="1"/>
    <col min="32" max="32" width="6" bestFit="1" customWidth="1"/>
    <col min="38" max="38" width="6" bestFit="1" customWidth="1"/>
  </cols>
  <sheetData>
    <row r="1" spans="1:54" x14ac:dyDescent="0.25">
      <c r="C1">
        <v>2017</v>
      </c>
      <c r="G1" s="2"/>
      <c r="H1">
        <v>2016</v>
      </c>
      <c r="L1" s="2"/>
      <c r="M1">
        <v>2015</v>
      </c>
      <c r="Q1" s="2"/>
      <c r="R1">
        <v>2014</v>
      </c>
      <c r="V1" s="2"/>
      <c r="W1">
        <v>2013</v>
      </c>
      <c r="AA1" s="2"/>
      <c r="AB1">
        <v>2012</v>
      </c>
      <c r="AF1" s="2"/>
      <c r="AH1">
        <v>2011</v>
      </c>
      <c r="AL1" s="2"/>
    </row>
    <row r="2" spans="1:54" ht="90" hidden="1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A2" s="2"/>
      <c r="AB2" s="4" t="s">
        <v>56</v>
      </c>
      <c r="AC2" s="4" t="s">
        <v>57</v>
      </c>
      <c r="AD2" s="4" t="s">
        <v>54</v>
      </c>
      <c r="AE2" s="4" t="s">
        <v>53</v>
      </c>
      <c r="AF2" s="5" t="s">
        <v>58</v>
      </c>
      <c r="AG2" s="4" t="s">
        <v>59</v>
      </c>
      <c r="AH2" s="4" t="s">
        <v>56</v>
      </c>
      <c r="AI2" s="4" t="s">
        <v>57</v>
      </c>
      <c r="AJ2" s="4" t="s">
        <v>54</v>
      </c>
      <c r="AK2" s="4" t="s">
        <v>53</v>
      </c>
      <c r="AL2" s="5" t="s">
        <v>58</v>
      </c>
      <c r="AM2" s="4" t="s">
        <v>59</v>
      </c>
      <c r="AN2" s="11"/>
      <c r="AQ2" s="9" t="s">
        <v>60</v>
      </c>
      <c r="AR2" s="9" t="s">
        <v>61</v>
      </c>
      <c r="AS2" s="9" t="s">
        <v>62</v>
      </c>
      <c r="AT2" s="9" t="s">
        <v>63</v>
      </c>
      <c r="AU2" s="9" t="s">
        <v>64</v>
      </c>
      <c r="AV2" s="9" t="s">
        <v>65</v>
      </c>
      <c r="AW2" s="14"/>
    </row>
    <row r="3" spans="1:54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5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5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5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5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54" si="4">SUM(W3:Z3)</f>
        <v>1300.3</v>
      </c>
      <c r="AB3" s="7">
        <v>13.9</v>
      </c>
      <c r="AC3" s="7">
        <v>37.299999999999997</v>
      </c>
      <c r="AD3" s="7">
        <v>638.29999999999995</v>
      </c>
      <c r="AE3" s="7">
        <v>554.1</v>
      </c>
      <c r="AF3" s="8">
        <v>1243.5999999999999</v>
      </c>
      <c r="AG3" s="7">
        <v>632323</v>
      </c>
      <c r="AH3" s="7">
        <v>17.5</v>
      </c>
      <c r="AI3" s="7">
        <v>28</v>
      </c>
      <c r="AJ3" s="7">
        <v>662.3</v>
      </c>
      <c r="AK3" s="7">
        <v>494.3</v>
      </c>
      <c r="AL3" s="8">
        <v>1202.0999999999999</v>
      </c>
      <c r="AM3" s="7">
        <v>617996</v>
      </c>
      <c r="AN3" s="7"/>
      <c r="AO3" t="s">
        <v>44</v>
      </c>
      <c r="AP3">
        <v>0</v>
      </c>
      <c r="AQ3" s="13">
        <f>(L3-G3)/G3</f>
        <v>0.19990049751243791</v>
      </c>
      <c r="AR3" s="13">
        <f>(Q3-$G3)/$G3</f>
        <v>0.26278606965174123</v>
      </c>
      <c r="AS3" s="13">
        <f>(V3-$G3)/$G3</f>
        <v>0.23810945273631859</v>
      </c>
      <c r="AT3" s="13">
        <f>(AA3-$G3)/$G3</f>
        <v>0.29383084577114421</v>
      </c>
      <c r="AU3" s="13">
        <f>(AF3-$G3)/$G3</f>
        <v>0.23741293532338301</v>
      </c>
      <c r="AV3" s="13">
        <f>(AL3-$G3)/$G3</f>
        <v>0.19611940298507455</v>
      </c>
      <c r="AW3" s="13">
        <f>AQ3*AR3*AS3*AT3*AU3*AV3*10000</f>
        <v>1.7112567594632986</v>
      </c>
      <c r="AY3" s="12">
        <f>IF(AQ3&lt;0,1,0)+IF(AR3&lt;0,2,0)+IF(AS3&lt;0,4,0)+IF(AT3&lt;0,8,0)+IF(AU3&lt;0,16,0)+IF(AV3&lt;0,32,0)</f>
        <v>0</v>
      </c>
      <c r="AZ3">
        <v>0</v>
      </c>
      <c r="BB3" t="str">
        <f>IF(AZ3=1,COUNTIF(AY$3:AY$54,AY3),"")</f>
        <v/>
      </c>
    </row>
    <row r="4" spans="1:54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>
        <v>4.0999999999999996</v>
      </c>
      <c r="AC4">
        <v>79.7</v>
      </c>
      <c r="AD4">
        <v>86.1</v>
      </c>
      <c r="AE4">
        <v>433.2</v>
      </c>
      <c r="AF4" s="2">
        <v>603.09999999999991</v>
      </c>
      <c r="AG4">
        <v>731449</v>
      </c>
      <c r="AH4">
        <v>4</v>
      </c>
      <c r="AI4">
        <v>58.1</v>
      </c>
      <c r="AJ4">
        <v>79.7</v>
      </c>
      <c r="AK4">
        <v>464.6</v>
      </c>
      <c r="AL4" s="2">
        <v>606.40000000000009</v>
      </c>
      <c r="AM4">
        <v>722718</v>
      </c>
      <c r="AO4" t="s">
        <v>51</v>
      </c>
      <c r="AP4">
        <v>0</v>
      </c>
      <c r="AQ4" s="13">
        <f t="shared" ref="AQ4:AQ54" si="5">(L4-$G4)/$G4</f>
        <v>-3.0036188178528319E-2</v>
      </c>
      <c r="AR4" s="13">
        <f t="shared" ref="AR4:AR54" si="6">(Q4-$G4)/$G4</f>
        <v>-0.11917973462002407</v>
      </c>
      <c r="AS4" s="13">
        <f t="shared" ref="AS4:AS54" si="7">(V4-$G4)/$G4</f>
        <v>-0.23293124246079616</v>
      </c>
      <c r="AT4" s="13">
        <f t="shared" ref="AT4:AT54" si="8">(AA4-$G4)/$G4</f>
        <v>-0.22750301568154405</v>
      </c>
      <c r="AU4" s="13">
        <f t="shared" ref="AU4:AU54" si="9">(AF4-$G4)/$G4</f>
        <v>-0.27249698431845609</v>
      </c>
      <c r="AV4" s="13">
        <f t="shared" ref="AV4:AV54" si="10">(AL4-$G4)/$G4</f>
        <v>-0.26851628468033767</v>
      </c>
      <c r="AW4" s="13">
        <f t="shared" ref="AW4:AW54" si="11">AQ4*AR4*AS4*AT4*AU4*AV4*10000</f>
        <v>0.13880159652114266</v>
      </c>
      <c r="AY4" s="12">
        <f t="shared" ref="AY4:AY54" si="12">IF(AQ4&lt;0,1,0)+IF(AR4&lt;0,2,0)+IF(AS4&lt;0,4,0)+IF(AT4&lt;0,8,0)+IF(AU4&lt;0,16,0)+IF(AV4&lt;0,32,0)</f>
        <v>63</v>
      </c>
      <c r="AZ4">
        <v>0</v>
      </c>
      <c r="BB4" t="str">
        <f t="shared" ref="BB4:BB54" si="13">IF(AZ4=1,COUNTIF(AY$3:AY$54,AY4),"")</f>
        <v/>
      </c>
    </row>
    <row r="5" spans="1:54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>
        <v>5.6</v>
      </c>
      <c r="AC5">
        <v>45.9</v>
      </c>
      <c r="AD5">
        <v>88.6</v>
      </c>
      <c r="AE5">
        <v>419.1</v>
      </c>
      <c r="AF5" s="2">
        <v>559.20000000000005</v>
      </c>
      <c r="AG5">
        <v>2085538</v>
      </c>
      <c r="AH5">
        <v>7.5</v>
      </c>
      <c r="AI5">
        <v>41.2</v>
      </c>
      <c r="AJ5">
        <v>82.7</v>
      </c>
      <c r="AK5">
        <v>436.2</v>
      </c>
      <c r="AL5" s="2">
        <v>567.6</v>
      </c>
      <c r="AM5">
        <v>2082224</v>
      </c>
      <c r="AO5" t="s">
        <v>21</v>
      </c>
      <c r="AQ5" s="13">
        <f t="shared" si="5"/>
        <v>-0.10338225909380983</v>
      </c>
      <c r="AR5" s="13">
        <f t="shared" si="6"/>
        <v>-0.16247606892150601</v>
      </c>
      <c r="AS5" s="13">
        <f t="shared" si="7"/>
        <v>-0.23765156349712832</v>
      </c>
      <c r="AT5" s="13">
        <f t="shared" si="8"/>
        <v>-0.21761327377153797</v>
      </c>
      <c r="AU5" s="13">
        <f t="shared" si="9"/>
        <v>-0.28627951499680915</v>
      </c>
      <c r="AV5" s="13">
        <f t="shared" si="10"/>
        <v>-0.2755583918315252</v>
      </c>
      <c r="AW5" s="13">
        <f t="shared" si="11"/>
        <v>0.68527579730307953</v>
      </c>
      <c r="AY5" s="12">
        <f t="shared" si="12"/>
        <v>63</v>
      </c>
      <c r="AZ5">
        <f>IF(_xlfn.IFNA(MATCH(AY5,AY$2:AY4,0),FALSE),0,1)</f>
        <v>0</v>
      </c>
      <c r="BB5" t="str">
        <f t="shared" si="13"/>
        <v/>
      </c>
    </row>
    <row r="6" spans="1:54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>
        <v>6</v>
      </c>
      <c r="AC6">
        <v>31.5</v>
      </c>
      <c r="AD6">
        <v>126.5</v>
      </c>
      <c r="AE6">
        <v>479.6</v>
      </c>
      <c r="AF6" s="2">
        <v>643.6</v>
      </c>
      <c r="AG6">
        <v>6456243</v>
      </c>
      <c r="AH6">
        <v>5.8</v>
      </c>
      <c r="AI6">
        <v>31.6</v>
      </c>
      <c r="AJ6">
        <v>126.2</v>
      </c>
      <c r="AK6">
        <v>444.5</v>
      </c>
      <c r="AL6" s="2">
        <v>608.1</v>
      </c>
      <c r="AM6">
        <v>6403353</v>
      </c>
      <c r="AO6" t="s">
        <v>9</v>
      </c>
      <c r="AQ6" s="13">
        <f t="shared" si="5"/>
        <v>-2.8549501151189597E-2</v>
      </c>
      <c r="AR6" s="13">
        <f t="shared" si="6"/>
        <v>-6.0475825019186455E-2</v>
      </c>
      <c r="AS6" s="13">
        <f t="shared" si="7"/>
        <v>-6.615502686108983E-2</v>
      </c>
      <c r="AT6" s="13">
        <f t="shared" si="8"/>
        <v>-9.3476592478895004E-2</v>
      </c>
      <c r="AU6" s="13">
        <f t="shared" si="9"/>
        <v>-1.2125863392171875E-2</v>
      </c>
      <c r="AV6" s="13">
        <f t="shared" si="10"/>
        <v>-6.6615502686108941E-2</v>
      </c>
      <c r="AW6" s="13">
        <f t="shared" si="11"/>
        <v>8.6245020419575344E-5</v>
      </c>
      <c r="AY6" s="12">
        <f t="shared" si="12"/>
        <v>63</v>
      </c>
      <c r="AZ6">
        <f>IF(_xlfn.IFNA(MATCH(AY6,AY$2:AY5,0),FALSE),0,1)</f>
        <v>0</v>
      </c>
      <c r="BB6" t="str">
        <f t="shared" si="13"/>
        <v/>
      </c>
    </row>
    <row r="7" spans="1:54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>
        <v>10.8</v>
      </c>
      <c r="AC7">
        <v>25.2</v>
      </c>
      <c r="AD7">
        <v>119</v>
      </c>
      <c r="AE7">
        <v>342</v>
      </c>
      <c r="AF7" s="2">
        <v>497</v>
      </c>
      <c r="AG7">
        <v>4601893</v>
      </c>
      <c r="AH7">
        <v>11.2</v>
      </c>
      <c r="AI7">
        <v>27.7</v>
      </c>
      <c r="AJ7">
        <v>114.5</v>
      </c>
      <c r="AK7">
        <v>401.9</v>
      </c>
      <c r="AL7" s="2">
        <v>555.29999999999995</v>
      </c>
      <c r="AM7">
        <v>4574836</v>
      </c>
      <c r="AO7" t="s">
        <v>34</v>
      </c>
      <c r="AP7">
        <v>0</v>
      </c>
      <c r="AQ7" s="13">
        <f t="shared" si="5"/>
        <v>1.6337522441651542E-2</v>
      </c>
      <c r="AR7" s="13">
        <f t="shared" si="6"/>
        <v>-3.1059245960502611E-2</v>
      </c>
      <c r="AS7" s="13">
        <f t="shared" si="7"/>
        <v>-7.5763016157989305E-2</v>
      </c>
      <c r="AT7" s="13">
        <f t="shared" si="8"/>
        <v>-6.9120287253141829E-2</v>
      </c>
      <c r="AU7" s="13">
        <f t="shared" si="9"/>
        <v>-0.10771992818671454</v>
      </c>
      <c r="AV7" s="13">
        <f t="shared" si="10"/>
        <v>-3.0520646319569938E-3</v>
      </c>
      <c r="AW7" s="13">
        <f t="shared" si="11"/>
        <v>-8.736342999746504E-6</v>
      </c>
      <c r="AY7" s="12">
        <f t="shared" si="12"/>
        <v>62</v>
      </c>
      <c r="AZ7">
        <v>0</v>
      </c>
      <c r="BB7" t="str">
        <f t="shared" si="13"/>
        <v/>
      </c>
    </row>
    <row r="8" spans="1:54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>
        <v>4.5</v>
      </c>
      <c r="AC8">
        <v>33.700000000000003</v>
      </c>
      <c r="AD8">
        <v>178.3</v>
      </c>
      <c r="AE8">
        <v>391.1</v>
      </c>
      <c r="AF8" s="2">
        <v>607.6</v>
      </c>
      <c r="AG8">
        <v>2758931</v>
      </c>
      <c r="AH8">
        <v>5.2</v>
      </c>
      <c r="AI8">
        <v>33.5</v>
      </c>
      <c r="AJ8">
        <v>157.9</v>
      </c>
      <c r="AK8">
        <v>365.6</v>
      </c>
      <c r="AL8" s="2">
        <v>562.20000000000005</v>
      </c>
      <c r="AM8">
        <v>2723322</v>
      </c>
      <c r="AO8" t="s">
        <v>24</v>
      </c>
      <c r="AQ8" s="13">
        <f t="shared" si="5"/>
        <v>0.21964382083108477</v>
      </c>
      <c r="AR8" s="13">
        <f t="shared" si="6"/>
        <v>0.25202374527792776</v>
      </c>
      <c r="AS8" s="13">
        <f t="shared" si="7"/>
        <v>0.14337110991185473</v>
      </c>
      <c r="AT8" s="13">
        <f t="shared" si="8"/>
        <v>8.472746896923912E-2</v>
      </c>
      <c r="AU8" s="13">
        <f t="shared" si="9"/>
        <v>9.3002338550099026E-2</v>
      </c>
      <c r="AV8" s="13">
        <f t="shared" si="10"/>
        <v>1.1332973556395159E-2</v>
      </c>
      <c r="AW8" s="13">
        <f t="shared" si="11"/>
        <v>7.0873531934406934E-3</v>
      </c>
      <c r="AY8" s="12">
        <f t="shared" si="12"/>
        <v>0</v>
      </c>
      <c r="AZ8">
        <f>IF(_xlfn.IFNA(MATCH(AY8,AY$2:AY7,0),FALSE),0,1)</f>
        <v>0</v>
      </c>
      <c r="BB8" t="str">
        <f t="shared" si="13"/>
        <v/>
      </c>
    </row>
    <row r="9" spans="1:54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>
        <v>5.9</v>
      </c>
      <c r="AC9">
        <v>42.3</v>
      </c>
      <c r="AD9">
        <v>78.7</v>
      </c>
      <c r="AE9">
        <v>342.3</v>
      </c>
      <c r="AF9" s="2">
        <v>469.20000000000005</v>
      </c>
      <c r="AG9">
        <v>2949131</v>
      </c>
      <c r="AH9">
        <v>5.5</v>
      </c>
      <c r="AI9">
        <v>41.3</v>
      </c>
      <c r="AJ9">
        <v>82.6</v>
      </c>
      <c r="AK9">
        <v>351.5</v>
      </c>
      <c r="AL9" s="2">
        <v>480.9</v>
      </c>
      <c r="AM9">
        <v>2937979</v>
      </c>
      <c r="AO9" t="s">
        <v>49</v>
      </c>
      <c r="AQ9" s="13">
        <f t="shared" si="5"/>
        <v>-7.3887186880521455E-3</v>
      </c>
      <c r="AR9" s="13">
        <f t="shared" si="6"/>
        <v>-6.0551450711840205E-2</v>
      </c>
      <c r="AS9" s="13">
        <f t="shared" si="7"/>
        <v>-0.13479906289421528</v>
      </c>
      <c r="AT9" s="13">
        <f t="shared" si="8"/>
        <v>-0.17048116777797814</v>
      </c>
      <c r="AU9" s="13">
        <f t="shared" si="9"/>
        <v>-0.15444224184537761</v>
      </c>
      <c r="AV9" s="13">
        <f t="shared" si="10"/>
        <v>-0.1333573616867906</v>
      </c>
      <c r="AW9" s="13">
        <f t="shared" si="11"/>
        <v>2.1175811440461711E-3</v>
      </c>
      <c r="AY9" s="12">
        <f t="shared" si="12"/>
        <v>63</v>
      </c>
      <c r="AZ9">
        <f>IF(_xlfn.IFNA(MATCH(AY9,AY$2:AY8,0),FALSE),0,1)</f>
        <v>0</v>
      </c>
      <c r="BB9" t="str">
        <f t="shared" si="13"/>
        <v/>
      </c>
    </row>
    <row r="10" spans="1:54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>
        <v>6.5</v>
      </c>
      <c r="AC10">
        <v>25.1</v>
      </c>
      <c r="AD10">
        <v>96</v>
      </c>
      <c r="AE10">
        <v>323.39999999999998</v>
      </c>
      <c r="AF10" s="2">
        <v>451</v>
      </c>
      <c r="AG10">
        <v>6021988</v>
      </c>
      <c r="AH10">
        <v>6.1</v>
      </c>
      <c r="AI10">
        <v>24.3</v>
      </c>
      <c r="AJ10">
        <v>104.3</v>
      </c>
      <c r="AK10">
        <v>312.7</v>
      </c>
      <c r="AL10" s="2">
        <v>447.4</v>
      </c>
      <c r="AM10">
        <v>6010688</v>
      </c>
      <c r="AO10" t="s">
        <v>27</v>
      </c>
      <c r="AQ10" s="13">
        <f t="shared" si="5"/>
        <v>-2.0742975674146711E-2</v>
      </c>
      <c r="AR10" s="13">
        <f t="shared" si="6"/>
        <v>-6.1851782010182835E-2</v>
      </c>
      <c r="AS10" s="13">
        <f t="shared" si="7"/>
        <v>-0.16500094286253056</v>
      </c>
      <c r="AT10" s="13">
        <f t="shared" si="8"/>
        <v>-0.18291533094474827</v>
      </c>
      <c r="AU10" s="13">
        <f t="shared" si="9"/>
        <v>-0.14953799735998485</v>
      </c>
      <c r="AV10" s="13">
        <f t="shared" si="10"/>
        <v>-0.15632660758061473</v>
      </c>
      <c r="AW10" s="13">
        <f t="shared" si="11"/>
        <v>9.0519942896923663E-3</v>
      </c>
      <c r="AY10" s="12">
        <f t="shared" si="12"/>
        <v>63</v>
      </c>
      <c r="AZ10">
        <f>IF(_xlfn.IFNA(MATCH(AY10,AY$2:AY9,0),FALSE),0,1)</f>
        <v>0</v>
      </c>
      <c r="BB10" t="str">
        <f t="shared" si="13"/>
        <v/>
      </c>
    </row>
    <row r="11" spans="1:54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>
        <v>7.1</v>
      </c>
      <c r="AC11">
        <v>26.9</v>
      </c>
      <c r="AD11">
        <v>104.1</v>
      </c>
      <c r="AE11">
        <v>311.8</v>
      </c>
      <c r="AF11" s="2">
        <v>449.9</v>
      </c>
      <c r="AG11">
        <v>4822023</v>
      </c>
      <c r="AH11">
        <v>6.3</v>
      </c>
      <c r="AI11">
        <v>28.5</v>
      </c>
      <c r="AJ11">
        <v>102.2</v>
      </c>
      <c r="AK11">
        <v>283</v>
      </c>
      <c r="AL11" s="2">
        <v>420</v>
      </c>
      <c r="AM11">
        <v>4802740</v>
      </c>
      <c r="AO11" t="s">
        <v>52</v>
      </c>
      <c r="AP11">
        <v>0</v>
      </c>
      <c r="AQ11" s="13">
        <f t="shared" si="5"/>
        <v>1.5642884395268848E-2</v>
      </c>
      <c r="AR11" s="13">
        <f t="shared" si="6"/>
        <v>-9.8817245326211389E-2</v>
      </c>
      <c r="AS11" s="13">
        <f t="shared" si="7"/>
        <v>-0.18485310950019093</v>
      </c>
      <c r="AT11" s="13">
        <f t="shared" si="8"/>
        <v>-0.17798550171690206</v>
      </c>
      <c r="AU11" s="13">
        <f t="shared" si="9"/>
        <v>-0.14173979397176661</v>
      </c>
      <c r="AV11" s="13">
        <f t="shared" si="10"/>
        <v>-0.19877909194963761</v>
      </c>
      <c r="AW11" s="13">
        <f t="shared" si="11"/>
        <v>-1.432925020395789E-2</v>
      </c>
      <c r="AY11" s="12">
        <f t="shared" si="12"/>
        <v>62</v>
      </c>
      <c r="AZ11">
        <v>1</v>
      </c>
      <c r="BB11">
        <f t="shared" si="13"/>
        <v>9</v>
      </c>
    </row>
    <row r="12" spans="1:54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>
        <v>5.5</v>
      </c>
      <c r="AC12">
        <v>34.700000000000003</v>
      </c>
      <c r="AD12">
        <v>112.7</v>
      </c>
      <c r="AE12">
        <v>276</v>
      </c>
      <c r="AF12" s="2">
        <v>428.9</v>
      </c>
      <c r="AG12">
        <v>6553255</v>
      </c>
      <c r="AH12">
        <v>6.2</v>
      </c>
      <c r="AI12">
        <v>34.9</v>
      </c>
      <c r="AJ12">
        <v>109.9</v>
      </c>
      <c r="AK12">
        <v>254.8</v>
      </c>
      <c r="AL12" s="2">
        <v>405.8</v>
      </c>
      <c r="AM12">
        <v>6482505</v>
      </c>
      <c r="AO12" t="s">
        <v>50</v>
      </c>
      <c r="AQ12" s="13">
        <f t="shared" si="5"/>
        <v>-7.4227210080724526E-2</v>
      </c>
      <c r="AR12" s="13">
        <f t="shared" si="6"/>
        <v>-0.19236070092537888</v>
      </c>
      <c r="AS12" s="13">
        <f t="shared" si="7"/>
        <v>-0.21283717267178584</v>
      </c>
      <c r="AT12" s="13">
        <f t="shared" si="8"/>
        <v>-0.18015357353809805</v>
      </c>
      <c r="AU12" s="13">
        <f t="shared" si="9"/>
        <v>-0.15554242961212839</v>
      </c>
      <c r="AV12" s="13">
        <f t="shared" si="10"/>
        <v>-0.20102382358732029</v>
      </c>
      <c r="AW12" s="13">
        <f t="shared" si="11"/>
        <v>0.1711852172570934</v>
      </c>
      <c r="AY12" s="12">
        <f t="shared" si="12"/>
        <v>63</v>
      </c>
      <c r="AZ12">
        <f>IF(_xlfn.IFNA(MATCH(AY12,AY$2:AY11,0),FALSE),0,1)</f>
        <v>0</v>
      </c>
      <c r="BB12" t="str">
        <f t="shared" si="13"/>
        <v/>
      </c>
    </row>
    <row r="13" spans="1:54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>
        <v>6.9</v>
      </c>
      <c r="AC13">
        <v>35.5</v>
      </c>
      <c r="AD13">
        <v>95</v>
      </c>
      <c r="AE13">
        <v>421.4</v>
      </c>
      <c r="AF13" s="2">
        <v>558.79999999999995</v>
      </c>
      <c r="AG13">
        <v>4723723</v>
      </c>
      <c r="AH13">
        <v>6.8</v>
      </c>
      <c r="AI13">
        <v>34.5</v>
      </c>
      <c r="AJ13">
        <v>92.2</v>
      </c>
      <c r="AK13">
        <v>438.4</v>
      </c>
      <c r="AL13" s="2">
        <v>571.9</v>
      </c>
      <c r="AM13">
        <v>4679230</v>
      </c>
      <c r="AO13" t="s">
        <v>11</v>
      </c>
      <c r="AP13">
        <v>0</v>
      </c>
      <c r="AQ13" s="13">
        <f t="shared" si="5"/>
        <v>-8.49634459592968E-3</v>
      </c>
      <c r="AR13" s="13">
        <f t="shared" si="6"/>
        <v>-3.3590199565303072E-3</v>
      </c>
      <c r="AS13" s="13">
        <f t="shared" si="7"/>
        <v>-1.6597510373443938E-2</v>
      </c>
      <c r="AT13" s="13">
        <f t="shared" si="8"/>
        <v>4.7421458209839498E-3</v>
      </c>
      <c r="AU13" s="13">
        <f t="shared" si="9"/>
        <v>0.1041296186524401</v>
      </c>
      <c r="AV13" s="13">
        <f t="shared" si="10"/>
        <v>0.13001383125864444</v>
      </c>
      <c r="AW13" s="13">
        <f t="shared" si="11"/>
        <v>-3.0410698092750398E-7</v>
      </c>
      <c r="AY13" s="12">
        <f t="shared" si="12"/>
        <v>7</v>
      </c>
      <c r="AZ13">
        <f>IF(_xlfn.IFNA(MATCH(AY13,AY$2:AY12,0),FALSE),0,1)</f>
        <v>1</v>
      </c>
      <c r="BB13">
        <f t="shared" si="13"/>
        <v>1</v>
      </c>
    </row>
    <row r="14" spans="1:54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>
        <v>6.3</v>
      </c>
      <c r="AC14">
        <v>21</v>
      </c>
      <c r="AD14">
        <v>172.3</v>
      </c>
      <c r="AE14">
        <v>277.2</v>
      </c>
      <c r="AF14" s="2">
        <v>476.8</v>
      </c>
      <c r="AG14">
        <v>5884563</v>
      </c>
      <c r="AH14">
        <v>6.8</v>
      </c>
      <c r="AI14">
        <v>20.5</v>
      </c>
      <c r="AJ14">
        <v>177.5</v>
      </c>
      <c r="AK14">
        <v>289.3</v>
      </c>
      <c r="AL14" s="2">
        <v>494.1</v>
      </c>
      <c r="AM14">
        <v>5828289</v>
      </c>
      <c r="AO14" t="s">
        <v>32</v>
      </c>
      <c r="AQ14" s="13">
        <f t="shared" si="5"/>
        <v>-5.6377449020391823E-2</v>
      </c>
      <c r="AR14" s="13">
        <f t="shared" si="6"/>
        <v>-8.5965613754498196E-2</v>
      </c>
      <c r="AS14" s="13">
        <f t="shared" si="7"/>
        <v>-0.10815673730507802</v>
      </c>
      <c r="AT14" s="13">
        <f t="shared" si="8"/>
        <v>-5.2978808476609358E-2</v>
      </c>
      <c r="AU14" s="13">
        <f t="shared" si="9"/>
        <v>-4.678128748500595E-2</v>
      </c>
      <c r="AV14" s="13">
        <f t="shared" si="10"/>
        <v>-1.2195121951219445E-2</v>
      </c>
      <c r="AW14" s="13">
        <f t="shared" si="11"/>
        <v>1.5843249844773772E-4</v>
      </c>
      <c r="AY14" s="12">
        <f t="shared" si="12"/>
        <v>63</v>
      </c>
      <c r="AZ14">
        <f>IF(_xlfn.IFNA(MATCH(AY14,AY$2:AY13,0),FALSE),0,1)</f>
        <v>0</v>
      </c>
      <c r="BB14" t="str">
        <f t="shared" si="13"/>
        <v/>
      </c>
    </row>
    <row r="15" spans="1:54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>
        <v>5.7</v>
      </c>
      <c r="AC15">
        <v>41.6</v>
      </c>
      <c r="AD15">
        <v>84.7</v>
      </c>
      <c r="AE15">
        <v>337.3</v>
      </c>
      <c r="AF15" s="2">
        <v>469.3</v>
      </c>
      <c r="AG15">
        <v>3814820</v>
      </c>
      <c r="AH15">
        <v>5.5</v>
      </c>
      <c r="AI15">
        <v>37</v>
      </c>
      <c r="AJ15">
        <v>86.6</v>
      </c>
      <c r="AK15">
        <v>325.7</v>
      </c>
      <c r="AL15" s="2">
        <v>454.79999999999995</v>
      </c>
      <c r="AM15">
        <v>3791508</v>
      </c>
      <c r="AO15" t="s">
        <v>16</v>
      </c>
      <c r="AP15">
        <v>0</v>
      </c>
      <c r="AQ15" s="13">
        <f t="shared" si="5"/>
        <v>-1.4245014245014245E-2</v>
      </c>
      <c r="AR15" s="13">
        <f t="shared" si="6"/>
        <v>-7.5169844400613653E-2</v>
      </c>
      <c r="AS15" s="13">
        <f t="shared" si="7"/>
        <v>-0.11045364891518746</v>
      </c>
      <c r="AT15" s="13">
        <f t="shared" si="8"/>
        <v>-3.3092263861494553E-2</v>
      </c>
      <c r="AU15" s="13">
        <f t="shared" si="9"/>
        <v>2.8490028490028491E-2</v>
      </c>
      <c r="AV15" s="13">
        <f t="shared" si="10"/>
        <v>-3.2873109796187966E-3</v>
      </c>
      <c r="AW15" s="13">
        <f t="shared" si="11"/>
        <v>-3.6656142414871934E-6</v>
      </c>
      <c r="AY15" s="12">
        <f t="shared" si="12"/>
        <v>47</v>
      </c>
      <c r="AZ15">
        <f>IF(_xlfn.IFNA(MATCH(AY15,AY$2:AY14,0),FALSE),0,1)</f>
        <v>1</v>
      </c>
      <c r="BB15">
        <f t="shared" si="13"/>
        <v>1</v>
      </c>
    </row>
    <row r="16" spans="1:54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>
        <v>6.2</v>
      </c>
      <c r="AC16">
        <v>26.5</v>
      </c>
      <c r="AD16">
        <v>162.69999999999999</v>
      </c>
      <c r="AE16">
        <v>352</v>
      </c>
      <c r="AF16" s="2">
        <v>547.4</v>
      </c>
      <c r="AG16">
        <v>917092</v>
      </c>
      <c r="AH16">
        <v>4.5</v>
      </c>
      <c r="AI16">
        <v>31.9</v>
      </c>
      <c r="AJ16">
        <v>169.5</v>
      </c>
      <c r="AK16">
        <v>353.5</v>
      </c>
      <c r="AL16" s="2">
        <v>559.4</v>
      </c>
      <c r="AM16">
        <v>907135</v>
      </c>
      <c r="AO16" t="s">
        <v>45</v>
      </c>
      <c r="AQ16" s="13">
        <f t="shared" si="5"/>
        <v>0.12243547319655856</v>
      </c>
      <c r="AR16" s="13">
        <f t="shared" si="6"/>
        <v>0.10081623648797702</v>
      </c>
      <c r="AS16" s="13">
        <f t="shared" si="7"/>
        <v>7.8976395323185428E-2</v>
      </c>
      <c r="AT16" s="13">
        <f t="shared" si="8"/>
        <v>8.3829693359805862E-2</v>
      </c>
      <c r="AU16" s="13">
        <f t="shared" si="9"/>
        <v>0.20758879329362445</v>
      </c>
      <c r="AV16" s="13">
        <f t="shared" si="10"/>
        <v>0.23406132803882632</v>
      </c>
      <c r="AW16" s="13">
        <f t="shared" si="11"/>
        <v>3.9706947297173917E-2</v>
      </c>
      <c r="AY16" s="12">
        <f t="shared" si="12"/>
        <v>0</v>
      </c>
      <c r="AZ16">
        <f>IF(_xlfn.IFNA(MATCH(AY16,AY$2:AY15,0),FALSE),0,1)</f>
        <v>0</v>
      </c>
      <c r="BB16" t="str">
        <f t="shared" si="13"/>
        <v/>
      </c>
    </row>
    <row r="17" spans="1:54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>
        <v>7</v>
      </c>
      <c r="AC17">
        <v>46.4</v>
      </c>
      <c r="AD17">
        <v>105.6</v>
      </c>
      <c r="AE17">
        <v>295.5</v>
      </c>
      <c r="AF17" s="2">
        <v>454.5</v>
      </c>
      <c r="AG17">
        <v>9883360</v>
      </c>
      <c r="AH17">
        <v>6.2</v>
      </c>
      <c r="AI17">
        <v>44</v>
      </c>
      <c r="AJ17">
        <v>105.2</v>
      </c>
      <c r="AK17">
        <v>289.89999999999998</v>
      </c>
      <c r="AL17" s="2">
        <v>445.29999999999995</v>
      </c>
      <c r="AM17">
        <v>9876187</v>
      </c>
      <c r="AO17" t="s">
        <v>30</v>
      </c>
      <c r="AP17">
        <v>0</v>
      </c>
      <c r="AQ17" s="13">
        <f t="shared" si="5"/>
        <v>2.0226717048232992E-2</v>
      </c>
      <c r="AR17" s="13">
        <f t="shared" si="6"/>
        <v>-7.6239164258724193E-2</v>
      </c>
      <c r="AS17" s="13">
        <f t="shared" si="7"/>
        <v>-5.0233385196710306E-2</v>
      </c>
      <c r="AT17" s="13">
        <f t="shared" si="8"/>
        <v>0</v>
      </c>
      <c r="AU17" s="13">
        <f t="shared" si="9"/>
        <v>1.0224494332073845E-2</v>
      </c>
      <c r="AV17" s="13">
        <f t="shared" si="10"/>
        <v>-1.0224494332073845E-2</v>
      </c>
      <c r="AW17" s="13">
        <f t="shared" si="11"/>
        <v>0</v>
      </c>
      <c r="AY17" s="12">
        <f t="shared" si="12"/>
        <v>38</v>
      </c>
      <c r="AZ17">
        <f>IF(_xlfn.IFNA(MATCH(AY17,AY$2:AY16,0),FALSE),0,1)</f>
        <v>1</v>
      </c>
      <c r="BB17">
        <f t="shared" si="13"/>
        <v>1</v>
      </c>
    </row>
    <row r="18" spans="1:54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>
        <v>5</v>
      </c>
      <c r="AC18">
        <v>20.6</v>
      </c>
      <c r="AD18">
        <v>148.6</v>
      </c>
      <c r="AE18">
        <v>248.9</v>
      </c>
      <c r="AF18" s="2">
        <v>423.1</v>
      </c>
      <c r="AG18">
        <v>38041430</v>
      </c>
      <c r="AH18">
        <v>4.8</v>
      </c>
      <c r="AI18">
        <v>20.3</v>
      </c>
      <c r="AJ18">
        <v>144</v>
      </c>
      <c r="AK18">
        <v>242</v>
      </c>
      <c r="AL18" s="2">
        <v>411.1</v>
      </c>
      <c r="AM18">
        <v>37691912</v>
      </c>
      <c r="AO18" t="s">
        <v>48</v>
      </c>
      <c r="AQ18" s="13">
        <f t="shared" si="5"/>
        <v>-8.6821015138023906E-3</v>
      </c>
      <c r="AR18" s="13">
        <f t="shared" si="6"/>
        <v>-5.0979519145146882E-2</v>
      </c>
      <c r="AS18" s="13">
        <f t="shared" si="7"/>
        <v>-0.11798753339269813</v>
      </c>
      <c r="AT18" s="13">
        <f t="shared" si="8"/>
        <v>-0.10485307212822789</v>
      </c>
      <c r="AU18" s="13">
        <f t="shared" si="9"/>
        <v>-5.8103294746215423E-2</v>
      </c>
      <c r="AV18" s="13">
        <f t="shared" si="10"/>
        <v>-8.4817453250222538E-2</v>
      </c>
      <c r="AW18" s="13">
        <f t="shared" si="11"/>
        <v>2.6985089547757423E-4</v>
      </c>
      <c r="AY18" s="12">
        <f t="shared" si="12"/>
        <v>63</v>
      </c>
      <c r="AZ18">
        <f>IF(_xlfn.IFNA(MATCH(AY18,AY$2:AY17,0),FALSE),0,1)</f>
        <v>0</v>
      </c>
      <c r="BB18" t="str">
        <f t="shared" si="13"/>
        <v/>
      </c>
    </row>
    <row r="19" spans="1:54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>
        <v>4.4000000000000004</v>
      </c>
      <c r="AC19">
        <v>29.6</v>
      </c>
      <c r="AD19">
        <v>116.6</v>
      </c>
      <c r="AE19">
        <v>258</v>
      </c>
      <c r="AF19" s="2">
        <v>408.6</v>
      </c>
      <c r="AG19">
        <v>26059203</v>
      </c>
      <c r="AH19">
        <v>4.4000000000000004</v>
      </c>
      <c r="AI19">
        <v>29</v>
      </c>
      <c r="AJ19">
        <v>110.6</v>
      </c>
      <c r="AK19">
        <v>264.5</v>
      </c>
      <c r="AL19" s="2">
        <v>408.5</v>
      </c>
      <c r="AM19">
        <v>25674681</v>
      </c>
      <c r="AO19" t="s">
        <v>8</v>
      </c>
      <c r="AQ19" s="13">
        <f t="shared" si="5"/>
        <v>-1.0025062656641553E-2</v>
      </c>
      <c r="AR19" s="13">
        <f t="shared" si="6"/>
        <v>-6.0606060606060663E-2</v>
      </c>
      <c r="AS19" s="13">
        <f t="shared" si="7"/>
        <v>-7.4960127591706491E-2</v>
      </c>
      <c r="AT19" s="13">
        <f t="shared" si="8"/>
        <v>-6.9719753930280168E-2</v>
      </c>
      <c r="AU19" s="13">
        <f t="shared" si="9"/>
        <v>-6.9036226930963673E-2</v>
      </c>
      <c r="AV19" s="13">
        <f t="shared" si="10"/>
        <v>-6.9264069264069222E-2</v>
      </c>
      <c r="AW19" s="13">
        <f t="shared" si="11"/>
        <v>1.5183586382582628E-4</v>
      </c>
      <c r="AY19" s="12">
        <f t="shared" si="12"/>
        <v>63</v>
      </c>
      <c r="AZ19">
        <f>IF(_xlfn.IFNA(MATCH(AY19,AY$2:AY18,0),FALSE),0,1)</f>
        <v>0</v>
      </c>
      <c r="BB19" t="str">
        <f t="shared" si="13"/>
        <v/>
      </c>
    </row>
    <row r="20" spans="1:54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>
        <v>5.8</v>
      </c>
      <c r="AC20">
        <v>27.7</v>
      </c>
      <c r="AD20">
        <v>151.19999999999999</v>
      </c>
      <c r="AE20">
        <v>230</v>
      </c>
      <c r="AF20" s="2">
        <v>414.7</v>
      </c>
      <c r="AG20">
        <v>12875255</v>
      </c>
      <c r="AH20">
        <v>5.6</v>
      </c>
      <c r="AI20">
        <v>28.8</v>
      </c>
      <c r="AJ20">
        <v>157.4</v>
      </c>
      <c r="AK20">
        <v>237.5</v>
      </c>
      <c r="AL20" s="2">
        <v>429.3</v>
      </c>
      <c r="AM20">
        <v>12869257</v>
      </c>
      <c r="AO20" t="s">
        <v>39</v>
      </c>
      <c r="AQ20" s="13">
        <f t="shared" si="5"/>
        <v>-5.6973564266179205E-3</v>
      </c>
      <c r="AR20" s="13">
        <f t="shared" si="6"/>
        <v>-0.12534184138559709</v>
      </c>
      <c r="AS20" s="13">
        <f t="shared" si="7"/>
        <v>-0.15656335460346399</v>
      </c>
      <c r="AT20" s="13">
        <f t="shared" si="8"/>
        <v>-0.13354603463992701</v>
      </c>
      <c r="AU20" s="13">
        <f t="shared" si="9"/>
        <v>-5.4922515952597922E-2</v>
      </c>
      <c r="AV20" s="13">
        <f t="shared" si="10"/>
        <v>-2.1649954421148459E-2</v>
      </c>
      <c r="AW20" s="13">
        <f t="shared" si="11"/>
        <v>1.775407236393889E-4</v>
      </c>
      <c r="AY20" s="12">
        <f t="shared" si="12"/>
        <v>63</v>
      </c>
      <c r="AZ20">
        <f>IF(_xlfn.IFNA(MATCH(AY20,AY$2:AY19,0),FALSE),0,1)</f>
        <v>0</v>
      </c>
      <c r="BB20" t="str">
        <f t="shared" si="13"/>
        <v/>
      </c>
    </row>
    <row r="21" spans="1:54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>
        <v>3</v>
      </c>
      <c r="AC21">
        <v>70.2</v>
      </c>
      <c r="AD21">
        <v>19</v>
      </c>
      <c r="AE21">
        <v>229.7</v>
      </c>
      <c r="AF21" s="2">
        <v>321.89999999999998</v>
      </c>
      <c r="AG21">
        <v>833354</v>
      </c>
      <c r="AH21">
        <v>2.5</v>
      </c>
      <c r="AI21">
        <v>60.2</v>
      </c>
      <c r="AJ21">
        <v>20.3</v>
      </c>
      <c r="AK21">
        <v>171.1</v>
      </c>
      <c r="AL21" s="2">
        <v>254.1</v>
      </c>
      <c r="AM21">
        <v>824082</v>
      </c>
      <c r="AO21" t="s">
        <v>10</v>
      </c>
      <c r="AQ21" s="13">
        <f t="shared" si="5"/>
        <v>-3.5508415955729844E-2</v>
      </c>
      <c r="AR21" s="13">
        <f t="shared" si="6"/>
        <v>-0.11643993543924371</v>
      </c>
      <c r="AS21" s="13">
        <f t="shared" si="7"/>
        <v>-0.2471754669126125</v>
      </c>
      <c r="AT21" s="13">
        <f t="shared" si="8"/>
        <v>-0.27023287987087857</v>
      </c>
      <c r="AU21" s="13">
        <f t="shared" si="9"/>
        <v>-0.25778187687341492</v>
      </c>
      <c r="AV21" s="13">
        <f t="shared" si="10"/>
        <v>-0.41411113673045891</v>
      </c>
      <c r="AW21" s="13">
        <f t="shared" si="11"/>
        <v>0.29481263942733854</v>
      </c>
      <c r="AY21" s="12">
        <f t="shared" si="12"/>
        <v>63</v>
      </c>
      <c r="AZ21">
        <f>IF(_xlfn.IFNA(MATCH(AY21,AY$2:AY20,0),FALSE),0,1)</f>
        <v>0</v>
      </c>
      <c r="BB21" t="str">
        <f t="shared" si="13"/>
        <v/>
      </c>
    </row>
    <row r="22" spans="1:54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>
        <v>2.9</v>
      </c>
      <c r="AC22">
        <v>36.5</v>
      </c>
      <c r="AD22">
        <v>52</v>
      </c>
      <c r="AE22">
        <v>263.2</v>
      </c>
      <c r="AF22" s="2">
        <v>354.6</v>
      </c>
      <c r="AG22">
        <v>2885905</v>
      </c>
      <c r="AH22">
        <v>3.8</v>
      </c>
      <c r="AI22">
        <v>37.799999999999997</v>
      </c>
      <c r="AJ22">
        <v>50.8</v>
      </c>
      <c r="AK22">
        <v>261.5</v>
      </c>
      <c r="AL22" s="2">
        <v>353.9</v>
      </c>
      <c r="AM22">
        <v>2871238</v>
      </c>
      <c r="AO22" t="s">
        <v>36</v>
      </c>
      <c r="AQ22" s="13">
        <f t="shared" si="5"/>
        <v>-7.8934624697336614E-2</v>
      </c>
      <c r="AR22" s="13">
        <f t="shared" si="6"/>
        <v>-5.5932203389830425E-2</v>
      </c>
      <c r="AS22" s="13">
        <f t="shared" si="7"/>
        <v>-0.15593220338983046</v>
      </c>
      <c r="AT22" s="13">
        <f t="shared" si="8"/>
        <v>-0.176997578692494</v>
      </c>
      <c r="AU22" s="13">
        <f t="shared" si="9"/>
        <v>-0.14140435835351084</v>
      </c>
      <c r="AV22" s="13">
        <f t="shared" si="10"/>
        <v>-0.14309927360774824</v>
      </c>
      <c r="AW22" s="13">
        <f t="shared" si="11"/>
        <v>2.4656580276592743E-2</v>
      </c>
      <c r="AY22" s="12">
        <f t="shared" si="12"/>
        <v>63</v>
      </c>
      <c r="AZ22">
        <f>IF(_xlfn.IFNA(MATCH(AY22,AY$2:AY21,0),FALSE),0,1)</f>
        <v>0</v>
      </c>
      <c r="BB22" t="str">
        <f t="shared" si="13"/>
        <v/>
      </c>
    </row>
    <row r="23" spans="1:54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>
        <v>5.2</v>
      </c>
      <c r="AC23">
        <v>27.2</v>
      </c>
      <c r="AD23">
        <v>123.7</v>
      </c>
      <c r="AE23">
        <v>330.9</v>
      </c>
      <c r="AF23" s="2">
        <v>487</v>
      </c>
      <c r="AG23">
        <v>19317568</v>
      </c>
      <c r="AH23">
        <v>5.2</v>
      </c>
      <c r="AI23">
        <v>27.7</v>
      </c>
      <c r="AJ23">
        <v>134.4</v>
      </c>
      <c r="AK23">
        <v>348</v>
      </c>
      <c r="AL23" s="2">
        <v>515.29999999999995</v>
      </c>
      <c r="AM23">
        <v>19057542</v>
      </c>
      <c r="AO23" t="s">
        <v>43</v>
      </c>
      <c r="AQ23" s="13">
        <f t="shared" si="5"/>
        <v>5.5160578573179707E-2</v>
      </c>
      <c r="AR23" s="13">
        <f t="shared" si="6"/>
        <v>0.13238538857563129</v>
      </c>
      <c r="AS23" s="13">
        <f t="shared" si="7"/>
        <v>0.3248345182642805</v>
      </c>
      <c r="AT23" s="13">
        <f t="shared" si="8"/>
        <v>0.15371414562392754</v>
      </c>
      <c r="AU23" s="13">
        <f t="shared" si="9"/>
        <v>0.19392007845060069</v>
      </c>
      <c r="AV23" s="13">
        <f t="shared" si="10"/>
        <v>0.26329982838931104</v>
      </c>
      <c r="AW23" s="13">
        <f t="shared" si="11"/>
        <v>0.18617365714480669</v>
      </c>
      <c r="AY23" s="12">
        <f t="shared" si="12"/>
        <v>0</v>
      </c>
      <c r="AZ23">
        <f>IF(_xlfn.IFNA(MATCH(AY23,AY$2:AY22,0),FALSE),0,1)</f>
        <v>0</v>
      </c>
      <c r="BB23" t="str">
        <f t="shared" si="13"/>
        <v/>
      </c>
    </row>
    <row r="24" spans="1:54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>
        <v>4.7</v>
      </c>
      <c r="AC24">
        <v>25.5</v>
      </c>
      <c r="AD24">
        <v>100.9</v>
      </c>
      <c r="AE24">
        <v>214.6</v>
      </c>
      <c r="AF24" s="2">
        <v>345.7</v>
      </c>
      <c r="AG24">
        <v>6537334</v>
      </c>
      <c r="AH24">
        <v>4.8</v>
      </c>
      <c r="AI24">
        <v>27</v>
      </c>
      <c r="AJ24">
        <v>107.1</v>
      </c>
      <c r="AK24">
        <v>193</v>
      </c>
      <c r="AL24" s="2">
        <v>331.9</v>
      </c>
      <c r="AM24">
        <v>6516922</v>
      </c>
      <c r="AO24" t="s">
        <v>38</v>
      </c>
      <c r="AQ24" s="13">
        <f t="shared" si="5"/>
        <v>1.42857142857144E-2</v>
      </c>
      <c r="AR24" s="13">
        <f t="shared" si="6"/>
        <v>-2.882205513784461E-2</v>
      </c>
      <c r="AS24" s="13">
        <f t="shared" si="7"/>
        <v>-8.4711779448621585E-2</v>
      </c>
      <c r="AT24" s="13">
        <f t="shared" si="8"/>
        <v>-0.10401002506265664</v>
      </c>
      <c r="AU24" s="13">
        <f t="shared" si="9"/>
        <v>-0.13358395989974939</v>
      </c>
      <c r="AV24" s="13">
        <f t="shared" si="10"/>
        <v>-0.16817042606516297</v>
      </c>
      <c r="AW24" s="13">
        <f t="shared" si="11"/>
        <v>-8.1498543644295378E-4</v>
      </c>
      <c r="AY24" s="12">
        <f t="shared" si="12"/>
        <v>62</v>
      </c>
      <c r="AZ24">
        <f>IF(_xlfn.IFNA(MATCH(AY24,AY$2:AY23,0),FALSE),0,1)</f>
        <v>0</v>
      </c>
      <c r="BB24" t="str">
        <f t="shared" si="13"/>
        <v/>
      </c>
    </row>
    <row r="25" spans="1:54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>
        <v>2.7</v>
      </c>
      <c r="AC25">
        <v>37.700000000000003</v>
      </c>
      <c r="AD25">
        <v>19</v>
      </c>
      <c r="AE25">
        <v>212.8</v>
      </c>
      <c r="AF25" s="2">
        <v>272.20000000000005</v>
      </c>
      <c r="AG25">
        <v>1005141</v>
      </c>
      <c r="AH25">
        <v>2.8</v>
      </c>
      <c r="AI25">
        <v>35.799999999999997</v>
      </c>
      <c r="AJ25">
        <v>16.899999999999999</v>
      </c>
      <c r="AK25">
        <v>212</v>
      </c>
      <c r="AL25" s="2">
        <v>267.5</v>
      </c>
      <c r="AM25">
        <v>998199</v>
      </c>
      <c r="AO25" t="s">
        <v>26</v>
      </c>
      <c r="AQ25" s="13">
        <f t="shared" si="5"/>
        <v>-2.333598514982781E-2</v>
      </c>
      <c r="AR25" s="13">
        <f t="shared" si="6"/>
        <v>-7.2924953593211342E-2</v>
      </c>
      <c r="AS25" s="13">
        <f t="shared" si="7"/>
        <v>-0.14160700079554503</v>
      </c>
      <c r="AT25" s="13">
        <f t="shared" si="8"/>
        <v>-0.32935560859188556</v>
      </c>
      <c r="AU25" s="13">
        <f t="shared" si="9"/>
        <v>-0.27817555025192248</v>
      </c>
      <c r="AV25" s="13">
        <f t="shared" si="10"/>
        <v>-0.29063908777512598</v>
      </c>
      <c r="AW25" s="13">
        <f t="shared" si="11"/>
        <v>6.4168969768443981E-2</v>
      </c>
      <c r="AY25" s="12">
        <f t="shared" si="12"/>
        <v>63</v>
      </c>
      <c r="AZ25">
        <f>IF(_xlfn.IFNA(MATCH(AY25,AY$2:AY24,0),FALSE),0,1)</f>
        <v>0</v>
      </c>
      <c r="BB25" t="str">
        <f t="shared" si="13"/>
        <v/>
      </c>
    </row>
    <row r="26" spans="1:54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>
        <v>3.1</v>
      </c>
      <c r="AC26">
        <v>40.700000000000003</v>
      </c>
      <c r="AD26">
        <v>65.400000000000006</v>
      </c>
      <c r="AE26">
        <v>199.6</v>
      </c>
      <c r="AF26" s="2">
        <v>308.8</v>
      </c>
      <c r="AG26">
        <v>5187582</v>
      </c>
      <c r="AH26">
        <v>2.9</v>
      </c>
      <c r="AI26">
        <v>44.5</v>
      </c>
      <c r="AJ26">
        <v>64.599999999999994</v>
      </c>
      <c r="AK26">
        <v>208.1</v>
      </c>
      <c r="AL26" s="2">
        <v>320.10000000000002</v>
      </c>
      <c r="AM26">
        <v>5116796</v>
      </c>
      <c r="AO26" t="s">
        <v>47</v>
      </c>
      <c r="AQ26" s="13">
        <f t="shared" si="5"/>
        <v>-6.8749999999999881E-2</v>
      </c>
      <c r="AR26" s="13">
        <f t="shared" si="6"/>
        <v>-0.12771739130434784</v>
      </c>
      <c r="AS26" s="13">
        <f t="shared" si="7"/>
        <v>-0.16032608695652173</v>
      </c>
      <c r="AT26" s="13">
        <f t="shared" si="8"/>
        <v>-0.16304347826086957</v>
      </c>
      <c r="AU26" s="13">
        <f t="shared" si="9"/>
        <v>-0.16086956521739126</v>
      </c>
      <c r="AV26" s="13">
        <f t="shared" si="10"/>
        <v>-0.1301630434782608</v>
      </c>
      <c r="AW26" s="13">
        <f t="shared" si="11"/>
        <v>4.8060905531722035E-2</v>
      </c>
      <c r="AY26" s="12">
        <f t="shared" si="12"/>
        <v>63</v>
      </c>
      <c r="AZ26">
        <f>IF(_xlfn.IFNA(MATCH(AY26,AY$2:AY25,0),FALSE),0,1)</f>
        <v>0</v>
      </c>
      <c r="BB26" t="str">
        <f t="shared" si="13"/>
        <v/>
      </c>
    </row>
    <row r="27" spans="1:54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>
        <v>4.9000000000000004</v>
      </c>
      <c r="AC27">
        <v>20.3</v>
      </c>
      <c r="AD27">
        <v>96.3</v>
      </c>
      <c r="AE27">
        <v>231.8</v>
      </c>
      <c r="AF27" s="2">
        <v>353.3</v>
      </c>
      <c r="AG27">
        <v>9752073</v>
      </c>
      <c r="AH27">
        <v>5.3</v>
      </c>
      <c r="AI27">
        <v>20.7</v>
      </c>
      <c r="AJ27">
        <v>98.9</v>
      </c>
      <c r="AK27">
        <v>224.9</v>
      </c>
      <c r="AL27" s="2">
        <v>349.8</v>
      </c>
      <c r="AM27">
        <v>9656401</v>
      </c>
      <c r="AO27" t="s">
        <v>19</v>
      </c>
      <c r="AQ27" s="13">
        <f t="shared" si="5"/>
        <v>2.3645861974154588E-2</v>
      </c>
      <c r="AR27" s="13">
        <f t="shared" si="6"/>
        <v>-4.5916964531207007E-2</v>
      </c>
      <c r="AS27" s="13">
        <f t="shared" si="7"/>
        <v>-9.4308496013197726E-2</v>
      </c>
      <c r="AT27" s="13">
        <f t="shared" si="8"/>
        <v>-5.9114654935386153E-2</v>
      </c>
      <c r="AU27" s="13">
        <f t="shared" si="9"/>
        <v>-2.8594995875721688E-2</v>
      </c>
      <c r="AV27" s="13">
        <f t="shared" si="10"/>
        <v>-3.8218311795435736E-2</v>
      </c>
      <c r="AW27" s="13">
        <f t="shared" si="11"/>
        <v>-6.6150911929909741E-5</v>
      </c>
      <c r="AY27" s="12">
        <f t="shared" si="12"/>
        <v>62</v>
      </c>
      <c r="AZ27">
        <f>IF(_xlfn.IFNA(MATCH(AY27,AY$2:AY26,0),FALSE),0,1)</f>
        <v>0</v>
      </c>
      <c r="BB27" t="str">
        <f t="shared" si="13"/>
        <v/>
      </c>
    </row>
    <row r="28" spans="1:54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>
        <v>1.8</v>
      </c>
      <c r="AC28">
        <v>24.7</v>
      </c>
      <c r="AD28">
        <v>98.6</v>
      </c>
      <c r="AE28">
        <v>280.39999999999998</v>
      </c>
      <c r="AF28" s="2">
        <v>405.5</v>
      </c>
      <c r="AG28">
        <v>6646144</v>
      </c>
      <c r="AH28">
        <v>2.8</v>
      </c>
      <c r="AI28">
        <v>24.7</v>
      </c>
      <c r="AJ28">
        <v>102.7</v>
      </c>
      <c r="AK28">
        <v>298.10000000000002</v>
      </c>
      <c r="AL28" s="2">
        <v>428.3</v>
      </c>
      <c r="AM28">
        <v>6587536</v>
      </c>
      <c r="AO28" t="s">
        <v>31</v>
      </c>
      <c r="AQ28" s="13">
        <f t="shared" si="5"/>
        <v>5.3072625698324022E-2</v>
      </c>
      <c r="AR28" s="13">
        <f t="shared" si="6"/>
        <v>9.1899441340782054E-2</v>
      </c>
      <c r="AS28" s="13">
        <f t="shared" si="7"/>
        <v>9.3296089385474956E-2</v>
      </c>
      <c r="AT28" s="13">
        <f t="shared" si="8"/>
        <v>0.15446927374301681</v>
      </c>
      <c r="AU28" s="13">
        <f t="shared" si="9"/>
        <v>0.13268156424581007</v>
      </c>
      <c r="AV28" s="13">
        <f t="shared" si="10"/>
        <v>0.19636871508379891</v>
      </c>
      <c r="AW28" s="13">
        <f t="shared" si="11"/>
        <v>1.8313521885838905E-2</v>
      </c>
      <c r="AY28" s="12">
        <f t="shared" si="12"/>
        <v>0</v>
      </c>
      <c r="AZ28">
        <f>IF(_xlfn.IFNA(MATCH(AY28,AY$2:AY27,0),FALSE),0,1)</f>
        <v>0</v>
      </c>
      <c r="BB28" t="str">
        <f t="shared" si="13"/>
        <v/>
      </c>
    </row>
    <row r="29" spans="1:54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>
        <v>5.9</v>
      </c>
      <c r="AC29">
        <v>21.4</v>
      </c>
      <c r="AD29">
        <v>125.6</v>
      </c>
      <c r="AE29">
        <v>226</v>
      </c>
      <c r="AF29" s="2">
        <v>378.9</v>
      </c>
      <c r="AG29">
        <v>9919945</v>
      </c>
      <c r="AH29">
        <v>5.6</v>
      </c>
      <c r="AI29">
        <v>20.9</v>
      </c>
      <c r="AJ29">
        <v>123.8</v>
      </c>
      <c r="AK29">
        <v>222.9</v>
      </c>
      <c r="AL29" s="2">
        <v>373.20000000000005</v>
      </c>
      <c r="AM29">
        <v>9815210</v>
      </c>
      <c r="AO29" t="s">
        <v>42</v>
      </c>
      <c r="AQ29" s="13">
        <f t="shared" si="5"/>
        <v>0.11282194848824191</v>
      </c>
      <c r="AR29" s="13">
        <f t="shared" si="6"/>
        <v>5.9070548712206114E-2</v>
      </c>
      <c r="AS29" s="13">
        <f t="shared" si="7"/>
        <v>5.6270996640537578E-2</v>
      </c>
      <c r="AT29" s="13">
        <f t="shared" si="8"/>
        <v>2.3796192609182691E-2</v>
      </c>
      <c r="AU29" s="13">
        <f t="shared" si="9"/>
        <v>6.075027995520714E-2</v>
      </c>
      <c r="AV29" s="13">
        <f t="shared" si="10"/>
        <v>4.4792833146696687E-2</v>
      </c>
      <c r="AW29" s="13">
        <f t="shared" si="11"/>
        <v>2.4283624000293494E-4</v>
      </c>
      <c r="AY29" s="12">
        <f t="shared" si="12"/>
        <v>0</v>
      </c>
      <c r="AZ29">
        <f>IF(_xlfn.IFNA(MATCH(AY29,AY$2:AY28,0),FALSE),0,1)</f>
        <v>0</v>
      </c>
      <c r="BB29" t="str">
        <f t="shared" si="13"/>
        <v/>
      </c>
    </row>
    <row r="30" spans="1:54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>
        <v>3.5</v>
      </c>
      <c r="AC30">
        <v>14.6</v>
      </c>
      <c r="AD30">
        <v>146.4</v>
      </c>
      <c r="AE30">
        <v>242.3</v>
      </c>
      <c r="AF30" s="2">
        <v>406.8</v>
      </c>
      <c r="AG30">
        <v>19570261</v>
      </c>
      <c r="AH30">
        <v>4</v>
      </c>
      <c r="AI30">
        <v>14.1</v>
      </c>
      <c r="AJ30">
        <v>145.9</v>
      </c>
      <c r="AK30">
        <v>234.1</v>
      </c>
      <c r="AL30" s="2">
        <v>398.1</v>
      </c>
      <c r="AM30">
        <v>19465197</v>
      </c>
      <c r="AO30" t="s">
        <v>20</v>
      </c>
      <c r="AQ30" s="13">
        <f t="shared" si="5"/>
        <v>5.4372197309417135E-2</v>
      </c>
      <c r="AR30" s="13">
        <f t="shared" si="6"/>
        <v>6.418161434977572E-2</v>
      </c>
      <c r="AS30" s="13">
        <f t="shared" si="7"/>
        <v>7.0067264573991025E-2</v>
      </c>
      <c r="AT30" s="13">
        <f t="shared" si="8"/>
        <v>0.1034192825112107</v>
      </c>
      <c r="AU30" s="13">
        <f t="shared" si="9"/>
        <v>0.14013452914798205</v>
      </c>
      <c r="AV30" s="13">
        <f t="shared" si="10"/>
        <v>0.11575112107623321</v>
      </c>
      <c r="AW30" s="13">
        <f t="shared" si="11"/>
        <v>4.1018008322757744E-3</v>
      </c>
      <c r="AY30" s="12">
        <f t="shared" si="12"/>
        <v>0</v>
      </c>
      <c r="AZ30">
        <f>IF(_xlfn.IFNA(MATCH(AY30,AY$2:AY29,0),FALSE),0,1)</f>
        <v>0</v>
      </c>
      <c r="BB30" t="str">
        <f t="shared" si="13"/>
        <v/>
      </c>
    </row>
    <row r="31" spans="1:54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>
        <v>3.9</v>
      </c>
      <c r="AC31">
        <v>22.7</v>
      </c>
      <c r="AD31">
        <v>45.2</v>
      </c>
      <c r="AE31">
        <v>244.6</v>
      </c>
      <c r="AF31" s="2">
        <v>316.39999999999998</v>
      </c>
      <c r="AG31">
        <v>1855413</v>
      </c>
      <c r="AH31">
        <v>4.3</v>
      </c>
      <c r="AI31">
        <v>20.9</v>
      </c>
      <c r="AJ31">
        <v>49</v>
      </c>
      <c r="AK31">
        <v>241.6</v>
      </c>
      <c r="AL31" s="2">
        <v>315.8</v>
      </c>
      <c r="AM31">
        <v>1855364</v>
      </c>
      <c r="AO31" t="s">
        <v>3</v>
      </c>
      <c r="AQ31" s="13">
        <f t="shared" si="5"/>
        <v>2.0809578107183778E-2</v>
      </c>
      <c r="AR31" s="13">
        <f t="shared" si="6"/>
        <v>-3.7058152793614602E-2</v>
      </c>
      <c r="AS31" s="13">
        <f t="shared" si="7"/>
        <v>-0.13911060433295314</v>
      </c>
      <c r="AT31" s="13">
        <f t="shared" si="8"/>
        <v>-0.14395667046750288</v>
      </c>
      <c r="AU31" s="13">
        <f t="shared" si="9"/>
        <v>-9.8061573546180114E-2</v>
      </c>
      <c r="AV31" s="13">
        <f t="shared" si="10"/>
        <v>-9.9771949828962217E-2</v>
      </c>
      <c r="AW31" s="13">
        <f t="shared" si="11"/>
        <v>-1.5109371215036257E-3</v>
      </c>
      <c r="AY31" s="12">
        <f t="shared" si="12"/>
        <v>62</v>
      </c>
      <c r="AZ31">
        <f>IF(_xlfn.IFNA(MATCH(AY31,AY$2:AY30,0),FALSE),0,1)</f>
        <v>0</v>
      </c>
      <c r="BB31" t="str">
        <f t="shared" si="13"/>
        <v/>
      </c>
    </row>
    <row r="32" spans="1:54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>
        <v>3</v>
      </c>
      <c r="AC32">
        <v>21.3</v>
      </c>
      <c r="AD32">
        <v>80.7</v>
      </c>
      <c r="AE32">
        <v>175.5</v>
      </c>
      <c r="AF32" s="2">
        <v>280.5</v>
      </c>
      <c r="AG32">
        <v>5726398</v>
      </c>
      <c r="AH32">
        <v>2.4</v>
      </c>
      <c r="AI32">
        <v>20.399999999999999</v>
      </c>
      <c r="AJ32">
        <v>78.2</v>
      </c>
      <c r="AK32">
        <v>135.9</v>
      </c>
      <c r="AL32" s="2">
        <v>236.9</v>
      </c>
      <c r="AM32">
        <v>5711767</v>
      </c>
      <c r="AO32" t="s">
        <v>2</v>
      </c>
      <c r="AQ32" s="13">
        <f t="shared" si="5"/>
        <v>-4.3763676148796324E-2</v>
      </c>
      <c r="AR32" s="13">
        <f t="shared" si="6"/>
        <v>-4.4076273835573512E-2</v>
      </c>
      <c r="AS32" s="13">
        <f t="shared" si="7"/>
        <v>-9.2216317599249767E-2</v>
      </c>
      <c r="AT32" s="13">
        <f t="shared" si="8"/>
        <v>-0.13097843075961232</v>
      </c>
      <c r="AU32" s="13">
        <f t="shared" si="9"/>
        <v>-0.12316348859018438</v>
      </c>
      <c r="AV32" s="13">
        <f t="shared" si="10"/>
        <v>-0.25945608002500775</v>
      </c>
      <c r="AW32" s="13">
        <f t="shared" si="11"/>
        <v>7.4451261525976106E-3</v>
      </c>
      <c r="AY32" s="12">
        <f t="shared" si="12"/>
        <v>63</v>
      </c>
      <c r="AZ32">
        <f>IF(_xlfn.IFNA(MATCH(AY32,AY$2:AY31,0),FALSE),0,1)</f>
        <v>0</v>
      </c>
      <c r="BB32" t="str">
        <f t="shared" si="13"/>
        <v/>
      </c>
    </row>
    <row r="33" spans="1:54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>
        <v>5.4</v>
      </c>
      <c r="AC33">
        <v>26.1</v>
      </c>
      <c r="AD33">
        <v>122.8</v>
      </c>
      <c r="AE33">
        <v>194.4</v>
      </c>
      <c r="AF33" s="2">
        <v>348.70000000000005</v>
      </c>
      <c r="AG33">
        <v>12763536</v>
      </c>
      <c r="AH33">
        <v>5</v>
      </c>
      <c r="AI33">
        <v>26.1</v>
      </c>
      <c r="AJ33">
        <v>126.6</v>
      </c>
      <c r="AK33">
        <v>197.3</v>
      </c>
      <c r="AL33" s="2">
        <v>355</v>
      </c>
      <c r="AM33">
        <v>12742886</v>
      </c>
      <c r="AO33" t="s">
        <v>14</v>
      </c>
      <c r="AQ33" s="13">
        <f t="shared" si="5"/>
        <v>9.8946696457070642E-3</v>
      </c>
      <c r="AR33" s="13">
        <f t="shared" si="6"/>
        <v>5.7452920523462132E-3</v>
      </c>
      <c r="AS33" s="13">
        <f t="shared" si="7"/>
        <v>2.2342802425791434E-3</v>
      </c>
      <c r="AT33" s="13">
        <f t="shared" si="8"/>
        <v>7.085860197893408E-2</v>
      </c>
      <c r="AU33" s="13">
        <f t="shared" si="9"/>
        <v>0.11299074369613819</v>
      </c>
      <c r="AV33" s="13">
        <f t="shared" si="10"/>
        <v>0.13309926587934903</v>
      </c>
      <c r="AW33" s="13">
        <f t="shared" si="11"/>
        <v>1.3535121577285146E-6</v>
      </c>
      <c r="AY33" s="12">
        <f t="shared" si="12"/>
        <v>0</v>
      </c>
      <c r="AZ33">
        <f>IF(_xlfn.IFNA(MATCH(AY33,AY$2:AY32,0),FALSE),0,1)</f>
        <v>0</v>
      </c>
      <c r="BB33" t="str">
        <f t="shared" si="13"/>
        <v/>
      </c>
    </row>
    <row r="34" spans="1:54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>
        <v>2.9</v>
      </c>
      <c r="AC34">
        <v>38.299999999999997</v>
      </c>
      <c r="AD34">
        <v>60.9</v>
      </c>
      <c r="AE34">
        <v>157.4</v>
      </c>
      <c r="AF34" s="2">
        <v>259.5</v>
      </c>
      <c r="AG34">
        <v>1855525</v>
      </c>
      <c r="AH34">
        <v>3.6</v>
      </c>
      <c r="AI34">
        <v>37.700000000000003</v>
      </c>
      <c r="AJ34">
        <v>54.1</v>
      </c>
      <c r="AK34">
        <v>157.69999999999999</v>
      </c>
      <c r="AL34" s="2">
        <v>253.1</v>
      </c>
      <c r="AM34">
        <v>1842641</v>
      </c>
      <c r="AO34" t="s">
        <v>25</v>
      </c>
      <c r="AQ34" s="13">
        <f t="shared" si="5"/>
        <v>-4.8397645519947539E-2</v>
      </c>
      <c r="AR34" s="13">
        <f t="shared" si="6"/>
        <v>-0.10137344669718772</v>
      </c>
      <c r="AS34" s="13">
        <f t="shared" si="7"/>
        <v>-8.338783518639635E-2</v>
      </c>
      <c r="AT34" s="13">
        <f t="shared" si="8"/>
        <v>-0.14257684761281875</v>
      </c>
      <c r="AU34" s="13">
        <f t="shared" si="9"/>
        <v>-0.15140614780902539</v>
      </c>
      <c r="AV34" s="13">
        <f t="shared" si="10"/>
        <v>-0.172334859385219</v>
      </c>
      <c r="AW34" s="13">
        <f t="shared" si="11"/>
        <v>1.5220075216955465E-2</v>
      </c>
      <c r="AY34" s="12">
        <f t="shared" si="12"/>
        <v>63</v>
      </c>
      <c r="AZ34">
        <f>IF(_xlfn.IFNA(MATCH(AY34,AY$2:AY33,0),FALSE),0,1)</f>
        <v>0</v>
      </c>
      <c r="BB34" t="str">
        <f t="shared" si="13"/>
        <v/>
      </c>
    </row>
    <row r="35" spans="1:54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si="0"/>
        <v>304.5</v>
      </c>
      <c r="H35">
        <v>2.7</v>
      </c>
      <c r="I35">
        <v>42.2</v>
      </c>
      <c r="J35">
        <v>77.5</v>
      </c>
      <c r="K35">
        <v>179.7</v>
      </c>
      <c r="L35" s="2">
        <f t="shared" si="1"/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si="2"/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si="3"/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si="4"/>
        <v>289.10000000000002</v>
      </c>
      <c r="AB35">
        <v>3</v>
      </c>
      <c r="AC35">
        <v>31.8</v>
      </c>
      <c r="AD35">
        <v>83.3</v>
      </c>
      <c r="AE35">
        <v>177.5</v>
      </c>
      <c r="AF35" s="2">
        <v>295.60000000000002</v>
      </c>
      <c r="AG35">
        <v>6897012</v>
      </c>
      <c r="AH35">
        <v>2.4</v>
      </c>
      <c r="AI35">
        <v>33.5</v>
      </c>
      <c r="AJ35">
        <v>82.5</v>
      </c>
      <c r="AK35">
        <v>176.1</v>
      </c>
      <c r="AL35" s="2">
        <v>294.5</v>
      </c>
      <c r="AM35">
        <v>6830038</v>
      </c>
      <c r="AO35" t="s">
        <v>4</v>
      </c>
      <c r="AQ35" s="13">
        <f t="shared" si="5"/>
        <v>-7.8817733990147031E-3</v>
      </c>
      <c r="AR35" s="13">
        <f t="shared" si="6"/>
        <v>-6.6009852216748849E-2</v>
      </c>
      <c r="AS35" s="13">
        <f t="shared" si="7"/>
        <v>-6.3054187192118194E-2</v>
      </c>
      <c r="AT35" s="13">
        <f t="shared" si="8"/>
        <v>-5.0574712643678084E-2</v>
      </c>
      <c r="AU35" s="13">
        <f t="shared" si="9"/>
        <v>-2.9228243021346394E-2</v>
      </c>
      <c r="AV35" s="13">
        <f t="shared" si="10"/>
        <v>-3.2840722495894911E-2</v>
      </c>
      <c r="AW35" s="13">
        <f t="shared" si="11"/>
        <v>1.5925587901127785E-5</v>
      </c>
      <c r="AY35" s="12">
        <f t="shared" si="12"/>
        <v>63</v>
      </c>
      <c r="AZ35">
        <f>IF(_xlfn.IFNA(MATCH(AY35,AY$2:AY34,0),FALSE),0,1)</f>
        <v>0</v>
      </c>
      <c r="BB35" t="str">
        <f t="shared" si="13"/>
        <v/>
      </c>
    </row>
    <row r="36" spans="1:54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0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1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2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3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4"/>
        <v>286.2</v>
      </c>
      <c r="AB36">
        <v>4.3</v>
      </c>
      <c r="AC36">
        <v>31.7</v>
      </c>
      <c r="AD36">
        <v>132</v>
      </c>
      <c r="AE36">
        <v>131.69999999999999</v>
      </c>
      <c r="AF36" s="2">
        <v>299.7</v>
      </c>
      <c r="AG36">
        <v>11544225</v>
      </c>
      <c r="AH36">
        <v>4.4000000000000004</v>
      </c>
      <c r="AI36">
        <v>31.5</v>
      </c>
      <c r="AJ36">
        <v>139.1</v>
      </c>
      <c r="AK36">
        <v>132.4</v>
      </c>
      <c r="AL36" s="2">
        <v>307.39999999999998</v>
      </c>
      <c r="AM36">
        <v>11544951</v>
      </c>
      <c r="AO36" t="s">
        <v>17</v>
      </c>
      <c r="AP36">
        <v>0</v>
      </c>
      <c r="AQ36" s="13">
        <f t="shared" si="5"/>
        <v>9.0756302521008015E-3</v>
      </c>
      <c r="AR36" s="13">
        <f t="shared" si="6"/>
        <v>-1.9159663865546371E-2</v>
      </c>
      <c r="AS36" s="13">
        <f t="shared" si="7"/>
        <v>-4.2352941176470663E-2</v>
      </c>
      <c r="AT36" s="13">
        <f t="shared" si="8"/>
        <v>-3.7983193277310964E-2</v>
      </c>
      <c r="AU36" s="13">
        <f t="shared" si="9"/>
        <v>7.3949579831932392E-3</v>
      </c>
      <c r="AV36" s="13">
        <f t="shared" si="10"/>
        <v>3.3277310924369669E-2</v>
      </c>
      <c r="AW36" s="13">
        <f t="shared" si="11"/>
        <v>-6.883727396949153E-7</v>
      </c>
      <c r="AY36" s="12">
        <f t="shared" si="12"/>
        <v>14</v>
      </c>
      <c r="AZ36">
        <f>IF(_xlfn.IFNA(MATCH(AY36,AY$2:AY35,0),FALSE),0,1)</f>
        <v>1</v>
      </c>
      <c r="BB36">
        <f t="shared" si="13"/>
        <v>1</v>
      </c>
    </row>
    <row r="37" spans="1:54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0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1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2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3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4"/>
        <v>271.39999999999998</v>
      </c>
      <c r="AB37">
        <v>1.5</v>
      </c>
      <c r="AC37">
        <v>28.3</v>
      </c>
      <c r="AD37">
        <v>31.3</v>
      </c>
      <c r="AE37">
        <v>202.8</v>
      </c>
      <c r="AF37" s="2">
        <v>263.90000000000003</v>
      </c>
      <c r="AG37">
        <v>3074186</v>
      </c>
      <c r="AH37">
        <v>1.5</v>
      </c>
      <c r="AI37">
        <v>27.2</v>
      </c>
      <c r="AJ37">
        <v>26.9</v>
      </c>
      <c r="AK37">
        <v>199.9</v>
      </c>
      <c r="AL37" s="2">
        <v>255.5</v>
      </c>
      <c r="AM37">
        <v>3062309</v>
      </c>
      <c r="AO37" t="s">
        <v>37</v>
      </c>
      <c r="AQ37" s="13">
        <f t="shared" si="5"/>
        <v>-8.8646437095125218E-3</v>
      </c>
      <c r="AR37" s="13">
        <f t="shared" si="6"/>
        <v>-2.4889191953631134E-2</v>
      </c>
      <c r="AS37" s="13">
        <f t="shared" si="7"/>
        <v>-6.7848619161268442E-2</v>
      </c>
      <c r="AT37" s="13">
        <f t="shared" si="8"/>
        <v>-7.4667575860893398E-2</v>
      </c>
      <c r="AU37" s="13">
        <f t="shared" si="9"/>
        <v>-0.10023866348448679</v>
      </c>
      <c r="AV37" s="13">
        <f t="shared" si="10"/>
        <v>-0.12887828162291173</v>
      </c>
      <c r="AW37" s="13">
        <f t="shared" si="11"/>
        <v>1.4439765875870361E-4</v>
      </c>
      <c r="AY37" s="12">
        <f t="shared" si="12"/>
        <v>63</v>
      </c>
      <c r="AZ37">
        <f>IF(_xlfn.IFNA(MATCH(AY37,AY$2:AY36,0),FALSE),0,1)</f>
        <v>0</v>
      </c>
      <c r="BB37" t="str">
        <f t="shared" si="13"/>
        <v/>
      </c>
    </row>
    <row r="38" spans="1:54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0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1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2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3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4"/>
        <v>274.60000000000002</v>
      </c>
      <c r="AB38">
        <v>7.4</v>
      </c>
      <c r="AC38">
        <v>27.5</v>
      </c>
      <c r="AD38">
        <v>76.5</v>
      </c>
      <c r="AE38">
        <v>149.4</v>
      </c>
      <c r="AF38" s="2">
        <v>260.8</v>
      </c>
      <c r="AG38">
        <v>2984926</v>
      </c>
      <c r="AH38">
        <v>8</v>
      </c>
      <c r="AI38">
        <v>29</v>
      </c>
      <c r="AJ38">
        <v>83.7</v>
      </c>
      <c r="AK38">
        <v>149.1</v>
      </c>
      <c r="AL38" s="2">
        <v>269.8</v>
      </c>
      <c r="AM38">
        <v>2978512</v>
      </c>
      <c r="AO38" t="s">
        <v>28</v>
      </c>
      <c r="AQ38" s="13">
        <f t="shared" si="5"/>
        <v>-1.8200910045502235E-2</v>
      </c>
      <c r="AR38" s="13">
        <f t="shared" si="6"/>
        <v>-3.4301715085754129E-2</v>
      </c>
      <c r="AS38" s="13">
        <f t="shared" si="7"/>
        <v>-2.5201260063003113E-2</v>
      </c>
      <c r="AT38" s="13">
        <f t="shared" si="8"/>
        <v>-3.8851942597129742E-2</v>
      </c>
      <c r="AU38" s="13">
        <f t="shared" si="9"/>
        <v>-8.7154357717885822E-2</v>
      </c>
      <c r="AV38" s="13">
        <f t="shared" si="10"/>
        <v>-5.5652782639131877E-2</v>
      </c>
      <c r="AW38" s="13">
        <f t="shared" si="11"/>
        <v>2.9649674070531262E-5</v>
      </c>
      <c r="AY38" s="12">
        <f t="shared" si="12"/>
        <v>63</v>
      </c>
      <c r="AZ38">
        <f>IF(_xlfn.IFNA(MATCH(AY38,AY$2:AY37,0),FALSE),0,1)</f>
        <v>0</v>
      </c>
      <c r="BB38" t="str">
        <f t="shared" si="13"/>
        <v/>
      </c>
    </row>
    <row r="39" spans="1:54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0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1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2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3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4"/>
        <v>254</v>
      </c>
      <c r="AB39">
        <v>2.4</v>
      </c>
      <c r="AC39">
        <v>29.2</v>
      </c>
      <c r="AD39">
        <v>61.9</v>
      </c>
      <c r="AE39">
        <v>154.1</v>
      </c>
      <c r="AF39" s="2">
        <v>247.6</v>
      </c>
      <c r="AG39">
        <v>3899353</v>
      </c>
      <c r="AH39">
        <v>2.1</v>
      </c>
      <c r="AI39">
        <v>31.4</v>
      </c>
      <c r="AJ39">
        <v>57.4</v>
      </c>
      <c r="AK39">
        <v>156.6</v>
      </c>
      <c r="AL39" s="2">
        <v>247.5</v>
      </c>
      <c r="AM39">
        <v>3871859</v>
      </c>
      <c r="AO39" t="s">
        <v>15</v>
      </c>
      <c r="AQ39" s="13">
        <f t="shared" si="5"/>
        <v>-6.1391057487579885E-2</v>
      </c>
      <c r="AR39" s="13">
        <f t="shared" si="6"/>
        <v>-7.7714691270404659E-2</v>
      </c>
      <c r="AS39" s="13">
        <f t="shared" si="7"/>
        <v>-0.17601135557132716</v>
      </c>
      <c r="AT39" s="13">
        <f t="shared" si="8"/>
        <v>-9.8651525904897133E-2</v>
      </c>
      <c r="AU39" s="13">
        <f t="shared" si="9"/>
        <v>-0.12136266855926195</v>
      </c>
      <c r="AV39" s="13">
        <f t="shared" si="10"/>
        <v>-0.12171753016323637</v>
      </c>
      <c r="AW39" s="13">
        <f t="shared" si="11"/>
        <v>1.2237451506656779E-2</v>
      </c>
      <c r="AY39" s="12">
        <f t="shared" si="12"/>
        <v>63</v>
      </c>
      <c r="AZ39">
        <f>IF(_xlfn.IFNA(MATCH(AY39,AY$2:AY38,0),FALSE),0,1)</f>
        <v>0</v>
      </c>
      <c r="BB39" t="str">
        <f t="shared" si="13"/>
        <v/>
      </c>
    </row>
    <row r="40" spans="1:54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0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1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2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3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4"/>
        <v>270.10000000000002</v>
      </c>
      <c r="AB40">
        <v>4</v>
      </c>
      <c r="AC40">
        <v>38.9</v>
      </c>
      <c r="AD40">
        <v>18.7</v>
      </c>
      <c r="AE40">
        <v>183.1</v>
      </c>
      <c r="AF40" s="2">
        <v>244.7</v>
      </c>
      <c r="AG40">
        <v>699628</v>
      </c>
      <c r="AH40">
        <v>3.5</v>
      </c>
      <c r="AI40">
        <v>37.9</v>
      </c>
      <c r="AJ40">
        <v>13.3</v>
      </c>
      <c r="AK40">
        <v>192.3</v>
      </c>
      <c r="AL40" s="2">
        <v>247</v>
      </c>
      <c r="AM40">
        <v>683932</v>
      </c>
      <c r="AO40" t="s">
        <v>18</v>
      </c>
      <c r="AQ40" s="13">
        <f t="shared" si="5"/>
        <v>-0.10704125177809387</v>
      </c>
      <c r="AR40" s="13">
        <f t="shared" si="6"/>
        <v>-0.14829302987197721</v>
      </c>
      <c r="AS40" s="13">
        <f t="shared" si="7"/>
        <v>-5.7254623044096613E-2</v>
      </c>
      <c r="AT40" s="13">
        <f t="shared" si="8"/>
        <v>-3.9473684210526196E-2</v>
      </c>
      <c r="AU40" s="13">
        <f t="shared" si="9"/>
        <v>-0.12980085348506401</v>
      </c>
      <c r="AV40" s="13">
        <f t="shared" si="10"/>
        <v>-0.12162162162162159</v>
      </c>
      <c r="AW40" s="13">
        <f t="shared" si="11"/>
        <v>5.663416187649894E-3</v>
      </c>
      <c r="AY40" s="12">
        <f t="shared" si="12"/>
        <v>63</v>
      </c>
      <c r="AZ40">
        <f>IF(_xlfn.IFNA(MATCH(AY40,AY$2:AY39,0),FALSE),0,1)</f>
        <v>0</v>
      </c>
      <c r="BB40" t="str">
        <f t="shared" si="13"/>
        <v/>
      </c>
    </row>
    <row r="41" spans="1:54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0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1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2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3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4"/>
        <v>251.7</v>
      </c>
      <c r="AB41">
        <v>2.1</v>
      </c>
      <c r="AC41">
        <v>20.5</v>
      </c>
      <c r="AD41">
        <v>74.7</v>
      </c>
      <c r="AE41">
        <v>141.9</v>
      </c>
      <c r="AF41" s="2">
        <v>239.20000000000002</v>
      </c>
      <c r="AG41">
        <v>1392313</v>
      </c>
      <c r="AH41">
        <v>1.2</v>
      </c>
      <c r="AI41">
        <v>31.6</v>
      </c>
      <c r="AJ41">
        <v>75.8</v>
      </c>
      <c r="AK41">
        <v>178.6</v>
      </c>
      <c r="AL41" s="2">
        <v>287.2</v>
      </c>
      <c r="AM41">
        <v>1374810</v>
      </c>
      <c r="AO41" t="s">
        <v>41</v>
      </c>
      <c r="AP41">
        <v>0</v>
      </c>
      <c r="AQ41" s="13">
        <f t="shared" si="5"/>
        <v>0.23433133732534925</v>
      </c>
      <c r="AR41" s="13">
        <f t="shared" si="6"/>
        <v>0.17125748502994004</v>
      </c>
      <c r="AS41" s="13">
        <f t="shared" si="7"/>
        <v>3.4730538922155642E-2</v>
      </c>
      <c r="AT41" s="13">
        <f t="shared" si="8"/>
        <v>4.7904191616766015E-3</v>
      </c>
      <c r="AU41" s="13">
        <f t="shared" si="9"/>
        <v>-4.5109780439121686E-2</v>
      </c>
      <c r="AV41" s="13">
        <f t="shared" si="10"/>
        <v>0.14650698602794407</v>
      </c>
      <c r="AW41" s="13">
        <f t="shared" si="11"/>
        <v>-4.4125944926904829E-4</v>
      </c>
      <c r="AY41" s="12">
        <f t="shared" si="12"/>
        <v>16</v>
      </c>
      <c r="AZ41">
        <f>IF(_xlfn.IFNA(MATCH(AY41,AY$2:AY40,0),FALSE),0,1)</f>
        <v>1</v>
      </c>
      <c r="BB41">
        <f t="shared" si="13"/>
        <v>1</v>
      </c>
    </row>
    <row r="42" spans="1:54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0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1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2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3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4"/>
        <v>223.9</v>
      </c>
      <c r="AB42">
        <v>1.8</v>
      </c>
      <c r="AC42">
        <v>33</v>
      </c>
      <c r="AD42">
        <v>38.5</v>
      </c>
      <c r="AE42">
        <v>132.5</v>
      </c>
      <c r="AF42" s="2">
        <v>205.8</v>
      </c>
      <c r="AG42">
        <v>2855287</v>
      </c>
      <c r="AH42">
        <v>1.9</v>
      </c>
      <c r="AI42">
        <v>30.3</v>
      </c>
      <c r="AJ42">
        <v>38.4</v>
      </c>
      <c r="AK42">
        <v>124.4</v>
      </c>
      <c r="AL42" s="2">
        <v>195</v>
      </c>
      <c r="AM42">
        <v>2817222</v>
      </c>
      <c r="AO42" t="s">
        <v>7</v>
      </c>
      <c r="AQ42" s="13">
        <f t="shared" si="5"/>
        <v>1.6324822101297518E-2</v>
      </c>
      <c r="AR42" s="13">
        <f t="shared" si="6"/>
        <v>-1.1720385098367566E-2</v>
      </c>
      <c r="AS42" s="13">
        <f t="shared" si="7"/>
        <v>-9.7111762243616645E-2</v>
      </c>
      <c r="AT42" s="13">
        <f t="shared" si="8"/>
        <v>-6.2787777312683132E-2</v>
      </c>
      <c r="AU42" s="13">
        <f t="shared" si="9"/>
        <v>-0.13855169526998742</v>
      </c>
      <c r="AV42" s="13">
        <f t="shared" si="10"/>
        <v>-0.18375889493511932</v>
      </c>
      <c r="AW42" s="13">
        <f t="shared" si="11"/>
        <v>-2.9702807308433791E-4</v>
      </c>
      <c r="AY42" s="12">
        <f t="shared" si="12"/>
        <v>62</v>
      </c>
      <c r="AZ42">
        <f>IF(_xlfn.IFNA(MATCH(AY42,AY$2:AY41,0),FALSE),0,1)</f>
        <v>0</v>
      </c>
      <c r="BB42" t="str">
        <f t="shared" si="13"/>
        <v/>
      </c>
    </row>
    <row r="43" spans="1:54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0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1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2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3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4"/>
        <v>234.4</v>
      </c>
      <c r="AB43">
        <v>1.8</v>
      </c>
      <c r="AC43">
        <v>30.5</v>
      </c>
      <c r="AD43">
        <v>64.599999999999994</v>
      </c>
      <c r="AE43">
        <v>134</v>
      </c>
      <c r="AF43" s="2">
        <v>230.89999999999998</v>
      </c>
      <c r="AG43">
        <v>5379139</v>
      </c>
      <c r="AH43">
        <v>1.4</v>
      </c>
      <c r="AI43">
        <v>31.1</v>
      </c>
      <c r="AJ43">
        <v>63.4</v>
      </c>
      <c r="AK43">
        <v>125.4</v>
      </c>
      <c r="AL43" s="2">
        <v>221.3</v>
      </c>
      <c r="AM43">
        <v>5344861</v>
      </c>
      <c r="AO43" t="s">
        <v>29</v>
      </c>
      <c r="AP43">
        <v>0</v>
      </c>
      <c r="AQ43" s="13">
        <f t="shared" si="5"/>
        <v>1.7624842635333565E-2</v>
      </c>
      <c r="AR43" s="13">
        <f t="shared" si="6"/>
        <v>1.8044481745698625E-2</v>
      </c>
      <c r="AS43" s="13">
        <f t="shared" si="7"/>
        <v>-3.8187159043222924E-2</v>
      </c>
      <c r="AT43" s="13">
        <f t="shared" si="8"/>
        <v>-1.6365925304238377E-2</v>
      </c>
      <c r="AU43" s="13">
        <f t="shared" si="9"/>
        <v>-3.1053294167016507E-2</v>
      </c>
      <c r="AV43" s="13">
        <f t="shared" si="10"/>
        <v>-7.1338648762064624E-2</v>
      </c>
      <c r="AW43" s="13">
        <f t="shared" si="11"/>
        <v>4.4031160533916747E-6</v>
      </c>
      <c r="AY43" s="12">
        <f t="shared" si="12"/>
        <v>60</v>
      </c>
      <c r="AZ43">
        <f>IF(_xlfn.IFNA(MATCH(AY43,AY$2:AY42,0),FALSE),0,1)</f>
        <v>1</v>
      </c>
      <c r="BB43">
        <f t="shared" si="13"/>
        <v>1</v>
      </c>
    </row>
    <row r="44" spans="1:54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0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1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2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3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4"/>
        <v>205.1</v>
      </c>
      <c r="AB44">
        <v>2.4</v>
      </c>
      <c r="AC44">
        <v>26.7</v>
      </c>
      <c r="AD44">
        <v>10.6</v>
      </c>
      <c r="AE44">
        <v>161.69999999999999</v>
      </c>
      <c r="AF44" s="2">
        <v>201.39999999999998</v>
      </c>
      <c r="AG44">
        <v>576412</v>
      </c>
      <c r="AH44">
        <v>2.4</v>
      </c>
      <c r="AI44">
        <v>20.399999999999999</v>
      </c>
      <c r="AJ44">
        <v>78.2</v>
      </c>
      <c r="AK44">
        <v>135.9</v>
      </c>
      <c r="AL44" s="2">
        <v>236.9</v>
      </c>
      <c r="AM44">
        <v>5711767</v>
      </c>
      <c r="AO44" t="s">
        <v>1</v>
      </c>
      <c r="AQ44" s="13">
        <f t="shared" si="5"/>
        <v>2.8210526315789426E-2</v>
      </c>
      <c r="AR44" s="13">
        <f t="shared" si="6"/>
        <v>-6.4842105263157798E-2</v>
      </c>
      <c r="AS44" s="13">
        <f t="shared" si="7"/>
        <v>-0.17684210526315788</v>
      </c>
      <c r="AT44" s="13">
        <f t="shared" si="8"/>
        <v>-0.13642105263157897</v>
      </c>
      <c r="AU44" s="13">
        <f t="shared" si="9"/>
        <v>-0.15200000000000011</v>
      </c>
      <c r="AV44" s="13">
        <f t="shared" si="10"/>
        <v>-2.5263157894736604E-3</v>
      </c>
      <c r="AW44" s="13">
        <f t="shared" si="11"/>
        <v>-1.6945976221270046E-4</v>
      </c>
      <c r="AY44" s="12">
        <f t="shared" si="12"/>
        <v>62</v>
      </c>
      <c r="AZ44">
        <f>IF(_xlfn.IFNA(MATCH(AY44,AY$2:AY43,0),FALSE),0,1)</f>
        <v>0</v>
      </c>
      <c r="BB44" t="str">
        <f t="shared" si="13"/>
        <v/>
      </c>
    </row>
    <row r="45" spans="1:54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0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1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2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3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4"/>
        <v>258</v>
      </c>
      <c r="AB45">
        <v>26.7</v>
      </c>
      <c r="AC45">
        <v>0.9</v>
      </c>
      <c r="AD45">
        <v>171.7</v>
      </c>
      <c r="AE45">
        <v>74.5</v>
      </c>
      <c r="AF45" s="2">
        <v>273.79999999999995</v>
      </c>
      <c r="AG45">
        <v>3667084</v>
      </c>
      <c r="AH45">
        <v>30.6</v>
      </c>
      <c r="AI45">
        <v>1.2</v>
      </c>
      <c r="AJ45">
        <v>174.4</v>
      </c>
      <c r="AK45">
        <v>78.099999999999994</v>
      </c>
      <c r="AL45" s="2">
        <v>284.3</v>
      </c>
      <c r="AM45">
        <v>3706690</v>
      </c>
      <c r="AO45" t="s">
        <v>13</v>
      </c>
      <c r="AP45">
        <v>0</v>
      </c>
      <c r="AQ45" s="13">
        <f t="shared" si="5"/>
        <v>-3.612903225806454E-2</v>
      </c>
      <c r="AR45" s="13">
        <f t="shared" si="6"/>
        <v>-5.5913978494623658E-2</v>
      </c>
      <c r="AS45" s="13">
        <f t="shared" si="7"/>
        <v>1.5913978494623608E-2</v>
      </c>
      <c r="AT45" s="13">
        <f t="shared" si="8"/>
        <v>0.10967741935483871</v>
      </c>
      <c r="AU45" s="13">
        <f t="shared" si="9"/>
        <v>0.17763440860215035</v>
      </c>
      <c r="AV45" s="13">
        <f t="shared" si="10"/>
        <v>0.22279569892473122</v>
      </c>
      <c r="AW45" s="13">
        <f t="shared" si="11"/>
        <v>1.395425358316417E-3</v>
      </c>
      <c r="AY45" s="12">
        <f t="shared" si="12"/>
        <v>3</v>
      </c>
      <c r="AZ45">
        <f>IF(_xlfn.IFNA(MATCH(AY45,AY$2:AY44,0),FALSE),0,1)</f>
        <v>1</v>
      </c>
      <c r="BB45">
        <f t="shared" si="13"/>
        <v>2</v>
      </c>
    </row>
    <row r="46" spans="1:54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0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1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2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3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4"/>
        <v>257.10000000000002</v>
      </c>
      <c r="AB46">
        <v>3.2</v>
      </c>
      <c r="AC46">
        <v>27.4</v>
      </c>
      <c r="AD46">
        <v>67.900000000000006</v>
      </c>
      <c r="AE46">
        <v>153.9</v>
      </c>
      <c r="AF46" s="2">
        <v>252.4</v>
      </c>
      <c r="AG46">
        <v>1050292</v>
      </c>
      <c r="AH46">
        <v>1.3</v>
      </c>
      <c r="AI46">
        <v>28.9</v>
      </c>
      <c r="AJ46">
        <v>71</v>
      </c>
      <c r="AK46">
        <v>146.30000000000001</v>
      </c>
      <c r="AL46" s="2">
        <v>247.5</v>
      </c>
      <c r="AM46">
        <v>1051302</v>
      </c>
      <c r="AO46" t="s">
        <v>12</v>
      </c>
      <c r="AP46">
        <v>0</v>
      </c>
      <c r="AQ46" s="13">
        <f t="shared" si="5"/>
        <v>2.8866867729426923E-2</v>
      </c>
      <c r="AR46" s="13">
        <f t="shared" si="6"/>
        <v>4.4808272296423979E-2</v>
      </c>
      <c r="AS46" s="13">
        <f t="shared" si="7"/>
        <v>-5.5579491598448973E-2</v>
      </c>
      <c r="AT46" s="13">
        <f t="shared" si="8"/>
        <v>0.10771219302025002</v>
      </c>
      <c r="AU46" s="13">
        <f t="shared" si="9"/>
        <v>8.746230073244296E-2</v>
      </c>
      <c r="AV46" s="13">
        <f t="shared" si="10"/>
        <v>6.6350710900473966E-2</v>
      </c>
      <c r="AW46" s="13">
        <f t="shared" si="11"/>
        <v>-4.4936969112868019E-4</v>
      </c>
      <c r="AY46" s="12">
        <f t="shared" si="12"/>
        <v>4</v>
      </c>
      <c r="AZ46">
        <f>IF(_xlfn.IFNA(MATCH(AY46,AY$2:AY45,0),FALSE),0,1)</f>
        <v>1</v>
      </c>
      <c r="BB46">
        <f t="shared" si="13"/>
        <v>1</v>
      </c>
    </row>
    <row r="47" spans="1:54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0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1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2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3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4"/>
        <v>288.5</v>
      </c>
      <c r="AB47">
        <v>4.4000000000000004</v>
      </c>
      <c r="AC47">
        <v>11.7</v>
      </c>
      <c r="AD47">
        <v>128.4</v>
      </c>
      <c r="AE47">
        <v>145.69999999999999</v>
      </c>
      <c r="AF47" s="2">
        <v>290.2</v>
      </c>
      <c r="AG47">
        <v>8864590</v>
      </c>
      <c r="AH47">
        <v>4.3</v>
      </c>
      <c r="AI47">
        <v>11.4</v>
      </c>
      <c r="AJ47">
        <v>138.4</v>
      </c>
      <c r="AK47">
        <v>154.30000000000001</v>
      </c>
      <c r="AL47" s="2">
        <v>308.39999999999998</v>
      </c>
      <c r="AM47">
        <v>8821155</v>
      </c>
      <c r="AO47" t="s">
        <v>22</v>
      </c>
      <c r="AP47">
        <v>0</v>
      </c>
      <c r="AQ47" s="13">
        <f t="shared" si="5"/>
        <v>7.0804195804195752E-2</v>
      </c>
      <c r="AR47" s="13">
        <f t="shared" si="6"/>
        <v>0.11625874125874122</v>
      </c>
      <c r="AS47" s="13">
        <f t="shared" si="7"/>
        <v>0.14204545454545428</v>
      </c>
      <c r="AT47" s="13">
        <f t="shared" si="8"/>
        <v>0.26092657342657338</v>
      </c>
      <c r="AU47" s="13">
        <f t="shared" si="9"/>
        <v>0.26835664335664322</v>
      </c>
      <c r="AV47" s="13">
        <f t="shared" si="10"/>
        <v>0.34790209790209775</v>
      </c>
      <c r="AW47" s="13">
        <f t="shared" si="11"/>
        <v>0.28483913709966463</v>
      </c>
      <c r="AY47" s="12">
        <f t="shared" si="12"/>
        <v>0</v>
      </c>
      <c r="AZ47">
        <v>1</v>
      </c>
      <c r="BB47">
        <f t="shared" si="13"/>
        <v>10</v>
      </c>
    </row>
    <row r="48" spans="1:54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0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1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2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3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4"/>
        <v>262.60000000000002</v>
      </c>
      <c r="AB48">
        <v>4.0999999999999996</v>
      </c>
      <c r="AC48">
        <v>25.6</v>
      </c>
      <c r="AD48">
        <v>102.7</v>
      </c>
      <c r="AE48">
        <v>150.6</v>
      </c>
      <c r="AF48" s="2">
        <v>283</v>
      </c>
      <c r="AG48">
        <v>3590347</v>
      </c>
      <c r="AH48">
        <v>3.6</v>
      </c>
      <c r="AI48">
        <v>19.2</v>
      </c>
      <c r="AJ48">
        <v>102.7</v>
      </c>
      <c r="AK48">
        <v>147.30000000000001</v>
      </c>
      <c r="AL48" s="2">
        <v>272.8</v>
      </c>
      <c r="AM48">
        <v>3580709</v>
      </c>
      <c r="AO48" t="s">
        <v>46</v>
      </c>
      <c r="AQ48" s="13">
        <f t="shared" si="5"/>
        <v>-3.5103115401492382E-3</v>
      </c>
      <c r="AR48" s="13">
        <f t="shared" si="6"/>
        <v>-4.1684949539271737E-2</v>
      </c>
      <c r="AS48" s="13">
        <f t="shared" si="7"/>
        <v>3.9491004826678243E-2</v>
      </c>
      <c r="AT48" s="13">
        <f t="shared" si="8"/>
        <v>0.1522597630539711</v>
      </c>
      <c r="AU48" s="13">
        <f t="shared" si="9"/>
        <v>0.24177270732777531</v>
      </c>
      <c r="AV48" s="13">
        <f t="shared" si="10"/>
        <v>0.19701623519087322</v>
      </c>
      <c r="AW48" s="13">
        <f t="shared" si="11"/>
        <v>4.1909990779298508E-4</v>
      </c>
      <c r="AY48" s="12">
        <f t="shared" si="12"/>
        <v>3</v>
      </c>
      <c r="AZ48">
        <f>IF(_xlfn.IFNA(MATCH(AY48,AY$2:AY47,0),FALSE),0,1)</f>
        <v>0</v>
      </c>
      <c r="BB48" t="str">
        <f t="shared" si="13"/>
        <v/>
      </c>
    </row>
    <row r="49" spans="1:54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0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1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2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3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4"/>
        <v>216.9</v>
      </c>
      <c r="AB49">
        <v>1.8</v>
      </c>
      <c r="AC49">
        <v>30</v>
      </c>
      <c r="AD49">
        <v>15.2</v>
      </c>
      <c r="AE49">
        <v>160.9</v>
      </c>
      <c r="AF49" s="2">
        <v>207.9</v>
      </c>
      <c r="AG49">
        <v>1595728</v>
      </c>
      <c r="AH49">
        <v>2.2999999999999998</v>
      </c>
      <c r="AI49">
        <v>27.4</v>
      </c>
      <c r="AJ49">
        <v>11.6</v>
      </c>
      <c r="AK49">
        <v>159.6</v>
      </c>
      <c r="AL49" s="2">
        <v>200.89999999999998</v>
      </c>
      <c r="AM49">
        <v>1584985</v>
      </c>
      <c r="AO49" t="s">
        <v>40</v>
      </c>
      <c r="AQ49" s="13">
        <f t="shared" si="5"/>
        <v>1.6777041942604907E-2</v>
      </c>
      <c r="AR49" s="13">
        <f t="shared" si="6"/>
        <v>-4.856512141280353E-2</v>
      </c>
      <c r="AS49" s="13">
        <f t="shared" si="7"/>
        <v>-6.2693156732891789E-2</v>
      </c>
      <c r="AT49" s="13">
        <f t="shared" si="8"/>
        <v>-4.2384105960264873E-2</v>
      </c>
      <c r="AU49" s="13">
        <f t="shared" si="9"/>
        <v>-8.2119205298013226E-2</v>
      </c>
      <c r="AV49" s="13">
        <f t="shared" si="10"/>
        <v>-0.1130242825607065</v>
      </c>
      <c r="AW49" s="13">
        <f t="shared" si="11"/>
        <v>-2.0094607635353409E-4</v>
      </c>
      <c r="AY49" s="12">
        <f t="shared" si="12"/>
        <v>62</v>
      </c>
      <c r="AZ49">
        <f>IF(_xlfn.IFNA(MATCH(AY49,AY$2:AY48,0),FALSE),0,1)</f>
        <v>0</v>
      </c>
      <c r="BB49" t="str">
        <f t="shared" si="13"/>
        <v/>
      </c>
    </row>
    <row r="50" spans="1:54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0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1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2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3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4"/>
        <v>209.9</v>
      </c>
      <c r="AB50">
        <v>4.5</v>
      </c>
      <c r="AC50">
        <v>29</v>
      </c>
      <c r="AD50">
        <v>80.7</v>
      </c>
      <c r="AE50">
        <v>108.4</v>
      </c>
      <c r="AF50" s="2">
        <v>222.60000000000002</v>
      </c>
      <c r="AG50">
        <v>4380415</v>
      </c>
      <c r="AH50">
        <v>3.5</v>
      </c>
      <c r="AI50">
        <v>33.5</v>
      </c>
      <c r="AJ50">
        <v>84.5</v>
      </c>
      <c r="AK50">
        <v>116.7</v>
      </c>
      <c r="AL50" s="2">
        <v>238.2</v>
      </c>
      <c r="AM50">
        <v>4369356</v>
      </c>
      <c r="AO50" t="s">
        <v>35</v>
      </c>
      <c r="AP50">
        <v>0</v>
      </c>
      <c r="AQ50" s="13">
        <f t="shared" si="5"/>
        <v>2.878653675819309E-2</v>
      </c>
      <c r="AR50" s="13">
        <f t="shared" si="6"/>
        <v>-3.1886625332152294E-2</v>
      </c>
      <c r="AS50" s="13">
        <f t="shared" si="7"/>
        <v>-6.2887511071744978E-2</v>
      </c>
      <c r="AT50" s="13">
        <f t="shared" si="8"/>
        <v>-7.0416297608503126E-2</v>
      </c>
      <c r="AU50" s="13">
        <f t="shared" si="9"/>
        <v>-1.4171833480956547E-2</v>
      </c>
      <c r="AV50" s="13">
        <f t="shared" si="10"/>
        <v>5.4915854738706714E-2</v>
      </c>
      <c r="AW50" s="13">
        <f t="shared" si="11"/>
        <v>3.163438237130928E-5</v>
      </c>
      <c r="AY50" s="12">
        <f t="shared" si="12"/>
        <v>30</v>
      </c>
      <c r="AZ50">
        <f>IF(_xlfn.IFNA(MATCH(AY50,AY$2:AY49,0),FALSE),0,1)</f>
        <v>1</v>
      </c>
      <c r="BB50">
        <f t="shared" si="13"/>
        <v>1</v>
      </c>
    </row>
    <row r="51" spans="1:54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0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1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2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3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4"/>
        <v>196.2</v>
      </c>
      <c r="AB51">
        <v>3.8</v>
      </c>
      <c r="AC51">
        <v>17.7</v>
      </c>
      <c r="AD51">
        <v>57.5</v>
      </c>
      <c r="AE51">
        <v>111.1</v>
      </c>
      <c r="AF51" s="2">
        <v>190.1</v>
      </c>
      <c r="AG51">
        <v>8185867</v>
      </c>
      <c r="AH51">
        <v>3.7</v>
      </c>
      <c r="AI51">
        <v>19</v>
      </c>
      <c r="AJ51">
        <v>67.099999999999994</v>
      </c>
      <c r="AK51">
        <v>106.9</v>
      </c>
      <c r="AL51" s="2">
        <v>196.7</v>
      </c>
      <c r="AM51">
        <v>8096604</v>
      </c>
      <c r="AO51" t="s">
        <v>5</v>
      </c>
      <c r="AQ51" s="13">
        <f t="shared" si="5"/>
        <v>4.5651129264776685E-2</v>
      </c>
      <c r="AR51" s="13">
        <f t="shared" si="6"/>
        <v>-5.9586737145603107E-2</v>
      </c>
      <c r="AS51" s="13">
        <f t="shared" si="7"/>
        <v>-5.7184046131667499E-2</v>
      </c>
      <c r="AT51" s="13">
        <f t="shared" si="8"/>
        <v>-5.7184046131667499E-2</v>
      </c>
      <c r="AU51" s="13">
        <f t="shared" si="9"/>
        <v>-8.6496876501681891E-2</v>
      </c>
      <c r="AV51" s="13">
        <f t="shared" si="10"/>
        <v>-5.4781355117731891E-2</v>
      </c>
      <c r="AW51" s="13">
        <f t="shared" si="11"/>
        <v>-4.2148690708566661E-4</v>
      </c>
      <c r="AY51" s="12">
        <f t="shared" si="12"/>
        <v>62</v>
      </c>
      <c r="AZ51">
        <f>IF(_xlfn.IFNA(MATCH(AY51,AY$2:AY50,0),FALSE),0,1)</f>
        <v>0</v>
      </c>
      <c r="BB51" t="str">
        <f t="shared" si="13"/>
        <v/>
      </c>
    </row>
    <row r="52" spans="1:54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0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1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2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3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4"/>
        <v>215.2</v>
      </c>
      <c r="AB52">
        <v>1.1000000000000001</v>
      </c>
      <c r="AC52">
        <v>34</v>
      </c>
      <c r="AD52">
        <v>35.700000000000003</v>
      </c>
      <c r="AE52">
        <v>117</v>
      </c>
      <c r="AF52" s="2">
        <v>187.8</v>
      </c>
      <c r="AG52">
        <v>1320718</v>
      </c>
      <c r="AH52">
        <v>1.3</v>
      </c>
      <c r="AI52">
        <v>32.5</v>
      </c>
      <c r="AJ52">
        <v>36</v>
      </c>
      <c r="AK52">
        <v>118.2</v>
      </c>
      <c r="AL52" s="2">
        <v>188</v>
      </c>
      <c r="AM52">
        <v>1318194</v>
      </c>
      <c r="AO52" t="s">
        <v>23</v>
      </c>
      <c r="AP52">
        <v>0</v>
      </c>
      <c r="AQ52" s="13">
        <f t="shared" si="5"/>
        <v>-5.5359838953194058E-3</v>
      </c>
      <c r="AR52" s="13">
        <f t="shared" si="6"/>
        <v>3.5228988424761808E-3</v>
      </c>
      <c r="AS52" s="13">
        <f t="shared" si="7"/>
        <v>-1.2581781580271767E-2</v>
      </c>
      <c r="AT52" s="13">
        <f t="shared" si="8"/>
        <v>8.3039758429793664E-2</v>
      </c>
      <c r="AU52" s="13">
        <f t="shared" si="9"/>
        <v>-5.4856567689984793E-2</v>
      </c>
      <c r="AV52" s="13">
        <f t="shared" si="10"/>
        <v>-5.3850025163563103E-2</v>
      </c>
      <c r="AW52" s="13">
        <f t="shared" si="11"/>
        <v>6.019185823672292E-7</v>
      </c>
      <c r="AY52" s="12">
        <f t="shared" si="12"/>
        <v>53</v>
      </c>
      <c r="AZ52">
        <f>IF(_xlfn.IFNA(MATCH(AY52,AY$2:AY51,0),FALSE),0,1)</f>
        <v>1</v>
      </c>
      <c r="BB52">
        <f t="shared" si="13"/>
        <v>1</v>
      </c>
    </row>
    <row r="53" spans="1:54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0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1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2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3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4"/>
        <v>121</v>
      </c>
      <c r="AB53">
        <v>1.3</v>
      </c>
      <c r="AC53">
        <v>19.3</v>
      </c>
      <c r="AD53">
        <v>17.899999999999999</v>
      </c>
      <c r="AE53">
        <v>104.2</v>
      </c>
      <c r="AF53" s="2">
        <v>142.69999999999999</v>
      </c>
      <c r="AG53">
        <v>626011</v>
      </c>
      <c r="AH53">
        <v>1.3</v>
      </c>
      <c r="AI53">
        <v>19</v>
      </c>
      <c r="AJ53">
        <v>13.6</v>
      </c>
      <c r="AK53">
        <v>101.4</v>
      </c>
      <c r="AL53" s="2">
        <v>135.30000000000001</v>
      </c>
      <c r="AM53">
        <v>626431</v>
      </c>
      <c r="AO53" t="s">
        <v>6</v>
      </c>
      <c r="AP53">
        <v>0</v>
      </c>
      <c r="AQ53" s="13">
        <f t="shared" si="5"/>
        <v>-4.5235223160434254E-2</v>
      </c>
      <c r="AR53" s="13">
        <f t="shared" si="6"/>
        <v>-0.28829915560916775</v>
      </c>
      <c r="AS53" s="13">
        <f t="shared" si="7"/>
        <v>-0.4010856453558504</v>
      </c>
      <c r="AT53" s="13">
        <f t="shared" si="8"/>
        <v>-0.27020506634499403</v>
      </c>
      <c r="AU53" s="13">
        <f t="shared" si="9"/>
        <v>-0.13932448733413763</v>
      </c>
      <c r="AV53" s="13">
        <f t="shared" si="10"/>
        <v>-0.18395657418576597</v>
      </c>
      <c r="AW53" s="13">
        <f t="shared" si="11"/>
        <v>0.36223756120564871</v>
      </c>
      <c r="AY53" s="12">
        <f t="shared" si="12"/>
        <v>63</v>
      </c>
      <c r="AZ53">
        <v>1</v>
      </c>
      <c r="BB53">
        <f t="shared" si="13"/>
        <v>22</v>
      </c>
    </row>
    <row r="54" spans="1:54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0"/>
        <v>121</v>
      </c>
      <c r="H54">
        <v>1.5</v>
      </c>
      <c r="I54">
        <v>30.9</v>
      </c>
      <c r="J54">
        <v>20</v>
      </c>
      <c r="K54">
        <v>71.3</v>
      </c>
      <c r="L54" s="2">
        <f t="shared" si="1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2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3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4"/>
        <v>129.4</v>
      </c>
      <c r="AB54">
        <v>1.9</v>
      </c>
      <c r="AC54">
        <v>28</v>
      </c>
      <c r="AD54">
        <v>31.8</v>
      </c>
      <c r="AE54">
        <v>61</v>
      </c>
      <c r="AF54" s="2">
        <v>122.7</v>
      </c>
      <c r="AG54">
        <v>1329192</v>
      </c>
      <c r="AH54">
        <v>2</v>
      </c>
      <c r="AI54">
        <v>29.6</v>
      </c>
      <c r="AJ54">
        <v>27.8</v>
      </c>
      <c r="AK54">
        <v>63.8</v>
      </c>
      <c r="AL54" s="2">
        <v>123.2</v>
      </c>
      <c r="AM54">
        <v>1328188</v>
      </c>
      <c r="AO54" t="s">
        <v>33</v>
      </c>
      <c r="AQ54" s="13">
        <f t="shared" si="5"/>
        <v>2.2314049586776765E-2</v>
      </c>
      <c r="AR54" s="13">
        <f t="shared" si="6"/>
        <v>7.5206611570247883E-2</v>
      </c>
      <c r="AS54" s="13">
        <f t="shared" si="7"/>
        <v>5.7024793388429799E-2</v>
      </c>
      <c r="AT54" s="13">
        <f t="shared" si="8"/>
        <v>6.9421487603305826E-2</v>
      </c>
      <c r="AU54" s="13">
        <f t="shared" si="9"/>
        <v>1.4049586776859527E-2</v>
      </c>
      <c r="AV54" s="13">
        <f t="shared" si="10"/>
        <v>1.8181818181818205E-2</v>
      </c>
      <c r="AW54" s="13">
        <f t="shared" si="11"/>
        <v>1.697043261367845E-5</v>
      </c>
      <c r="AY54" s="12">
        <f t="shared" si="12"/>
        <v>0</v>
      </c>
      <c r="AZ54">
        <f>IF(_xlfn.IFNA(MATCH(AY54,AY$2:AY53,0),FALSE),0,1)</f>
        <v>0</v>
      </c>
      <c r="BB54" t="str">
        <f t="shared" si="13"/>
        <v/>
      </c>
    </row>
    <row r="55" spans="1:54" hidden="1" x14ac:dyDescent="0.25">
      <c r="A55">
        <v>53</v>
      </c>
      <c r="B55" s="3" t="s">
        <v>0</v>
      </c>
      <c r="G55" s="2"/>
      <c r="L55" s="2"/>
      <c r="Q55" s="2"/>
      <c r="V55" s="2"/>
      <c r="AA55" s="2"/>
      <c r="AF55" s="2"/>
      <c r="AL55" s="2"/>
    </row>
    <row r="56" spans="1:54" hidden="1" x14ac:dyDescent="0.25"/>
    <row r="57" spans="1:54" x14ac:dyDescent="0.25">
      <c r="AZ57">
        <f>SUM(AZ3:AZ56)</f>
        <v>13</v>
      </c>
    </row>
  </sheetData>
  <autoFilter ref="AY1:AZ57" xr:uid="{00000000-0009-0000-0000-00000A000000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"/>
  <sheetViews>
    <sheetView workbookViewId="0">
      <selection activeCell="C8" sqref="C8"/>
    </sheetView>
  </sheetViews>
  <sheetFormatPr defaultColWidth="9.140625" defaultRowHeight="15" x14ac:dyDescent="0.25"/>
  <sheetData>
    <row r="1" spans="1:14" x14ac:dyDescent="0.25">
      <c r="K1" s="10">
        <v>0.05</v>
      </c>
    </row>
    <row r="2" spans="1:14" x14ac:dyDescent="0.25">
      <c r="C2" s="13"/>
      <c r="D2" s="13"/>
      <c r="E2" s="13"/>
      <c r="F2" s="13"/>
      <c r="G2" s="13"/>
      <c r="H2" s="13"/>
      <c r="I2" s="13"/>
      <c r="K2" s="12"/>
    </row>
    <row r="3" spans="1:14" x14ac:dyDescent="0.25">
      <c r="A3" t="s">
        <v>11</v>
      </c>
      <c r="B3">
        <v>0</v>
      </c>
      <c r="C3" s="10">
        <v>-8.49634459592968E-3</v>
      </c>
      <c r="D3" s="10">
        <v>-3.3590199565303072E-3</v>
      </c>
      <c r="E3" s="10">
        <v>-1.6597510373443938E-2</v>
      </c>
      <c r="F3" s="10">
        <v>4.7421458209839498E-3</v>
      </c>
      <c r="G3" s="10">
        <v>0.1041296186524401</v>
      </c>
      <c r="H3" s="10">
        <v>0.13001383125864444</v>
      </c>
      <c r="I3" s="10">
        <v>-3.0410698092750398E-7</v>
      </c>
      <c r="J3">
        <f t="shared" ref="J3:J4" si="0">SUMSQ(C3:I3)*10000</f>
        <v>281.28009983491552</v>
      </c>
      <c r="K3" s="12">
        <f>IF(C3&lt;$K$1,1,0)+IF(D3&lt;$K$1,2,0)+IF(E3&lt;$K$1,4,0)+IF(F3&lt;$K$1,8,0)+IF(G3&lt;$K$1,16,0)+IF(H3&lt;$K$1,32,0)</f>
        <v>15</v>
      </c>
      <c r="L3">
        <f>IF(_xlfn.IFNA(MATCH(K3,K$2:K2,0),FALSE),0,1)</f>
        <v>1</v>
      </c>
      <c r="N3">
        <v>1</v>
      </c>
    </row>
    <row r="4" spans="1:14" x14ac:dyDescent="0.25">
      <c r="A4" t="s">
        <v>16</v>
      </c>
      <c r="B4">
        <v>0</v>
      </c>
      <c r="C4" s="10">
        <v>-1.4245014245014245E-2</v>
      </c>
      <c r="D4" s="10">
        <v>-7.5169844400613653E-2</v>
      </c>
      <c r="E4" s="10">
        <v>-0.11045364891518746</v>
      </c>
      <c r="F4" s="10">
        <v>-3.3092263861494553E-2</v>
      </c>
      <c r="G4" s="10">
        <v>2.8490028490028491E-2</v>
      </c>
      <c r="H4" s="10">
        <v>-3.2873109796187966E-3</v>
      </c>
      <c r="I4" s="10">
        <v>-3.6656142414871934E-6</v>
      </c>
      <c r="J4">
        <f t="shared" si="0"/>
        <v>199.7102057448748</v>
      </c>
      <c r="K4" s="12">
        <f t="shared" ref="K4:K12" si="1">IF(C4&lt;$K$1,1,0)+IF(D4&lt;$K$1,2,0)+IF(E4&lt;$K$1,4,0)+IF(F4&lt;$K$1,8,0)+IF(G4&lt;$K$1,16,0)+IF(H4&lt;$K$1,32,0)</f>
        <v>63</v>
      </c>
      <c r="L4">
        <f>IF(_xlfn.IFNA(MATCH(K4,K$2:K3,0),FALSE),0,1)</f>
        <v>1</v>
      </c>
      <c r="N4">
        <v>1</v>
      </c>
    </row>
    <row r="5" spans="1:14" x14ac:dyDescent="0.25">
      <c r="A5" t="s">
        <v>30</v>
      </c>
      <c r="B5">
        <v>0</v>
      </c>
      <c r="C5" s="10">
        <v>2.0226717048232992E-2</v>
      </c>
      <c r="D5" s="10">
        <v>-7.6239164258724193E-2</v>
      </c>
      <c r="E5" s="10">
        <v>-5.0233385196710306E-2</v>
      </c>
      <c r="F5" s="10">
        <v>0</v>
      </c>
      <c r="G5" s="10">
        <v>1.0224494332073845E-2</v>
      </c>
      <c r="H5" s="10">
        <v>-1.0224494332073845E-2</v>
      </c>
      <c r="I5" s="10">
        <v>0</v>
      </c>
      <c r="J5">
        <f>SUMSQ(C5:I5)*10000</f>
        <v>89.540038064323028</v>
      </c>
      <c r="K5" s="12">
        <f t="shared" si="1"/>
        <v>63</v>
      </c>
      <c r="L5">
        <f>IF(_xlfn.IFNA(MATCH(K5,K$2:K4,0),FALSE),0,1)</f>
        <v>0</v>
      </c>
      <c r="N5">
        <v>1</v>
      </c>
    </row>
    <row r="6" spans="1:14" x14ac:dyDescent="0.25">
      <c r="A6" t="s">
        <v>17</v>
      </c>
      <c r="B6">
        <v>0</v>
      </c>
      <c r="C6" s="10">
        <v>9.0756302521008015E-3</v>
      </c>
      <c r="D6" s="10">
        <v>-1.9159663865546371E-2</v>
      </c>
      <c r="E6" s="10">
        <v>-4.2352941176470663E-2</v>
      </c>
      <c r="F6" s="10">
        <v>-3.7983193277310964E-2</v>
      </c>
      <c r="G6" s="10">
        <v>7.3949579831932392E-3</v>
      </c>
      <c r="H6" s="10">
        <v>3.3277310924369669E-2</v>
      </c>
      <c r="I6" s="10">
        <v>-6.883727396949153E-7</v>
      </c>
      <c r="J6">
        <f t="shared" ref="J6:J12" si="2">SUMSQ(C6:I6)*10000</f>
        <v>48.480192081569392</v>
      </c>
      <c r="K6" s="12">
        <f t="shared" si="1"/>
        <v>63</v>
      </c>
      <c r="L6">
        <f>IF(_xlfn.IFNA(MATCH(K6,K$2:K5,0),FALSE),0,1)</f>
        <v>0</v>
      </c>
      <c r="N6">
        <v>1</v>
      </c>
    </row>
    <row r="7" spans="1:14" x14ac:dyDescent="0.25">
      <c r="A7" t="s">
        <v>41</v>
      </c>
      <c r="B7">
        <v>0</v>
      </c>
      <c r="C7" s="10">
        <v>0.23433133732534925</v>
      </c>
      <c r="D7" s="10">
        <v>0.17125748502994004</v>
      </c>
      <c r="E7" s="10">
        <v>3.4730538922155642E-2</v>
      </c>
      <c r="F7" s="10">
        <v>4.7904191616766015E-3</v>
      </c>
      <c r="G7" s="10">
        <v>-4.5109780439121686E-2</v>
      </c>
      <c r="H7" s="10">
        <v>0.14650698602794407</v>
      </c>
      <c r="I7" s="10">
        <v>-4.4125944926904829E-4</v>
      </c>
      <c r="J7">
        <f t="shared" si="2"/>
        <v>1089.6884423719421</v>
      </c>
      <c r="K7" s="12">
        <f t="shared" si="1"/>
        <v>28</v>
      </c>
      <c r="L7">
        <f>IF(_xlfn.IFNA(MATCH(K7,K$2:K6,0),FALSE),0,1)</f>
        <v>1</v>
      </c>
      <c r="N7">
        <v>1</v>
      </c>
    </row>
    <row r="8" spans="1:14" x14ac:dyDescent="0.25">
      <c r="A8" t="s">
        <v>29</v>
      </c>
      <c r="B8">
        <v>0</v>
      </c>
      <c r="C8" s="10">
        <v>1.7624842635333565E-2</v>
      </c>
      <c r="D8" s="10">
        <v>1.8044481745698625E-2</v>
      </c>
      <c r="E8" s="10">
        <v>-3.8187159043222924E-2</v>
      </c>
      <c r="F8" s="10">
        <v>-1.6365925304238377E-2</v>
      </c>
      <c r="G8" s="10">
        <v>-3.1053294167016507E-2</v>
      </c>
      <c r="H8" s="10">
        <v>-7.1338648762064624E-2</v>
      </c>
      <c r="I8" s="10">
        <v>4.4031160533916747E-6</v>
      </c>
      <c r="J8">
        <f t="shared" si="2"/>
        <v>84.158509314553513</v>
      </c>
      <c r="K8" s="12">
        <f t="shared" si="1"/>
        <v>63</v>
      </c>
      <c r="L8">
        <f>IF(_xlfn.IFNA(MATCH(K8,K$2:K7,0),FALSE),0,1)</f>
        <v>0</v>
      </c>
      <c r="N8">
        <v>1</v>
      </c>
    </row>
    <row r="9" spans="1:14" x14ac:dyDescent="0.25">
      <c r="A9" t="s">
        <v>13</v>
      </c>
      <c r="B9">
        <v>0</v>
      </c>
      <c r="C9" s="10">
        <v>-3.612903225806454E-2</v>
      </c>
      <c r="D9" s="10">
        <v>-5.5913978494623658E-2</v>
      </c>
      <c r="E9" s="10">
        <v>1.5913978494623608E-2</v>
      </c>
      <c r="F9" s="10">
        <v>0.10967741935483871</v>
      </c>
      <c r="G9" s="10">
        <v>0.17763440860215035</v>
      </c>
      <c r="H9" s="10">
        <v>0.22279569892473122</v>
      </c>
      <c r="I9" s="10">
        <v>1.395425358316417E-3</v>
      </c>
      <c r="J9">
        <f t="shared" si="2"/>
        <v>979.07924781591817</v>
      </c>
      <c r="K9" s="12">
        <f t="shared" si="1"/>
        <v>7</v>
      </c>
      <c r="L9">
        <f>IF(_xlfn.IFNA(MATCH(K9,K$2:K8,0),FALSE),0,1)</f>
        <v>1</v>
      </c>
      <c r="N9">
        <v>2</v>
      </c>
    </row>
    <row r="10" spans="1:14" x14ac:dyDescent="0.25">
      <c r="A10" t="s">
        <v>12</v>
      </c>
      <c r="B10">
        <v>0</v>
      </c>
      <c r="C10" s="10">
        <v>2.8866867729426923E-2</v>
      </c>
      <c r="D10" s="10">
        <v>4.4808272296423979E-2</v>
      </c>
      <c r="E10" s="10">
        <v>-5.5579491598448973E-2</v>
      </c>
      <c r="F10" s="10">
        <v>0.10771219302025002</v>
      </c>
      <c r="G10" s="10">
        <v>8.746230073244296E-2</v>
      </c>
      <c r="H10" s="10">
        <v>6.6350710900473966E-2</v>
      </c>
      <c r="I10" s="10">
        <v>-4.4936969112868019E-4</v>
      </c>
      <c r="J10">
        <f t="shared" si="2"/>
        <v>295.8434654980224</v>
      </c>
      <c r="K10" s="12">
        <f t="shared" si="1"/>
        <v>7</v>
      </c>
      <c r="L10">
        <f>IF(_xlfn.IFNA(MATCH(K10,K$2:K9,0),FALSE),0,1)</f>
        <v>0</v>
      </c>
      <c r="N10">
        <v>1</v>
      </c>
    </row>
    <row r="11" spans="1:14" x14ac:dyDescent="0.25">
      <c r="A11" t="s">
        <v>35</v>
      </c>
      <c r="B11">
        <v>0</v>
      </c>
      <c r="C11" s="10">
        <v>2.878653675819309E-2</v>
      </c>
      <c r="D11" s="10">
        <v>-3.1886625332152294E-2</v>
      </c>
      <c r="E11" s="10">
        <v>-6.2887511071744978E-2</v>
      </c>
      <c r="F11" s="10">
        <v>-7.0416297608503126E-2</v>
      </c>
      <c r="G11" s="10">
        <v>-1.4171833480956547E-2</v>
      </c>
      <c r="H11" s="10">
        <v>5.4915854738706714E-2</v>
      </c>
      <c r="I11" s="10">
        <v>3.163438237130928E-5</v>
      </c>
      <c r="J11">
        <f t="shared" si="2"/>
        <v>139.75308557920837</v>
      </c>
      <c r="K11" s="12">
        <f t="shared" si="1"/>
        <v>31</v>
      </c>
      <c r="L11">
        <f>IF(_xlfn.IFNA(MATCH(K11,K$2:K10,0),FALSE),0,1)</f>
        <v>1</v>
      </c>
      <c r="N11">
        <v>1</v>
      </c>
    </row>
    <row r="12" spans="1:14" x14ac:dyDescent="0.25">
      <c r="A12" t="s">
        <v>23</v>
      </c>
      <c r="B12">
        <v>0</v>
      </c>
      <c r="C12" s="10">
        <v>-5.5359838953194058E-3</v>
      </c>
      <c r="D12" s="10">
        <v>3.5228988424761808E-3</v>
      </c>
      <c r="E12" s="10">
        <v>-1.2581781580271767E-2</v>
      </c>
      <c r="F12" s="10">
        <v>8.3039758429793664E-2</v>
      </c>
      <c r="G12" s="10">
        <v>-5.4856567689984793E-2</v>
      </c>
      <c r="H12" s="10">
        <v>-5.3850025163563103E-2</v>
      </c>
      <c r="I12" s="10">
        <v>6.019185823672292E-7</v>
      </c>
      <c r="J12">
        <f t="shared" si="2"/>
        <v>130.06028870960279</v>
      </c>
      <c r="K12" s="12">
        <f t="shared" si="1"/>
        <v>55</v>
      </c>
      <c r="L12">
        <f>IF(_xlfn.IFNA(MATCH(K12,K$2:K11,0),FALSE),0,1)</f>
        <v>1</v>
      </c>
      <c r="N12">
        <v>1</v>
      </c>
    </row>
    <row r="13" spans="1:14" x14ac:dyDescent="0.25">
      <c r="K13" s="12"/>
    </row>
    <row r="14" spans="1:14" x14ac:dyDescent="0.25">
      <c r="C14" s="13"/>
      <c r="D14" s="13"/>
      <c r="E14" s="13"/>
      <c r="F14" s="13"/>
      <c r="G14" s="13"/>
      <c r="H14" s="13"/>
      <c r="I14" s="13"/>
      <c r="K14" s="12"/>
    </row>
    <row r="15" spans="1:14" x14ac:dyDescent="0.25">
      <c r="K15" s="12"/>
      <c r="L15">
        <f>SUM(L3:L14)</f>
        <v>6</v>
      </c>
    </row>
  </sheetData>
  <autoFilter ref="K1:L15" xr:uid="{00000000-0009-0000-0000-00000B000000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55" zoomScaleNormal="55" workbookViewId="0">
      <selection activeCell="S25" sqref="S25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39" workbookViewId="0">
      <selection activeCell="L100" sqref="L100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H30" sqref="H30"/>
    </sheetView>
  </sheetViews>
  <sheetFormatPr defaultColWidth="11.42578125" defaultRowHeight="15" x14ac:dyDescent="0.25"/>
  <cols>
    <col min="1" max="2" width="9.140625" style="13"/>
    <col min="3" max="3" width="9.140625"/>
    <col min="6" max="7" width="11.42578125" style="22"/>
  </cols>
  <sheetData>
    <row r="2" spans="1:9" x14ac:dyDescent="0.25">
      <c r="A2" s="13">
        <v>19.7</v>
      </c>
      <c r="B2" s="13">
        <v>31.2</v>
      </c>
      <c r="E2">
        <v>9.0170740965864695</v>
      </c>
      <c r="F2" s="23">
        <v>489.68</v>
      </c>
      <c r="G2" s="23">
        <v>377.18</v>
      </c>
      <c r="H2" s="13">
        <f t="shared" ref="H2:H33" si="0">ROUND(A2-$E2,2)</f>
        <v>10.68</v>
      </c>
      <c r="I2" s="13">
        <f t="shared" ref="I2:I33" si="1">ROUND(B2-$E2,2)</f>
        <v>22.18</v>
      </c>
    </row>
    <row r="3" spans="1:9" x14ac:dyDescent="0.25">
      <c r="A3" s="13">
        <v>13.1</v>
      </c>
      <c r="B3" s="13">
        <v>1</v>
      </c>
      <c r="E3">
        <v>15.938836758939599</v>
      </c>
      <c r="F3" s="23">
        <v>95.16</v>
      </c>
      <c r="G3" s="23">
        <v>471.06</v>
      </c>
      <c r="H3" s="13">
        <f t="shared" si="0"/>
        <v>-2.84</v>
      </c>
      <c r="I3" s="13">
        <f t="shared" si="1"/>
        <v>-14.94</v>
      </c>
    </row>
    <row r="4" spans="1:9" x14ac:dyDescent="0.25">
      <c r="A4" s="13">
        <v>16.3</v>
      </c>
      <c r="B4" s="13">
        <v>19.7</v>
      </c>
      <c r="E4">
        <v>12.5479709450832</v>
      </c>
      <c r="F4" s="23">
        <v>171.75</v>
      </c>
      <c r="G4" s="23">
        <v>332.15</v>
      </c>
      <c r="H4" s="13">
        <f t="shared" si="0"/>
        <v>3.75</v>
      </c>
      <c r="I4" s="13">
        <f t="shared" si="1"/>
        <v>7.15</v>
      </c>
    </row>
    <row r="5" spans="1:9" x14ac:dyDescent="0.25">
      <c r="A5" s="13">
        <v>16.100000000000001</v>
      </c>
      <c r="B5" s="13">
        <v>18.2</v>
      </c>
      <c r="E5">
        <v>27.4642323008059</v>
      </c>
      <c r="F5" s="23">
        <v>393.64</v>
      </c>
      <c r="G5" s="23">
        <v>318.74</v>
      </c>
      <c r="H5" s="13">
        <f t="shared" si="0"/>
        <v>-11.36</v>
      </c>
      <c r="I5" s="13">
        <f t="shared" si="1"/>
        <v>-9.26</v>
      </c>
    </row>
    <row r="6" spans="1:9" x14ac:dyDescent="0.25">
      <c r="A6" s="13">
        <v>36.4</v>
      </c>
      <c r="B6" s="13">
        <v>35.700000000000003</v>
      </c>
      <c r="E6">
        <v>13.262004130354599</v>
      </c>
      <c r="F6" s="23">
        <v>103.14</v>
      </c>
      <c r="G6" s="23">
        <v>278.44</v>
      </c>
      <c r="H6" s="13">
        <f t="shared" si="0"/>
        <v>23.14</v>
      </c>
      <c r="I6" s="13">
        <f t="shared" si="1"/>
        <v>22.44</v>
      </c>
    </row>
    <row r="7" spans="1:9" x14ac:dyDescent="0.25">
      <c r="A7" s="13">
        <v>18.2</v>
      </c>
      <c r="B7" s="13">
        <v>21.4</v>
      </c>
      <c r="E7">
        <v>9.9528579968815301</v>
      </c>
      <c r="F7" s="23">
        <v>259.25</v>
      </c>
      <c r="G7" s="23">
        <v>266.45</v>
      </c>
      <c r="H7" s="13">
        <f t="shared" si="0"/>
        <v>8.25</v>
      </c>
      <c r="I7" s="13">
        <f t="shared" si="1"/>
        <v>11.45</v>
      </c>
    </row>
    <row r="8" spans="1:9" x14ac:dyDescent="0.25">
      <c r="A8" s="13">
        <v>44.1</v>
      </c>
      <c r="B8" s="13">
        <v>26.6</v>
      </c>
      <c r="E8">
        <v>7.9623876048622302</v>
      </c>
      <c r="F8" s="23">
        <v>654.14</v>
      </c>
      <c r="G8" s="23">
        <v>203.64</v>
      </c>
      <c r="H8" s="13">
        <f t="shared" si="0"/>
        <v>36.14</v>
      </c>
      <c r="I8" s="13">
        <f t="shared" si="1"/>
        <v>18.64</v>
      </c>
    </row>
    <row r="9" spans="1:9" x14ac:dyDescent="0.25">
      <c r="A9" s="13">
        <v>72</v>
      </c>
      <c r="B9" s="13">
        <v>33.799999999999997</v>
      </c>
      <c r="E9">
        <v>9.2116149808631498</v>
      </c>
      <c r="F9" s="23">
        <v>664.79</v>
      </c>
      <c r="G9" s="23">
        <v>260.58999999999997</v>
      </c>
      <c r="H9" s="13">
        <f t="shared" si="0"/>
        <v>62.79</v>
      </c>
      <c r="I9" s="13">
        <f t="shared" si="1"/>
        <v>24.59</v>
      </c>
    </row>
    <row r="10" spans="1:9" x14ac:dyDescent="0.25">
      <c r="A10" s="13">
        <v>9.1999999999999993</v>
      </c>
      <c r="B10" s="13">
        <v>9.1999999999999993</v>
      </c>
      <c r="E10">
        <v>21.2496905528014</v>
      </c>
      <c r="F10" s="23">
        <v>1567.95</v>
      </c>
      <c r="G10" s="23">
        <v>1225.95</v>
      </c>
      <c r="H10" s="13">
        <f t="shared" si="0"/>
        <v>-12.05</v>
      </c>
      <c r="I10" s="13">
        <f t="shared" si="1"/>
        <v>-12.05</v>
      </c>
    </row>
    <row r="11" spans="1:9" x14ac:dyDescent="0.25">
      <c r="A11" s="13">
        <v>17</v>
      </c>
      <c r="B11" s="13">
        <v>26.2</v>
      </c>
      <c r="E11">
        <v>16.253807674220401</v>
      </c>
      <c r="F11" s="23">
        <v>552.75</v>
      </c>
      <c r="G11" s="23">
        <v>428.95</v>
      </c>
      <c r="H11" s="13">
        <f t="shared" si="0"/>
        <v>0.75</v>
      </c>
      <c r="I11" s="13">
        <f t="shared" si="1"/>
        <v>9.9499999999999993</v>
      </c>
    </row>
    <row r="12" spans="1:9" x14ac:dyDescent="0.25">
      <c r="A12" s="13">
        <v>10.9</v>
      </c>
      <c r="B12" s="13">
        <v>21.9</v>
      </c>
      <c r="E12">
        <v>7.5073894304818802</v>
      </c>
      <c r="F12" s="23">
        <v>535.39</v>
      </c>
      <c r="G12" s="23">
        <v>370.39</v>
      </c>
      <c r="H12" s="13">
        <f t="shared" si="0"/>
        <v>3.39</v>
      </c>
      <c r="I12" s="13">
        <f t="shared" si="1"/>
        <v>14.39</v>
      </c>
    </row>
    <row r="13" spans="1:9" x14ac:dyDescent="0.25">
      <c r="A13" s="13">
        <v>18.8</v>
      </c>
      <c r="B13" s="13">
        <v>14.1</v>
      </c>
      <c r="E13">
        <v>7.60154900232172</v>
      </c>
      <c r="F13" s="23">
        <v>200.2</v>
      </c>
      <c r="G13" s="23">
        <v>520.5</v>
      </c>
      <c r="H13" s="13">
        <f t="shared" si="0"/>
        <v>11.2</v>
      </c>
      <c r="I13" s="13">
        <f t="shared" si="1"/>
        <v>6.5</v>
      </c>
    </row>
    <row r="14" spans="1:9" x14ac:dyDescent="0.25">
      <c r="A14" s="13">
        <v>20.9</v>
      </c>
      <c r="B14" s="13">
        <v>26.3</v>
      </c>
      <c r="E14">
        <v>18.945968062990499</v>
      </c>
      <c r="F14" s="23">
        <v>161.94999999999999</v>
      </c>
      <c r="G14" s="23">
        <v>159.35</v>
      </c>
      <c r="H14" s="13">
        <f t="shared" si="0"/>
        <v>1.95</v>
      </c>
      <c r="I14" s="13">
        <f t="shared" si="1"/>
        <v>7.35</v>
      </c>
    </row>
    <row r="15" spans="1:9" x14ac:dyDescent="0.25">
      <c r="A15" s="13">
        <v>15.6</v>
      </c>
      <c r="B15" s="13">
        <v>26</v>
      </c>
      <c r="E15">
        <v>14.665538291991799</v>
      </c>
      <c r="F15" s="23">
        <v>439.93</v>
      </c>
      <c r="G15" s="23">
        <v>253.33</v>
      </c>
      <c r="H15" s="13">
        <f t="shared" si="0"/>
        <v>0.93</v>
      </c>
      <c r="I15" s="13">
        <f t="shared" si="1"/>
        <v>11.33</v>
      </c>
    </row>
    <row r="16" spans="1:9" x14ac:dyDescent="0.25">
      <c r="A16" s="13">
        <v>18.2</v>
      </c>
      <c r="B16" s="13">
        <v>2.2000000000000002</v>
      </c>
      <c r="E16">
        <v>10.2929087058784</v>
      </c>
      <c r="F16" s="23">
        <v>479.91</v>
      </c>
      <c r="G16" s="23">
        <v>231.91</v>
      </c>
      <c r="H16" s="13">
        <f t="shared" si="0"/>
        <v>7.91</v>
      </c>
      <c r="I16" s="13">
        <f t="shared" si="1"/>
        <v>-8.09</v>
      </c>
    </row>
    <row r="17" spans="1:9" x14ac:dyDescent="0.25">
      <c r="A17" s="13">
        <v>20.2</v>
      </c>
      <c r="B17" s="13">
        <v>18.8</v>
      </c>
      <c r="E17">
        <v>11.2869954500426</v>
      </c>
      <c r="F17" s="23">
        <v>398.91</v>
      </c>
      <c r="G17" s="23">
        <v>217.51</v>
      </c>
      <c r="H17" s="13">
        <f t="shared" si="0"/>
        <v>8.91</v>
      </c>
      <c r="I17" s="13">
        <f t="shared" si="1"/>
        <v>7.51</v>
      </c>
    </row>
    <row r="18" spans="1:9" x14ac:dyDescent="0.25">
      <c r="A18" s="13">
        <v>37.6</v>
      </c>
      <c r="B18" s="13">
        <v>22.7</v>
      </c>
      <c r="E18">
        <v>10.609013294241899</v>
      </c>
      <c r="F18" s="23">
        <v>341.99</v>
      </c>
      <c r="G18" s="23">
        <v>281.08999999999997</v>
      </c>
      <c r="H18" s="13">
        <f t="shared" si="0"/>
        <v>26.99</v>
      </c>
      <c r="I18" s="13">
        <f t="shared" si="1"/>
        <v>12.09</v>
      </c>
    </row>
    <row r="19" spans="1:9" x14ac:dyDescent="0.25">
      <c r="A19" s="13">
        <v>16.8</v>
      </c>
      <c r="B19" s="13">
        <v>4.9000000000000004</v>
      </c>
      <c r="E19">
        <v>14.5803937339799</v>
      </c>
      <c r="F19" s="23">
        <v>498.22</v>
      </c>
      <c r="G19" s="23">
        <v>268.32</v>
      </c>
      <c r="H19" s="13">
        <f t="shared" si="0"/>
        <v>2.2200000000000002</v>
      </c>
      <c r="I19" s="13">
        <f t="shared" si="1"/>
        <v>-9.68</v>
      </c>
    </row>
    <row r="20" spans="1:9" x14ac:dyDescent="0.25">
      <c r="A20" s="13">
        <v>16.2</v>
      </c>
      <c r="B20" s="13">
        <v>20.6</v>
      </c>
      <c r="E20">
        <v>5.7823376423434203</v>
      </c>
      <c r="F20" s="23">
        <v>416.42</v>
      </c>
      <c r="G20" s="23">
        <v>405.82</v>
      </c>
      <c r="H20" s="13">
        <f t="shared" si="0"/>
        <v>10.42</v>
      </c>
      <c r="I20" s="13">
        <f t="shared" si="1"/>
        <v>14.82</v>
      </c>
    </row>
    <row r="21" spans="1:9" x14ac:dyDescent="0.25">
      <c r="A21" s="13">
        <v>13.2</v>
      </c>
      <c r="B21" s="13">
        <v>0</v>
      </c>
      <c r="E21">
        <v>15.2804336516291</v>
      </c>
      <c r="F21" s="23">
        <v>638.91999999999996</v>
      </c>
      <c r="G21" s="23">
        <v>99.72</v>
      </c>
      <c r="H21" s="13">
        <f t="shared" si="0"/>
        <v>-2.08</v>
      </c>
      <c r="I21" s="13">
        <f t="shared" si="1"/>
        <v>-15.28</v>
      </c>
    </row>
    <row r="22" spans="1:9" x14ac:dyDescent="0.25">
      <c r="A22" s="13">
        <v>64.900000000000006</v>
      </c>
      <c r="B22" s="13">
        <v>60.6</v>
      </c>
      <c r="E22">
        <v>14.2318194793346</v>
      </c>
      <c r="F22" s="23">
        <v>631.66999999999996</v>
      </c>
      <c r="G22" s="23">
        <v>279.37</v>
      </c>
      <c r="H22" s="13">
        <f t="shared" si="0"/>
        <v>50.67</v>
      </c>
      <c r="I22" s="13">
        <f t="shared" si="1"/>
        <v>46.37</v>
      </c>
    </row>
    <row r="23" spans="1:9" x14ac:dyDescent="0.25">
      <c r="A23" s="13">
        <v>55.5</v>
      </c>
      <c r="B23" s="13">
        <v>1.3</v>
      </c>
      <c r="E23">
        <v>17.4964473286865</v>
      </c>
      <c r="F23" s="23">
        <v>661</v>
      </c>
      <c r="G23" s="23">
        <v>154.80000000000001</v>
      </c>
      <c r="H23" s="13">
        <f t="shared" si="0"/>
        <v>38</v>
      </c>
      <c r="I23" s="13">
        <f t="shared" si="1"/>
        <v>-16.2</v>
      </c>
    </row>
    <row r="24" spans="1:9" x14ac:dyDescent="0.25">
      <c r="A24" s="13">
        <v>17.5</v>
      </c>
      <c r="B24" s="13">
        <v>17.5</v>
      </c>
      <c r="E24">
        <v>11.5829373770058</v>
      </c>
      <c r="F24" s="23">
        <v>491.92</v>
      </c>
      <c r="G24" s="23">
        <v>162.91999999999999</v>
      </c>
      <c r="H24" s="13">
        <f t="shared" si="0"/>
        <v>5.92</v>
      </c>
      <c r="I24" s="13">
        <f t="shared" si="1"/>
        <v>5.92</v>
      </c>
    </row>
    <row r="25" spans="1:9" x14ac:dyDescent="0.25">
      <c r="A25" s="13">
        <v>16.2</v>
      </c>
      <c r="B25" s="13">
        <v>23.2</v>
      </c>
      <c r="E25">
        <v>10.092973151434</v>
      </c>
      <c r="F25" s="23">
        <v>384.11</v>
      </c>
      <c r="G25" s="23">
        <v>151.11000000000001</v>
      </c>
      <c r="H25" s="13">
        <f t="shared" si="0"/>
        <v>6.11</v>
      </c>
      <c r="I25" s="13">
        <f t="shared" si="1"/>
        <v>13.11</v>
      </c>
    </row>
    <row r="26" spans="1:9" x14ac:dyDescent="0.25">
      <c r="A26" s="13">
        <v>16.899999999999999</v>
      </c>
      <c r="B26" s="13">
        <v>4.3</v>
      </c>
      <c r="E26">
        <v>15.6813410335964</v>
      </c>
      <c r="F26" s="23">
        <v>443.22</v>
      </c>
      <c r="G26" s="23">
        <v>346.62</v>
      </c>
      <c r="H26" s="13">
        <f t="shared" si="0"/>
        <v>1.22</v>
      </c>
      <c r="I26" s="13">
        <f t="shared" si="1"/>
        <v>-11.38</v>
      </c>
    </row>
    <row r="27" spans="1:9" x14ac:dyDescent="0.25">
      <c r="A27" s="13">
        <v>16.899999999999999</v>
      </c>
      <c r="B27" s="13">
        <v>26</v>
      </c>
      <c r="E27">
        <v>7.72245639719974</v>
      </c>
      <c r="F27" s="23">
        <v>412.18</v>
      </c>
      <c r="G27" s="23">
        <v>288.27999999999997</v>
      </c>
      <c r="H27" s="13">
        <f t="shared" si="0"/>
        <v>9.18</v>
      </c>
      <c r="I27" s="13">
        <f t="shared" si="1"/>
        <v>18.28</v>
      </c>
    </row>
    <row r="28" spans="1:9" x14ac:dyDescent="0.25">
      <c r="A28" s="13">
        <v>17</v>
      </c>
      <c r="B28" s="13">
        <v>24</v>
      </c>
      <c r="E28">
        <v>8.8256134192273805</v>
      </c>
      <c r="F28" s="23">
        <v>237.17</v>
      </c>
      <c r="G28" s="23">
        <v>131.16999999999999</v>
      </c>
      <c r="H28" s="13">
        <f t="shared" si="0"/>
        <v>8.17</v>
      </c>
      <c r="I28" s="13">
        <f t="shared" si="1"/>
        <v>15.17</v>
      </c>
    </row>
    <row r="29" spans="1:9" x14ac:dyDescent="0.25">
      <c r="A29" s="13">
        <v>17.3</v>
      </c>
      <c r="B29" s="13">
        <v>22.1</v>
      </c>
      <c r="E29">
        <v>12.311248222535999</v>
      </c>
      <c r="F29" s="23">
        <v>322.99</v>
      </c>
      <c r="G29" s="23">
        <v>227.79</v>
      </c>
      <c r="H29" s="13">
        <f t="shared" si="0"/>
        <v>4.99</v>
      </c>
      <c r="I29" s="13">
        <f t="shared" si="1"/>
        <v>9.7899999999999991</v>
      </c>
    </row>
    <row r="30" spans="1:9" x14ac:dyDescent="0.25">
      <c r="A30" s="13">
        <v>17.5</v>
      </c>
      <c r="B30" s="13">
        <v>1.6</v>
      </c>
      <c r="E30">
        <v>6.8142292124115604</v>
      </c>
      <c r="F30" s="23">
        <v>134.69</v>
      </c>
      <c r="G30" s="23">
        <v>223.79</v>
      </c>
      <c r="H30" s="13">
        <f t="shared" si="0"/>
        <v>10.69</v>
      </c>
      <c r="I30" s="13">
        <f t="shared" si="1"/>
        <v>-5.21</v>
      </c>
    </row>
    <row r="31" spans="1:9" x14ac:dyDescent="0.25">
      <c r="A31" s="13">
        <v>25.7</v>
      </c>
      <c r="B31" s="13">
        <v>2.7</v>
      </c>
      <c r="E31">
        <v>13.4804678873169</v>
      </c>
      <c r="F31" s="23">
        <v>633.22</v>
      </c>
      <c r="G31" s="23">
        <v>139.22</v>
      </c>
      <c r="H31" s="13">
        <f t="shared" si="0"/>
        <v>12.22</v>
      </c>
      <c r="I31" s="13">
        <f t="shared" si="1"/>
        <v>-10.78</v>
      </c>
    </row>
    <row r="32" spans="1:9" x14ac:dyDescent="0.25">
      <c r="A32" s="13">
        <v>52.1</v>
      </c>
      <c r="B32" s="13">
        <v>38.4</v>
      </c>
      <c r="E32">
        <v>12.5265396976567</v>
      </c>
      <c r="F32" s="23">
        <v>640.57000000000005</v>
      </c>
      <c r="G32" s="23">
        <v>228.87</v>
      </c>
      <c r="H32" s="13">
        <f t="shared" si="0"/>
        <v>39.57</v>
      </c>
      <c r="I32" s="13">
        <f t="shared" si="1"/>
        <v>25.87</v>
      </c>
    </row>
    <row r="33" spans="1:9" x14ac:dyDescent="0.25">
      <c r="A33" s="13">
        <v>17.100000000000001</v>
      </c>
      <c r="B33" s="13">
        <v>24.8</v>
      </c>
      <c r="E33">
        <v>20.3564386777756</v>
      </c>
      <c r="F33" s="23">
        <v>234.74</v>
      </c>
      <c r="G33" s="23">
        <v>334.44</v>
      </c>
      <c r="H33" s="13">
        <f t="shared" si="0"/>
        <v>-3.26</v>
      </c>
      <c r="I33" s="13">
        <f t="shared" si="1"/>
        <v>4.4400000000000004</v>
      </c>
    </row>
    <row r="34" spans="1:9" x14ac:dyDescent="0.25">
      <c r="A34" s="13">
        <v>-9.9</v>
      </c>
      <c r="B34" s="13">
        <v>14.5</v>
      </c>
      <c r="E34">
        <v>16.272760182124301</v>
      </c>
      <c r="F34" s="23">
        <v>560.83000000000004</v>
      </c>
      <c r="G34" s="23">
        <v>160.22999999999999</v>
      </c>
      <c r="H34" s="13">
        <f t="shared" ref="H34:H52" si="2">ROUND(A34-$E34,2)</f>
        <v>-26.17</v>
      </c>
      <c r="I34" s="13">
        <f t="shared" ref="I34:I52" si="3">ROUND(B34-$E34,2)</f>
        <v>-1.77</v>
      </c>
    </row>
    <row r="35" spans="1:9" x14ac:dyDescent="0.25">
      <c r="A35" s="13">
        <v>16.3</v>
      </c>
      <c r="B35" s="13">
        <v>16.3</v>
      </c>
      <c r="E35">
        <v>6.2548246353078802</v>
      </c>
      <c r="F35" s="23">
        <v>571.04999999999995</v>
      </c>
      <c r="G35" s="23">
        <v>309.05</v>
      </c>
      <c r="H35" s="13">
        <f t="shared" si="2"/>
        <v>10.050000000000001</v>
      </c>
      <c r="I35" s="13">
        <f t="shared" si="3"/>
        <v>10.050000000000001</v>
      </c>
    </row>
    <row r="36" spans="1:9" x14ac:dyDescent="0.25">
      <c r="A36" s="13">
        <v>18.600000000000001</v>
      </c>
      <c r="B36" s="13">
        <v>25.8</v>
      </c>
      <c r="E36">
        <v>16.0588482461708</v>
      </c>
      <c r="F36" s="23">
        <v>319.54000000000002</v>
      </c>
      <c r="G36" s="23">
        <v>127.74</v>
      </c>
      <c r="H36" s="13">
        <f t="shared" si="2"/>
        <v>2.54</v>
      </c>
      <c r="I36" s="13">
        <f t="shared" si="3"/>
        <v>9.74</v>
      </c>
    </row>
    <row r="37" spans="1:9" x14ac:dyDescent="0.25">
      <c r="A37" s="13">
        <v>17.7</v>
      </c>
      <c r="B37" s="13">
        <v>0</v>
      </c>
      <c r="E37">
        <v>12.8338041948636</v>
      </c>
      <c r="F37" s="23">
        <v>516.87</v>
      </c>
      <c r="G37" s="23">
        <v>212.17</v>
      </c>
      <c r="H37" s="13">
        <f t="shared" si="2"/>
        <v>4.87</v>
      </c>
      <c r="I37" s="13">
        <f t="shared" si="3"/>
        <v>-12.83</v>
      </c>
    </row>
    <row r="38" spans="1:9" x14ac:dyDescent="0.25">
      <c r="A38" s="13">
        <v>16.2</v>
      </c>
      <c r="B38" s="13">
        <v>19.100000000000001</v>
      </c>
      <c r="E38">
        <v>11.0038856027517</v>
      </c>
      <c r="F38" s="23">
        <v>352.2</v>
      </c>
      <c r="G38" s="23">
        <v>325.10000000000002</v>
      </c>
      <c r="H38" s="13">
        <f t="shared" si="2"/>
        <v>5.2</v>
      </c>
      <c r="I38" s="13">
        <f t="shared" si="3"/>
        <v>8.1</v>
      </c>
    </row>
    <row r="39" spans="1:9" x14ac:dyDescent="0.25">
      <c r="A39" s="13">
        <v>18.5</v>
      </c>
      <c r="B39" s="13">
        <v>24.1</v>
      </c>
      <c r="E39">
        <v>16.885885882539799</v>
      </c>
      <c r="F39" s="23">
        <v>101.61</v>
      </c>
      <c r="G39" s="23">
        <v>153.21</v>
      </c>
      <c r="H39" s="13">
        <f t="shared" si="2"/>
        <v>1.61</v>
      </c>
      <c r="I39" s="13">
        <f t="shared" si="3"/>
        <v>7.21</v>
      </c>
    </row>
    <row r="40" spans="1:9" x14ac:dyDescent="0.25">
      <c r="A40" s="13">
        <v>15.2</v>
      </c>
      <c r="B40" s="13">
        <v>13.7</v>
      </c>
      <c r="E40">
        <v>6.6469245379628301</v>
      </c>
      <c r="F40" s="23">
        <v>573.54999999999995</v>
      </c>
      <c r="G40" s="23">
        <v>217.05</v>
      </c>
      <c r="H40" s="13">
        <f t="shared" si="2"/>
        <v>8.5500000000000007</v>
      </c>
      <c r="I40" s="13">
        <f t="shared" si="3"/>
        <v>7.05</v>
      </c>
    </row>
    <row r="41" spans="1:9" x14ac:dyDescent="0.25">
      <c r="A41" s="13">
        <v>59.2</v>
      </c>
      <c r="B41" s="13">
        <v>15.8</v>
      </c>
      <c r="E41">
        <v>14.272293068868199</v>
      </c>
      <c r="F41" s="23">
        <v>675.93</v>
      </c>
      <c r="G41" s="23">
        <v>182.53</v>
      </c>
      <c r="H41" s="13">
        <f t="shared" si="2"/>
        <v>44.93</v>
      </c>
      <c r="I41" s="13">
        <f t="shared" si="3"/>
        <v>1.53</v>
      </c>
    </row>
    <row r="42" spans="1:9" x14ac:dyDescent="0.25">
      <c r="A42" s="13">
        <v>17.3</v>
      </c>
      <c r="B42" s="13">
        <v>17.399999999999999</v>
      </c>
      <c r="E42">
        <v>7.6105605133158196</v>
      </c>
      <c r="F42" s="23">
        <v>560.69000000000005</v>
      </c>
      <c r="G42" s="23">
        <v>339.79</v>
      </c>
      <c r="H42" s="13">
        <f t="shared" si="2"/>
        <v>9.69</v>
      </c>
      <c r="I42" s="13">
        <f t="shared" si="3"/>
        <v>9.7899999999999991</v>
      </c>
    </row>
    <row r="43" spans="1:9" x14ac:dyDescent="0.25">
      <c r="A43" s="13">
        <v>16.8</v>
      </c>
      <c r="B43" s="13">
        <v>22.1</v>
      </c>
      <c r="E43">
        <v>17.203499354719799</v>
      </c>
      <c r="F43" s="23">
        <v>316.60000000000002</v>
      </c>
      <c r="G43" s="23">
        <v>172.9</v>
      </c>
      <c r="H43" s="13">
        <f t="shared" si="2"/>
        <v>-0.4</v>
      </c>
      <c r="I43" s="13">
        <f t="shared" si="3"/>
        <v>4.9000000000000004</v>
      </c>
    </row>
    <row r="44" spans="1:9" x14ac:dyDescent="0.25">
      <c r="A44" s="13">
        <v>17.2</v>
      </c>
      <c r="B44" s="13">
        <v>17.2</v>
      </c>
      <c r="E44">
        <v>24.081592440181701</v>
      </c>
      <c r="F44" s="23">
        <v>466.12</v>
      </c>
      <c r="G44" s="23">
        <v>300.12</v>
      </c>
      <c r="H44" s="13">
        <f t="shared" si="2"/>
        <v>-6.88</v>
      </c>
      <c r="I44" s="13">
        <f t="shared" si="3"/>
        <v>-6.88</v>
      </c>
    </row>
    <row r="45" spans="1:9" x14ac:dyDescent="0.25">
      <c r="A45" s="13">
        <v>23.6</v>
      </c>
      <c r="B45" s="13">
        <v>29.1</v>
      </c>
      <c r="E45">
        <v>9.4118695687541702</v>
      </c>
      <c r="F45" s="23">
        <v>324.19</v>
      </c>
      <c r="G45" s="23">
        <v>404.69</v>
      </c>
      <c r="H45" s="13">
        <f t="shared" si="2"/>
        <v>14.19</v>
      </c>
      <c r="I45" s="13">
        <f t="shared" si="3"/>
        <v>19.690000000000001</v>
      </c>
    </row>
    <row r="46" spans="1:9" x14ac:dyDescent="0.25">
      <c r="A46" s="13">
        <v>20.9</v>
      </c>
      <c r="B46" s="13">
        <v>20.6</v>
      </c>
      <c r="E46">
        <v>5</v>
      </c>
      <c r="F46" s="23">
        <v>195.9</v>
      </c>
      <c r="G46" s="23">
        <v>255.6</v>
      </c>
      <c r="H46" s="13">
        <f t="shared" si="2"/>
        <v>15.9</v>
      </c>
      <c r="I46" s="13">
        <f t="shared" si="3"/>
        <v>15.6</v>
      </c>
    </row>
    <row r="47" spans="1:9" x14ac:dyDescent="0.25">
      <c r="A47" s="13">
        <v>4.5</v>
      </c>
      <c r="B47" s="13">
        <v>2</v>
      </c>
      <c r="E47">
        <v>12.740606838266901</v>
      </c>
      <c r="F47" s="23">
        <v>599.76</v>
      </c>
      <c r="G47" s="23">
        <v>134.26</v>
      </c>
      <c r="H47" s="13">
        <f t="shared" si="2"/>
        <v>-8.24</v>
      </c>
      <c r="I47" s="13">
        <f t="shared" si="3"/>
        <v>-10.74</v>
      </c>
    </row>
    <row r="48" spans="1:9" x14ac:dyDescent="0.25">
      <c r="A48" s="13">
        <v>19.2</v>
      </c>
      <c r="B48" s="13">
        <v>15.9</v>
      </c>
      <c r="E48">
        <v>13.668929853784901</v>
      </c>
      <c r="F48" s="23">
        <v>571.53</v>
      </c>
      <c r="G48" s="23">
        <v>269.23</v>
      </c>
      <c r="H48" s="13">
        <f t="shared" si="2"/>
        <v>5.53</v>
      </c>
      <c r="I48" s="13">
        <f t="shared" si="3"/>
        <v>2.23</v>
      </c>
    </row>
    <row r="49" spans="1:9" x14ac:dyDescent="0.25">
      <c r="A49" s="13">
        <v>14.9</v>
      </c>
      <c r="B49" s="13">
        <v>21.8</v>
      </c>
      <c r="E49">
        <v>9.2153942991930595</v>
      </c>
      <c r="F49" s="23">
        <v>132.68</v>
      </c>
      <c r="G49" s="23">
        <v>100.58</v>
      </c>
      <c r="H49" s="13">
        <f t="shared" si="2"/>
        <v>5.68</v>
      </c>
      <c r="I49" s="13">
        <f t="shared" si="3"/>
        <v>12.58</v>
      </c>
    </row>
    <row r="50" spans="1:9" x14ac:dyDescent="0.25">
      <c r="A50" s="13">
        <v>14.9</v>
      </c>
      <c r="B50" s="13">
        <v>15</v>
      </c>
      <c r="E50">
        <v>13.025940424159399</v>
      </c>
      <c r="F50" s="23">
        <v>540.87</v>
      </c>
      <c r="G50" s="23">
        <v>253.97</v>
      </c>
      <c r="H50" s="13">
        <f t="shared" si="2"/>
        <v>1.87</v>
      </c>
      <c r="I50" s="13">
        <f t="shared" si="3"/>
        <v>1.97</v>
      </c>
    </row>
    <row r="51" spans="1:9" x14ac:dyDescent="0.25">
      <c r="A51" s="13">
        <v>14.5</v>
      </c>
      <c r="B51" s="13">
        <v>19</v>
      </c>
      <c r="E51">
        <v>11.794847540981801</v>
      </c>
      <c r="F51" s="23">
        <v>434.71</v>
      </c>
      <c r="G51" s="23">
        <v>171.21</v>
      </c>
      <c r="H51" s="13">
        <f t="shared" si="2"/>
        <v>2.71</v>
      </c>
      <c r="I51" s="13">
        <f t="shared" si="3"/>
        <v>7.21</v>
      </c>
    </row>
    <row r="52" spans="1:9" x14ac:dyDescent="0.25">
      <c r="A52" s="13">
        <v>16.7</v>
      </c>
      <c r="B52" s="13">
        <v>22.6</v>
      </c>
      <c r="E52">
        <v>22.6</v>
      </c>
      <c r="F52" s="23">
        <v>232.1</v>
      </c>
      <c r="G52" s="23">
        <v>186</v>
      </c>
      <c r="H52" s="13">
        <f t="shared" si="2"/>
        <v>-5.9</v>
      </c>
      <c r="I52" s="13">
        <f t="shared" si="3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D2" sqref="D2"/>
    </sheetView>
  </sheetViews>
  <sheetFormatPr defaultColWidth="9.140625" defaultRowHeight="15" x14ac:dyDescent="0.25"/>
  <cols>
    <col min="1" max="1" width="8.28515625" customWidth="1"/>
    <col min="2" max="2" width="24.7109375" customWidth="1"/>
    <col min="3" max="3" width="11.85546875" customWidth="1"/>
    <col min="8" max="8" width="11.42578125" style="2" customWidth="1"/>
  </cols>
  <sheetData>
    <row r="1" spans="1:8" x14ac:dyDescent="0.25">
      <c r="A1" s="15" t="s">
        <v>66</v>
      </c>
      <c r="B1" s="15" t="s">
        <v>67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5">
        <v>2017</v>
      </c>
    </row>
    <row r="2" spans="1:8" x14ac:dyDescent="0.25">
      <c r="A2">
        <v>1</v>
      </c>
      <c r="B2" t="s">
        <v>52</v>
      </c>
      <c r="C2">
        <v>4833722</v>
      </c>
      <c r="D2" s="10">
        <v>0.19990049751243791</v>
      </c>
      <c r="E2" s="10">
        <v>0.26278606965174123</v>
      </c>
      <c r="F2" s="10">
        <v>0.23810945273631859</v>
      </c>
      <c r="G2" s="10">
        <v>0.29383084577114421</v>
      </c>
      <c r="H2" s="2">
        <v>25338.370724</v>
      </c>
    </row>
    <row r="3" spans="1:8" x14ac:dyDescent="0.25">
      <c r="A3">
        <v>2</v>
      </c>
      <c r="B3" t="s">
        <v>51</v>
      </c>
      <c r="C3">
        <v>735132</v>
      </c>
      <c r="D3" s="10">
        <v>-3.0036188178528319E-2</v>
      </c>
      <c r="E3" s="10">
        <v>-0.11917973462002407</v>
      </c>
      <c r="F3" s="10">
        <v>-0.23293124246079616</v>
      </c>
      <c r="G3" s="10">
        <v>-0.22750301568154405</v>
      </c>
      <c r="H3" s="2">
        <v>6094.2442799999999</v>
      </c>
    </row>
    <row r="4" spans="1:8" x14ac:dyDescent="0.25">
      <c r="A4">
        <v>3</v>
      </c>
      <c r="B4" t="s">
        <v>50</v>
      </c>
      <c r="C4">
        <v>6626624</v>
      </c>
      <c r="D4" s="10">
        <v>-0.10338225909380983</v>
      </c>
      <c r="E4" s="10">
        <v>-0.16247606892150601</v>
      </c>
      <c r="F4" s="10">
        <v>-0.23765156349712832</v>
      </c>
      <c r="G4" s="10">
        <v>-0.21761327377153797</v>
      </c>
      <c r="H4" s="2">
        <v>33656.623295999998</v>
      </c>
    </row>
    <row r="5" spans="1:8" x14ac:dyDescent="0.25">
      <c r="A5">
        <v>4</v>
      </c>
      <c r="B5" t="s">
        <v>49</v>
      </c>
      <c r="C5">
        <v>2959373</v>
      </c>
      <c r="D5" s="10">
        <v>-2.8549501151189597E-2</v>
      </c>
      <c r="E5" s="10">
        <v>-6.0475825019186455E-2</v>
      </c>
      <c r="F5" s="10">
        <v>-6.615502686108983E-2</v>
      </c>
      <c r="G5" s="10">
        <v>-9.3476592478895004E-2</v>
      </c>
      <c r="H5" s="2">
        <v>16421.560777000002</v>
      </c>
    </row>
    <row r="6" spans="1:8" x14ac:dyDescent="0.25">
      <c r="A6">
        <v>5</v>
      </c>
      <c r="B6" t="s">
        <v>48</v>
      </c>
      <c r="C6">
        <v>38332521</v>
      </c>
      <c r="D6" s="10">
        <v>1.6337522441651542E-2</v>
      </c>
      <c r="E6" s="10">
        <v>-3.1059245960502611E-2</v>
      </c>
      <c r="F6" s="10">
        <v>-7.5763016157989305E-2</v>
      </c>
      <c r="G6" s="10">
        <v>-6.9120287253141829E-2</v>
      </c>
      <c r="H6" s="2">
        <v>172189.684332</v>
      </c>
    </row>
    <row r="7" spans="1:8" x14ac:dyDescent="0.25">
      <c r="A7">
        <v>6</v>
      </c>
      <c r="B7" t="s">
        <v>47</v>
      </c>
      <c r="C7">
        <v>5268367</v>
      </c>
      <c r="D7" s="10">
        <v>0.21964382083108477</v>
      </c>
      <c r="E7" s="10">
        <v>0.25202374527792776</v>
      </c>
      <c r="F7" s="10">
        <v>0.14337110991185473</v>
      </c>
      <c r="G7" s="10">
        <v>8.472746896923912E-2</v>
      </c>
      <c r="H7" s="2">
        <v>19387.590560000001</v>
      </c>
    </row>
    <row r="8" spans="1:8" x14ac:dyDescent="0.25">
      <c r="A8">
        <v>7</v>
      </c>
      <c r="B8" t="s">
        <v>46</v>
      </c>
      <c r="C8">
        <v>3596080</v>
      </c>
      <c r="D8" s="10">
        <v>-7.3887186880521455E-3</v>
      </c>
      <c r="E8" s="10">
        <v>-6.0551450711840205E-2</v>
      </c>
      <c r="F8" s="10">
        <v>-0.13479906289421528</v>
      </c>
      <c r="G8" s="10">
        <v>-0.17048116777797814</v>
      </c>
      <c r="H8" s="2">
        <v>8195.4663199999995</v>
      </c>
    </row>
    <row r="9" spans="1:8" x14ac:dyDescent="0.25">
      <c r="A9">
        <v>8</v>
      </c>
      <c r="B9" t="s">
        <v>45</v>
      </c>
      <c r="C9">
        <v>925749</v>
      </c>
      <c r="D9" s="10">
        <v>-2.0742975674146711E-2</v>
      </c>
      <c r="E9" s="10">
        <v>-6.1851782010182835E-2</v>
      </c>
      <c r="F9" s="10">
        <v>-0.16500094286253056</v>
      </c>
      <c r="G9" s="10">
        <v>-0.18291533094474827</v>
      </c>
      <c r="H9" s="2">
        <v>4196.4202169999999</v>
      </c>
    </row>
    <row r="10" spans="1:8" x14ac:dyDescent="0.25">
      <c r="A10">
        <v>9</v>
      </c>
      <c r="B10" t="s">
        <v>44</v>
      </c>
      <c r="C10">
        <v>646449</v>
      </c>
      <c r="D10" s="10">
        <v>1.5642884395268848E-2</v>
      </c>
      <c r="E10" s="10">
        <v>-9.8817245326211389E-2</v>
      </c>
      <c r="F10" s="10">
        <v>-0.18485310950019093</v>
      </c>
      <c r="G10" s="10">
        <v>-0.17798550171690206</v>
      </c>
      <c r="H10" s="8">
        <v>6496.8124500000004</v>
      </c>
    </row>
    <row r="11" spans="1:8" x14ac:dyDescent="0.25">
      <c r="A11">
        <v>10</v>
      </c>
      <c r="B11" t="s">
        <v>43</v>
      </c>
      <c r="C11">
        <v>19552860</v>
      </c>
      <c r="D11" s="10">
        <v>-7.4227210080724526E-2</v>
      </c>
      <c r="E11" s="10">
        <v>-0.19236070092537888</v>
      </c>
      <c r="F11" s="10">
        <v>-0.21283717267178584</v>
      </c>
      <c r="G11" s="10">
        <v>-0.18015357353809805</v>
      </c>
      <c r="H11" s="2">
        <v>79756.115940000003</v>
      </c>
    </row>
    <row r="12" spans="1:8" x14ac:dyDescent="0.25">
      <c r="A12">
        <v>11</v>
      </c>
      <c r="B12" t="s">
        <v>42</v>
      </c>
      <c r="C12">
        <v>9992167</v>
      </c>
      <c r="D12" s="10">
        <v>-8.49634459592968E-3</v>
      </c>
      <c r="E12" s="10">
        <v>-3.3590199565303072E-3</v>
      </c>
      <c r="F12" s="10">
        <v>-1.6597510373443938E-2</v>
      </c>
      <c r="G12" s="10">
        <v>4.7421458209839498E-3</v>
      </c>
      <c r="H12" s="2">
        <v>35692.020524</v>
      </c>
    </row>
    <row r="13" spans="1:8" x14ac:dyDescent="0.25">
      <c r="A13">
        <v>12</v>
      </c>
      <c r="B13" t="s">
        <v>41</v>
      </c>
      <c r="C13">
        <v>1404054</v>
      </c>
      <c r="D13" s="10">
        <v>-5.6377449020391823E-2</v>
      </c>
      <c r="E13" s="10">
        <v>-8.5965613754498196E-2</v>
      </c>
      <c r="F13" s="10">
        <v>-0.10815673730507802</v>
      </c>
      <c r="G13" s="10">
        <v>-5.2978808476609358E-2</v>
      </c>
      <c r="H13" s="2">
        <v>3517.1552700000002</v>
      </c>
    </row>
    <row r="14" spans="1:8" x14ac:dyDescent="0.25">
      <c r="A14">
        <v>13</v>
      </c>
      <c r="B14" t="s">
        <v>40</v>
      </c>
      <c r="C14">
        <v>1612136</v>
      </c>
      <c r="D14" s="10">
        <v>-1.4245014245014245E-2</v>
      </c>
      <c r="E14" s="10">
        <v>-7.5169844400613653E-2</v>
      </c>
      <c r="F14" s="10">
        <v>-0.11045364891518746</v>
      </c>
      <c r="G14" s="10">
        <v>-3.3092263861494553E-2</v>
      </c>
      <c r="H14" s="2">
        <v>3651.4880400000002</v>
      </c>
    </row>
    <row r="15" spans="1:8" x14ac:dyDescent="0.25">
      <c r="A15">
        <v>14</v>
      </c>
      <c r="B15" t="s">
        <v>39</v>
      </c>
      <c r="C15">
        <v>12882135</v>
      </c>
      <c r="D15" s="10">
        <v>0.12243547319655856</v>
      </c>
      <c r="E15" s="10">
        <v>0.10081623648797702</v>
      </c>
      <c r="F15" s="10">
        <v>7.8976395323185428E-2</v>
      </c>
      <c r="G15" s="10">
        <v>8.3829693359805862E-2</v>
      </c>
      <c r="H15" s="2">
        <v>56526.808379999988</v>
      </c>
    </row>
    <row r="16" spans="1:8" x14ac:dyDescent="0.25">
      <c r="A16">
        <v>15</v>
      </c>
      <c r="B16" t="s">
        <v>38</v>
      </c>
      <c r="C16">
        <v>6570902</v>
      </c>
      <c r="D16" s="10">
        <v>2.0226717048232992E-2</v>
      </c>
      <c r="E16" s="10">
        <v>-7.6239164258724193E-2</v>
      </c>
      <c r="F16" s="10">
        <v>-5.0233385196710306E-2</v>
      </c>
      <c r="G16" s="10">
        <v>0</v>
      </c>
      <c r="H16" s="2">
        <v>26217.898980000002</v>
      </c>
    </row>
    <row r="17" spans="1:8" x14ac:dyDescent="0.25">
      <c r="A17">
        <v>16</v>
      </c>
      <c r="B17" t="s">
        <v>37</v>
      </c>
      <c r="C17">
        <v>3090416</v>
      </c>
      <c r="D17" s="10">
        <v>-8.6821015138023906E-3</v>
      </c>
      <c r="E17" s="10">
        <v>-5.0979519145146882E-2</v>
      </c>
      <c r="F17" s="10">
        <v>-0.11798753339269813</v>
      </c>
      <c r="G17" s="10">
        <v>-0.10485307212822789</v>
      </c>
      <c r="H17" s="2">
        <v>9064.1901280000002</v>
      </c>
    </row>
    <row r="18" spans="1:8" x14ac:dyDescent="0.25">
      <c r="A18">
        <v>17</v>
      </c>
      <c r="B18" t="s">
        <v>36</v>
      </c>
      <c r="C18">
        <v>2893957</v>
      </c>
      <c r="D18" s="10">
        <v>-1.0025062656641553E-2</v>
      </c>
      <c r="E18" s="10">
        <v>-6.0606060606060663E-2</v>
      </c>
      <c r="F18" s="10">
        <v>-7.4960127591706491E-2</v>
      </c>
      <c r="G18" s="10">
        <v>-6.9719753930280168E-2</v>
      </c>
      <c r="H18" s="2">
        <v>11952.04241</v>
      </c>
    </row>
    <row r="19" spans="1:8" x14ac:dyDescent="0.25">
      <c r="A19">
        <v>18</v>
      </c>
      <c r="B19" t="s">
        <v>35</v>
      </c>
      <c r="C19">
        <v>4395295</v>
      </c>
      <c r="D19" s="10">
        <v>-5.6973564266179205E-3</v>
      </c>
      <c r="E19" s="10">
        <v>-0.12534184138559709</v>
      </c>
      <c r="F19" s="10">
        <v>-0.15656335460346399</v>
      </c>
      <c r="G19" s="10">
        <v>-0.13354603463992701</v>
      </c>
      <c r="H19" s="2">
        <v>9924.57611</v>
      </c>
    </row>
    <row r="20" spans="1:8" x14ac:dyDescent="0.25">
      <c r="A20">
        <v>19</v>
      </c>
      <c r="B20" t="s">
        <v>34</v>
      </c>
      <c r="C20">
        <v>4625470</v>
      </c>
      <c r="D20" s="10">
        <v>-3.5508415955729844E-2</v>
      </c>
      <c r="E20" s="10">
        <v>-0.11643993543924371</v>
      </c>
      <c r="F20" s="10">
        <v>-0.2471754669126125</v>
      </c>
      <c r="G20" s="10">
        <v>-0.27023287987087857</v>
      </c>
      <c r="H20" s="2">
        <v>25763.867900000001</v>
      </c>
    </row>
    <row r="21" spans="1:8" x14ac:dyDescent="0.25">
      <c r="A21">
        <v>20</v>
      </c>
      <c r="B21" t="s">
        <v>33</v>
      </c>
      <c r="C21">
        <v>1328302</v>
      </c>
      <c r="D21" s="10">
        <v>-7.8934624697336614E-2</v>
      </c>
      <c r="E21" s="10">
        <v>-5.5932203389830425E-2</v>
      </c>
      <c r="F21" s="10">
        <v>-0.15593220338983046</v>
      </c>
      <c r="G21" s="10">
        <v>-0.176997578692494</v>
      </c>
      <c r="H21" s="2">
        <v>1607.24542</v>
      </c>
    </row>
    <row r="22" spans="1:8" x14ac:dyDescent="0.25">
      <c r="A22">
        <v>21</v>
      </c>
      <c r="B22" t="s">
        <v>32</v>
      </c>
      <c r="C22">
        <v>5928814</v>
      </c>
      <c r="D22" s="10">
        <v>5.5160578573179707E-2</v>
      </c>
      <c r="E22" s="10">
        <v>0.13238538857563129</v>
      </c>
      <c r="F22" s="10">
        <v>0.3248345182642805</v>
      </c>
      <c r="G22" s="10">
        <v>0.15371414562392754</v>
      </c>
      <c r="H22" s="2">
        <v>29655.927627999998</v>
      </c>
    </row>
    <row r="23" spans="1:8" x14ac:dyDescent="0.25">
      <c r="A23">
        <v>22</v>
      </c>
      <c r="B23" t="s">
        <v>31</v>
      </c>
      <c r="C23">
        <v>6692824</v>
      </c>
      <c r="D23" s="10">
        <v>1.42857142857144E-2</v>
      </c>
      <c r="E23" s="10">
        <v>-2.882205513784461E-2</v>
      </c>
      <c r="F23" s="10">
        <v>-8.4711779448621585E-2</v>
      </c>
      <c r="G23" s="10">
        <v>-0.10401002506265664</v>
      </c>
      <c r="H23" s="2">
        <v>23960.30992</v>
      </c>
    </row>
    <row r="24" spans="1:8" x14ac:dyDescent="0.25">
      <c r="A24">
        <v>23</v>
      </c>
      <c r="B24" t="s">
        <v>30</v>
      </c>
      <c r="C24">
        <v>9895622</v>
      </c>
      <c r="D24" s="10">
        <v>-2.333598514982781E-2</v>
      </c>
      <c r="E24" s="10">
        <v>-7.2924953593211342E-2</v>
      </c>
      <c r="F24" s="10">
        <v>-0.14160700079554503</v>
      </c>
      <c r="G24" s="10">
        <v>-0.32935560859188556</v>
      </c>
      <c r="H24" s="2">
        <v>44520.403378000003</v>
      </c>
    </row>
    <row r="25" spans="1:8" x14ac:dyDescent="0.25">
      <c r="A25">
        <v>24</v>
      </c>
      <c r="B25" t="s">
        <v>29</v>
      </c>
      <c r="C25">
        <v>5420380</v>
      </c>
      <c r="D25" s="10">
        <v>-6.8749999999999881E-2</v>
      </c>
      <c r="E25" s="10">
        <v>-0.12771739130434784</v>
      </c>
      <c r="F25" s="10">
        <v>-0.16032608695652173</v>
      </c>
      <c r="G25" s="10">
        <v>-0.16304347826086957</v>
      </c>
      <c r="H25" s="2">
        <v>12916.76554</v>
      </c>
    </row>
    <row r="26" spans="1:8" x14ac:dyDescent="0.25">
      <c r="A26">
        <v>25</v>
      </c>
      <c r="B26" t="s">
        <v>28</v>
      </c>
      <c r="C26">
        <v>2991207</v>
      </c>
      <c r="D26" s="10">
        <v>2.3645861974154588E-2</v>
      </c>
      <c r="E26" s="10">
        <v>-4.5916964531207007E-2</v>
      </c>
      <c r="F26" s="10">
        <v>-9.4308496013197726E-2</v>
      </c>
      <c r="G26" s="10">
        <v>-5.9114654935386153E-2</v>
      </c>
      <c r="H26" s="2">
        <v>8545.8783989999993</v>
      </c>
    </row>
    <row r="27" spans="1:8" x14ac:dyDescent="0.25">
      <c r="A27">
        <v>26</v>
      </c>
      <c r="B27" t="s">
        <v>27</v>
      </c>
      <c r="C27">
        <v>6044171</v>
      </c>
      <c r="D27" s="10">
        <v>5.3072625698324022E-2</v>
      </c>
      <c r="E27" s="10">
        <v>9.1899441340782054E-2</v>
      </c>
      <c r="F27" s="10">
        <v>9.3296089385474956E-2</v>
      </c>
      <c r="G27" s="10">
        <v>0.15446927374301681</v>
      </c>
      <c r="H27" s="2">
        <v>32052.238812999996</v>
      </c>
    </row>
    <row r="28" spans="1:8" x14ac:dyDescent="0.25">
      <c r="A28">
        <v>27</v>
      </c>
      <c r="B28" t="s">
        <v>26</v>
      </c>
      <c r="C28">
        <v>1015165</v>
      </c>
      <c r="D28" s="10">
        <v>0.11282194848824191</v>
      </c>
      <c r="E28" s="10">
        <v>5.9070548712206114E-2</v>
      </c>
      <c r="F28" s="10">
        <v>5.6270996640537578E-2</v>
      </c>
      <c r="G28" s="10">
        <v>2.3796192609182691E-2</v>
      </c>
      <c r="H28" s="2">
        <v>3828.1872149999999</v>
      </c>
    </row>
    <row r="29" spans="1:8" x14ac:dyDescent="0.25">
      <c r="A29">
        <v>28</v>
      </c>
      <c r="B29" t="s">
        <v>25</v>
      </c>
      <c r="C29">
        <v>1868516</v>
      </c>
      <c r="D29" s="10">
        <v>5.4372197309417135E-2</v>
      </c>
      <c r="E29" s="10">
        <v>6.418161434977572E-2</v>
      </c>
      <c r="F29" s="10">
        <v>7.0067264573991025E-2</v>
      </c>
      <c r="G29" s="10">
        <v>0.1034192825112107</v>
      </c>
      <c r="H29" s="2">
        <v>5713.9219279999998</v>
      </c>
    </row>
    <row r="30" spans="1:8" x14ac:dyDescent="0.25">
      <c r="A30">
        <v>29</v>
      </c>
      <c r="B30" t="s">
        <v>24</v>
      </c>
      <c r="C30">
        <v>2790136</v>
      </c>
      <c r="D30" s="10">
        <v>2.0809578107183778E-2</v>
      </c>
      <c r="E30" s="10">
        <v>-3.7058152793614602E-2</v>
      </c>
      <c r="F30" s="10">
        <v>-0.13911060433295314</v>
      </c>
      <c r="G30" s="10">
        <v>-0.14395667046750288</v>
      </c>
      <c r="H30" s="2">
        <v>15510.366023999999</v>
      </c>
    </row>
    <row r="31" spans="1:8" x14ac:dyDescent="0.25">
      <c r="A31">
        <v>30</v>
      </c>
      <c r="B31" t="s">
        <v>23</v>
      </c>
      <c r="C31">
        <v>1323459</v>
      </c>
      <c r="D31" s="10">
        <v>-4.3763676148796324E-2</v>
      </c>
      <c r="E31" s="10">
        <v>-4.4076273835573512E-2</v>
      </c>
      <c r="F31" s="10">
        <v>-9.2216317599249767E-2</v>
      </c>
      <c r="G31" s="10">
        <v>-0.13097843075961232</v>
      </c>
      <c r="H31" s="2">
        <v>2629.713033</v>
      </c>
    </row>
    <row r="32" spans="1:8" x14ac:dyDescent="0.25">
      <c r="A32">
        <v>31</v>
      </c>
      <c r="B32" t="s">
        <v>22</v>
      </c>
      <c r="C32">
        <v>8899339</v>
      </c>
      <c r="D32" s="10">
        <v>9.8946696457070642E-3</v>
      </c>
      <c r="E32" s="10">
        <v>5.7452920523462132E-3</v>
      </c>
      <c r="F32" s="10">
        <v>2.2342802425791434E-3</v>
      </c>
      <c r="G32" s="10">
        <v>7.085860197893408E-2</v>
      </c>
      <c r="H32" s="2">
        <v>20361.687632000001</v>
      </c>
    </row>
    <row r="33" spans="1:8" x14ac:dyDescent="0.25">
      <c r="A33">
        <v>32</v>
      </c>
      <c r="B33" t="s">
        <v>21</v>
      </c>
      <c r="C33">
        <v>2085287</v>
      </c>
      <c r="D33" s="10">
        <v>-4.8397645519947539E-2</v>
      </c>
      <c r="E33" s="10">
        <v>-0.10137344669718772</v>
      </c>
      <c r="F33" s="10">
        <v>-8.338783518639635E-2</v>
      </c>
      <c r="G33" s="10">
        <v>-0.14257684761281875</v>
      </c>
      <c r="H33" s="2">
        <v>16338.223645</v>
      </c>
    </row>
    <row r="34" spans="1:8" x14ac:dyDescent="0.25">
      <c r="A34">
        <v>33</v>
      </c>
      <c r="B34" t="s">
        <v>20</v>
      </c>
      <c r="C34">
        <v>19651127</v>
      </c>
      <c r="D34" s="10">
        <v>-7.8817733990147031E-3</v>
      </c>
      <c r="E34" s="10">
        <v>-6.6009852216748849E-2</v>
      </c>
      <c r="F34" s="10">
        <v>-6.3054187192118194E-2</v>
      </c>
      <c r="G34" s="10">
        <v>-5.0574712643678084E-2</v>
      </c>
      <c r="H34" s="2">
        <v>70115.221136000007</v>
      </c>
    </row>
    <row r="35" spans="1:8" x14ac:dyDescent="0.25">
      <c r="A35">
        <v>34</v>
      </c>
      <c r="B35" t="s">
        <v>19</v>
      </c>
      <c r="C35">
        <v>9848060</v>
      </c>
      <c r="D35" s="10">
        <v>9.0756302521008015E-3</v>
      </c>
      <c r="E35" s="10">
        <v>-1.9159663865546371E-2</v>
      </c>
      <c r="F35" s="10">
        <v>-4.2352941176470663E-2</v>
      </c>
      <c r="G35" s="10">
        <v>-3.7983193277310964E-2</v>
      </c>
      <c r="H35" s="2">
        <v>35817.394220000002</v>
      </c>
    </row>
    <row r="36" spans="1:8" x14ac:dyDescent="0.25">
      <c r="A36">
        <v>35</v>
      </c>
      <c r="B36" t="s">
        <v>18</v>
      </c>
      <c r="C36">
        <v>723393</v>
      </c>
      <c r="D36" s="10">
        <v>-8.8646437095125218E-3</v>
      </c>
      <c r="E36" s="10">
        <v>-2.4889191953631134E-2</v>
      </c>
      <c r="F36" s="10">
        <v>-6.7848619161268442E-2</v>
      </c>
      <c r="G36" s="10">
        <v>-7.4667575860893398E-2</v>
      </c>
      <c r="H36" s="2">
        <v>2034.181116</v>
      </c>
    </row>
    <row r="37" spans="1:8" x14ac:dyDescent="0.25">
      <c r="A37">
        <v>36</v>
      </c>
      <c r="B37" t="s">
        <v>17</v>
      </c>
      <c r="C37">
        <v>11570808</v>
      </c>
      <c r="D37" s="10">
        <v>-1.8200910045502235E-2</v>
      </c>
      <c r="E37" s="10">
        <v>-3.4301715085754129E-2</v>
      </c>
      <c r="F37" s="10">
        <v>-2.5201260063003113E-2</v>
      </c>
      <c r="G37" s="10">
        <v>-3.8851942597129742E-2</v>
      </c>
      <c r="H37" s="2">
        <v>34423.1538</v>
      </c>
    </row>
    <row r="38" spans="1:8" x14ac:dyDescent="0.25">
      <c r="A38">
        <v>37</v>
      </c>
      <c r="B38" t="s">
        <v>16</v>
      </c>
      <c r="C38">
        <v>3850568</v>
      </c>
      <c r="D38" s="10">
        <v>-6.1391057487579885E-2</v>
      </c>
      <c r="E38" s="10">
        <v>-7.7714691270404659E-2</v>
      </c>
      <c r="F38" s="10">
        <v>-0.17601135557132716</v>
      </c>
      <c r="G38" s="10">
        <v>-9.8651525904897133E-2</v>
      </c>
      <c r="H38" s="2">
        <v>17570.141783999999</v>
      </c>
    </row>
    <row r="39" spans="1:8" x14ac:dyDescent="0.25">
      <c r="A39">
        <v>38</v>
      </c>
      <c r="B39" t="s">
        <v>15</v>
      </c>
      <c r="C39">
        <v>3930065</v>
      </c>
      <c r="D39" s="10">
        <v>-0.10704125177809387</v>
      </c>
      <c r="E39" s="10">
        <v>-0.14829302987197721</v>
      </c>
      <c r="F39" s="10">
        <v>-5.7254623044096613E-2</v>
      </c>
      <c r="G39" s="10">
        <v>-3.9473684210526196E-2</v>
      </c>
      <c r="H39" s="2">
        <v>11074.92317</v>
      </c>
    </row>
    <row r="40" spans="1:8" x14ac:dyDescent="0.25">
      <c r="A40">
        <v>39</v>
      </c>
      <c r="B40" t="s">
        <v>14</v>
      </c>
      <c r="C40">
        <v>12773801</v>
      </c>
      <c r="D40" s="10">
        <v>0.23433133732534925</v>
      </c>
      <c r="E40" s="10">
        <v>0.17125748502994004</v>
      </c>
      <c r="F40" s="10">
        <v>3.4730538922155642E-2</v>
      </c>
      <c r="G40" s="10">
        <v>4.7904191616766015E-3</v>
      </c>
      <c r="H40" s="2">
        <v>40020.318532999991</v>
      </c>
    </row>
    <row r="41" spans="1:8" x14ac:dyDescent="0.25">
      <c r="A41">
        <v>40</v>
      </c>
      <c r="B41" t="s">
        <v>12</v>
      </c>
      <c r="C41">
        <v>1051511</v>
      </c>
      <c r="D41" s="10">
        <v>1.7624842635333565E-2</v>
      </c>
      <c r="E41" s="10">
        <v>1.8044481745698625E-2</v>
      </c>
      <c r="F41" s="10">
        <v>-3.8187159043222924E-2</v>
      </c>
      <c r="G41" s="10">
        <v>-1.6365925304238377E-2</v>
      </c>
      <c r="H41" s="2">
        <v>2440.5570309999998</v>
      </c>
    </row>
    <row r="42" spans="1:8" x14ac:dyDescent="0.25">
      <c r="A42">
        <v>41</v>
      </c>
      <c r="B42" t="s">
        <v>11</v>
      </c>
      <c r="C42">
        <v>4774839</v>
      </c>
      <c r="D42" s="10">
        <v>2.8210526315789426E-2</v>
      </c>
      <c r="E42" s="10">
        <v>-6.4842105263157798E-2</v>
      </c>
      <c r="F42" s="10">
        <v>-0.17684210526315788</v>
      </c>
      <c r="G42" s="10">
        <v>-0.13642105263157897</v>
      </c>
      <c r="H42" s="2">
        <v>24165.460179000002</v>
      </c>
    </row>
    <row r="43" spans="1:8" x14ac:dyDescent="0.25">
      <c r="A43">
        <v>42</v>
      </c>
      <c r="B43" t="s">
        <v>10</v>
      </c>
      <c r="C43">
        <v>844877</v>
      </c>
      <c r="D43" s="10">
        <v>-3.612903225806454E-2</v>
      </c>
      <c r="E43" s="10">
        <v>-5.5913978494623658E-2</v>
      </c>
      <c r="F43" s="10">
        <v>1.5913978494623608E-2</v>
      </c>
      <c r="G43" s="10">
        <v>0.10967741935483871</v>
      </c>
      <c r="H43" s="2">
        <v>3664.2315490000005</v>
      </c>
    </row>
    <row r="44" spans="1:8" x14ac:dyDescent="0.25">
      <c r="A44">
        <v>43</v>
      </c>
      <c r="B44" t="s">
        <v>9</v>
      </c>
      <c r="C44">
        <v>6495978</v>
      </c>
      <c r="D44" s="10">
        <v>2.8866867729426923E-2</v>
      </c>
      <c r="E44" s="10">
        <v>4.4808272296423979E-2</v>
      </c>
      <c r="F44" s="10">
        <v>-5.5579491598448973E-2</v>
      </c>
      <c r="G44" s="10">
        <v>0.10771219302025002</v>
      </c>
      <c r="H44" s="2">
        <v>42321.296670000003</v>
      </c>
    </row>
    <row r="45" spans="1:8" x14ac:dyDescent="0.25">
      <c r="A45">
        <v>44</v>
      </c>
      <c r="B45" t="s">
        <v>8</v>
      </c>
      <c r="C45">
        <v>26448193</v>
      </c>
      <c r="D45" s="10">
        <v>7.0804195804195752E-2</v>
      </c>
      <c r="E45" s="10">
        <v>0.11625874125874122</v>
      </c>
      <c r="F45" s="10">
        <v>0.14204545454545428</v>
      </c>
      <c r="G45" s="10">
        <v>0.26092657342657338</v>
      </c>
      <c r="H45" s="2">
        <v>116081.119077</v>
      </c>
    </row>
    <row r="46" spans="1:8" x14ac:dyDescent="0.25">
      <c r="A46">
        <v>45</v>
      </c>
      <c r="B46" t="s">
        <v>7</v>
      </c>
      <c r="C46">
        <v>2900872</v>
      </c>
      <c r="D46" s="10">
        <v>-3.5103115401492382E-3</v>
      </c>
      <c r="E46" s="10">
        <v>-4.1684949539271737E-2</v>
      </c>
      <c r="F46" s="10">
        <v>3.9491004826678243E-2</v>
      </c>
      <c r="G46" s="10">
        <v>0.1522597630539711</v>
      </c>
      <c r="H46" s="2">
        <v>6930.1832080000004</v>
      </c>
    </row>
    <row r="47" spans="1:8" x14ac:dyDescent="0.25">
      <c r="A47">
        <v>46</v>
      </c>
      <c r="B47" t="s">
        <v>6</v>
      </c>
      <c r="C47">
        <v>626630</v>
      </c>
      <c r="D47" s="10">
        <v>1.6777041942604907E-2</v>
      </c>
      <c r="E47" s="10">
        <v>-4.856512141280353E-2</v>
      </c>
      <c r="F47" s="10">
        <v>-6.2693156732891789E-2</v>
      </c>
      <c r="G47" s="10">
        <v>-4.2384105960264873E-2</v>
      </c>
      <c r="H47" s="2">
        <v>1038.95254</v>
      </c>
    </row>
    <row r="48" spans="1:8" x14ac:dyDescent="0.25">
      <c r="A48">
        <v>47</v>
      </c>
      <c r="B48" t="s">
        <v>5</v>
      </c>
      <c r="C48">
        <v>8260405</v>
      </c>
      <c r="D48" s="10">
        <v>2.878653675819309E-2</v>
      </c>
      <c r="E48" s="10">
        <v>-3.1886625332152294E-2</v>
      </c>
      <c r="F48" s="10">
        <v>-6.2887511071744978E-2</v>
      </c>
      <c r="G48" s="10">
        <v>-7.0416297608503126E-2</v>
      </c>
      <c r="H48" s="2">
        <v>17189.902805000002</v>
      </c>
    </row>
    <row r="49" spans="1:8" x14ac:dyDescent="0.25">
      <c r="A49">
        <v>48</v>
      </c>
      <c r="B49" t="s">
        <v>4</v>
      </c>
      <c r="C49">
        <v>6971406</v>
      </c>
      <c r="D49" s="10">
        <v>4.5651129264776685E-2</v>
      </c>
      <c r="E49" s="10">
        <v>-5.9586737145603107E-2</v>
      </c>
      <c r="F49" s="10">
        <v>-5.7184046131667499E-2</v>
      </c>
      <c r="G49" s="10">
        <v>-5.7184046131667499E-2</v>
      </c>
      <c r="H49" s="2">
        <v>21227.931270000001</v>
      </c>
    </row>
    <row r="50" spans="1:8" x14ac:dyDescent="0.25">
      <c r="A50">
        <v>49</v>
      </c>
      <c r="B50" t="s">
        <v>3</v>
      </c>
      <c r="C50">
        <v>1854304</v>
      </c>
      <c r="D50" s="10">
        <v>-5.5359838953194058E-3</v>
      </c>
      <c r="E50" s="10">
        <v>3.5228988424761808E-3</v>
      </c>
      <c r="F50" s="10">
        <v>-1.2581781580271767E-2</v>
      </c>
      <c r="G50" s="10">
        <v>8.3039758429793664E-2</v>
      </c>
      <c r="H50" s="2">
        <v>6504.898431999999</v>
      </c>
    </row>
    <row r="51" spans="1:8" x14ac:dyDescent="0.25">
      <c r="A51">
        <v>50</v>
      </c>
      <c r="B51" t="s">
        <v>2</v>
      </c>
      <c r="C51">
        <v>5742713</v>
      </c>
      <c r="D51" s="10">
        <v>-4.5235223160434254E-2</v>
      </c>
      <c r="E51" s="10">
        <v>-0.28829915560916775</v>
      </c>
      <c r="F51" s="10">
        <v>-0.4010856453558504</v>
      </c>
      <c r="G51" s="10">
        <v>-0.27020506634499403</v>
      </c>
      <c r="H51" s="2">
        <v>18370.938886999997</v>
      </c>
    </row>
    <row r="52" spans="1:8" x14ac:dyDescent="0.25">
      <c r="A52">
        <v>51</v>
      </c>
      <c r="B52" t="s">
        <v>1</v>
      </c>
      <c r="C52">
        <v>579315</v>
      </c>
      <c r="D52" s="10">
        <v>2.2314049586776765E-2</v>
      </c>
      <c r="E52" s="10">
        <v>7.5206611570247883E-2</v>
      </c>
      <c r="F52" s="10">
        <v>5.7024793388429799E-2</v>
      </c>
      <c r="G52" s="10">
        <v>6.9421487603305826E-2</v>
      </c>
      <c r="H52" s="2">
        <v>13638.943375000001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"/>
  <sheetViews>
    <sheetView workbookViewId="0">
      <selection activeCell="E6" sqref="E6"/>
    </sheetView>
  </sheetViews>
  <sheetFormatPr defaultColWidth="11.42578125" defaultRowHeight="15" x14ac:dyDescent="0.25"/>
  <cols>
    <col min="4" max="5" width="14.140625" customWidth="1"/>
  </cols>
  <sheetData>
    <row r="1" spans="1:13" x14ac:dyDescent="0.25">
      <c r="A1" s="15" t="s">
        <v>66</v>
      </c>
      <c r="B1" s="15" t="s">
        <v>67</v>
      </c>
      <c r="C1" s="5">
        <v>2017</v>
      </c>
      <c r="E1">
        <f>COUNT(E2:E52)</f>
        <v>8</v>
      </c>
      <c r="L1">
        <v>5</v>
      </c>
    </row>
    <row r="2" spans="1:13" x14ac:dyDescent="0.25">
      <c r="A2">
        <v>9</v>
      </c>
      <c r="B2" t="s">
        <v>44</v>
      </c>
      <c r="C2" s="8">
        <v>1005</v>
      </c>
      <c r="D2" s="17">
        <f t="shared" ref="D2:D51" si="0">C2-C3</f>
        <v>176</v>
      </c>
      <c r="E2" s="17">
        <v>900</v>
      </c>
      <c r="I2">
        <v>1000</v>
      </c>
      <c r="J2">
        <v>450</v>
      </c>
      <c r="L2">
        <v>1</v>
      </c>
      <c r="M2">
        <f>IF(L2=1,SUM(D$2:D2)-SUM(M1:M$1),"")</f>
        <v>176</v>
      </c>
    </row>
    <row r="3" spans="1:13" x14ac:dyDescent="0.25">
      <c r="A3">
        <v>2</v>
      </c>
      <c r="B3" t="s">
        <v>51</v>
      </c>
      <c r="C3" s="2">
        <v>829</v>
      </c>
      <c r="D3">
        <f t="shared" si="0"/>
        <v>45.5</v>
      </c>
      <c r="F3" t="str">
        <f>IF(E3&gt;0,INDEX(E$2:E$51,MATCH(E3,E$2:E2,-1),1)-E3,"")</f>
        <v/>
      </c>
      <c r="J3" t="str">
        <f>IF(I3=1,SUM(H$2:H3)-SUM(J$2:J2),"")</f>
        <v/>
      </c>
      <c r="M3" t="str">
        <f>IF(L3=1,SUM(D$2:D3)-SUM(M$2:M2),"")</f>
        <v/>
      </c>
    </row>
    <row r="4" spans="1:13" x14ac:dyDescent="0.25">
      <c r="A4">
        <v>32</v>
      </c>
      <c r="B4" t="s">
        <v>21</v>
      </c>
      <c r="C4" s="2">
        <v>783.5</v>
      </c>
      <c r="D4" s="18">
        <f t="shared" si="0"/>
        <v>132</v>
      </c>
      <c r="E4" s="18"/>
      <c r="F4" t="str">
        <f>IF(E4&gt;0,INDEX(E$2:E$51,MATCH(E4,E$2:E3,-1),1)-E4,"")</f>
        <v/>
      </c>
      <c r="J4" t="str">
        <f>IF(I4=1,SUM(H$2:H4)-SUM(J$2:J3),"")</f>
        <v/>
      </c>
      <c r="M4" t="str">
        <f>IF(L4=1,SUM(D$2:D4)-SUM(M$2:M3),"")</f>
        <v/>
      </c>
    </row>
    <row r="5" spans="1:13" x14ac:dyDescent="0.25">
      <c r="A5">
        <v>43</v>
      </c>
      <c r="B5" t="s">
        <v>9</v>
      </c>
      <c r="C5" s="2">
        <v>651.5</v>
      </c>
      <c r="D5" s="18">
        <f t="shared" si="0"/>
        <v>94.5</v>
      </c>
      <c r="E5" s="18">
        <v>650</v>
      </c>
      <c r="F5">
        <f>IF(E5&gt;0,INDEX(E$2:E$51,MATCH(E5,E$2:E4,-1),1)-E5,"")</f>
        <v>250</v>
      </c>
      <c r="J5" t="str">
        <f>IF(I5=1,SUM(H$2:H5)-SUM(J$2:J4),"")</f>
        <v/>
      </c>
      <c r="M5" t="str">
        <f>IF(L5=1,SUM(D$2:D5)-SUM(M$2:M4),"")</f>
        <v/>
      </c>
    </row>
    <row r="6" spans="1:13" x14ac:dyDescent="0.25">
      <c r="A6">
        <v>19</v>
      </c>
      <c r="B6" t="s">
        <v>34</v>
      </c>
      <c r="C6" s="2">
        <v>557</v>
      </c>
      <c r="D6">
        <f t="shared" si="0"/>
        <v>1.1000000000000227</v>
      </c>
      <c r="F6" t="str">
        <f>IF(E6&gt;0,INDEX(E$2:E$51,MATCH(E6,E$2:E5,-1),1)-E6,"")</f>
        <v/>
      </c>
      <c r="J6" t="str">
        <f>IF(I6=1,SUM(H$2:H6)-SUM(J$2:J5),"")</f>
        <v/>
      </c>
      <c r="M6" t="str">
        <f>IF(L6=1,SUM(D$2:D6)-SUM(M$2:M5),"")</f>
        <v/>
      </c>
    </row>
    <row r="7" spans="1:13" x14ac:dyDescent="0.25">
      <c r="A7">
        <v>29</v>
      </c>
      <c r="B7" t="s">
        <v>24</v>
      </c>
      <c r="C7" s="2">
        <v>555.9</v>
      </c>
      <c r="D7">
        <f t="shared" si="0"/>
        <v>0.99999999999988631</v>
      </c>
      <c r="F7" t="str">
        <f>IF(E7&gt;0,INDEX(E$2:E$51,MATCH(E7,E$2:E6,-1),1)-E7,"")</f>
        <v/>
      </c>
      <c r="J7" t="str">
        <f>IF(I7=1,SUM(H$2:H7)-SUM(J$2:J6),"")</f>
        <v/>
      </c>
      <c r="M7" t="str">
        <f>IF(L7=1,SUM(D$2:D7)-SUM(M$2:M6),"")</f>
        <v/>
      </c>
    </row>
    <row r="8" spans="1:13" x14ac:dyDescent="0.25">
      <c r="A8">
        <v>4</v>
      </c>
      <c r="B8" t="s">
        <v>49</v>
      </c>
      <c r="C8" s="2">
        <v>554.90000000000009</v>
      </c>
      <c r="D8" s="17">
        <f t="shared" si="0"/>
        <v>24.600000000000136</v>
      </c>
      <c r="E8" s="17"/>
      <c r="F8" t="str">
        <f>IF(E8&gt;0,INDEX(E$2:E$51,MATCH(E8,E$2:E7,-1),1)-E8,"")</f>
        <v/>
      </c>
      <c r="I8">
        <v>550</v>
      </c>
      <c r="J8">
        <v>40</v>
      </c>
      <c r="L8">
        <v>1</v>
      </c>
      <c r="M8">
        <f>IF(L8=1,SUM(D$2:D8)-SUM(M$2:M7),"")</f>
        <v>298.70000000000005</v>
      </c>
    </row>
    <row r="9" spans="1:13" x14ac:dyDescent="0.25">
      <c r="A9">
        <v>26</v>
      </c>
      <c r="B9" t="s">
        <v>27</v>
      </c>
      <c r="C9" s="2">
        <v>530.29999999999995</v>
      </c>
      <c r="D9">
        <f t="shared" si="0"/>
        <v>6.0999999999999091</v>
      </c>
      <c r="F9" t="str">
        <f>IF(E9&gt;0,INDEX(E$2:E$51,MATCH(E9,E$2:E8,-1),1)-E9,"")</f>
        <v/>
      </c>
      <c r="J9" t="str">
        <f>IF(I9=1,SUM(H$2:H9)-SUM(J$2:J8),"")</f>
        <v/>
      </c>
      <c r="M9" t="str">
        <f>IF(L9=1,SUM(D$2:D9)-SUM(M$2:M8),"")</f>
        <v/>
      </c>
    </row>
    <row r="10" spans="1:13" x14ac:dyDescent="0.25">
      <c r="A10">
        <v>1</v>
      </c>
      <c r="B10" t="s">
        <v>52</v>
      </c>
      <c r="C10" s="2">
        <v>524.20000000000005</v>
      </c>
      <c r="D10" s="17">
        <f t="shared" si="0"/>
        <v>16.300000000000068</v>
      </c>
      <c r="E10" s="17"/>
      <c r="F10" t="str">
        <f>IF(E10&gt;0,INDEX(E$2:E$51,MATCH(E10,E$2:E9,-1),1)-E10,"")</f>
        <v/>
      </c>
      <c r="I10">
        <v>510</v>
      </c>
      <c r="J10">
        <v>45</v>
      </c>
      <c r="L10">
        <v>1</v>
      </c>
      <c r="M10">
        <f>IF(L10=1,SUM(D$2:D10)-SUM(M$2:M9),"")</f>
        <v>22.399999999999977</v>
      </c>
    </row>
    <row r="11" spans="1:13" x14ac:dyDescent="0.25">
      <c r="A11">
        <v>3</v>
      </c>
      <c r="B11" t="s">
        <v>50</v>
      </c>
      <c r="C11" s="2">
        <v>507.9</v>
      </c>
      <c r="D11">
        <f t="shared" si="0"/>
        <v>1.7999999999999545</v>
      </c>
      <c r="F11" t="str">
        <f>IF(E11&gt;0,INDEX(E$2:E$51,MATCH(E11,E$2:E10,-1),1)-E11,"")</f>
        <v/>
      </c>
      <c r="J11" t="str">
        <f>IF(I11=1,SUM(H$2:H11)-SUM(J$2:J10),"")</f>
        <v/>
      </c>
      <c r="M11" t="str">
        <f>IF(L11=1,SUM(D$2:D11)-SUM(M$2:M10),"")</f>
        <v/>
      </c>
    </row>
    <row r="12" spans="1:13" x14ac:dyDescent="0.25">
      <c r="A12">
        <v>41</v>
      </c>
      <c r="B12" t="s">
        <v>11</v>
      </c>
      <c r="C12" s="2">
        <v>506.1</v>
      </c>
      <c r="D12">
        <f t="shared" si="0"/>
        <v>5.9000000000000341</v>
      </c>
      <c r="F12" t="str">
        <f>IF(E12&gt;0,INDEX(E$2:E$51,MATCH(E12,E$2:E11,-1),1)-E12,"")</f>
        <v/>
      </c>
      <c r="J12" t="str">
        <f>IF(I12=1,SUM(H$2:H12)-SUM(J$2:J11),"")</f>
        <v/>
      </c>
      <c r="M12" t="str">
        <f>IF(L12=1,SUM(D$2:D12)-SUM(M$2:M11),"")</f>
        <v/>
      </c>
    </row>
    <row r="13" spans="1:13" x14ac:dyDescent="0.25">
      <c r="A13">
        <v>21</v>
      </c>
      <c r="B13" t="s">
        <v>32</v>
      </c>
      <c r="C13" s="2">
        <v>500.2</v>
      </c>
      <c r="D13" s="17">
        <f t="shared" si="0"/>
        <v>43.899999999999977</v>
      </c>
      <c r="E13" s="17">
        <v>500</v>
      </c>
      <c r="F13">
        <f>IF(E13&gt;0,INDEX(E$2:E$51,MATCH(E13,E$2:E12,-1),1)-E13,"")</f>
        <v>150</v>
      </c>
      <c r="I13">
        <v>475</v>
      </c>
      <c r="J13">
        <v>50</v>
      </c>
      <c r="L13">
        <v>1</v>
      </c>
      <c r="M13">
        <f>IF(L13=1,SUM(D$2:D13)-SUM(M$2:M12),"")</f>
        <v>51.600000000000023</v>
      </c>
    </row>
    <row r="14" spans="1:13" x14ac:dyDescent="0.25">
      <c r="A14">
        <v>37</v>
      </c>
      <c r="B14" t="s">
        <v>16</v>
      </c>
      <c r="C14" s="2">
        <v>456.3</v>
      </c>
      <c r="D14">
        <f t="shared" si="0"/>
        <v>3</v>
      </c>
      <c r="F14" t="str">
        <f>IF(E14&gt;0,INDEX(E$2:E$51,MATCH(E14,E$2:E13,-1),1)-E14,"")</f>
        <v/>
      </c>
      <c r="J14" t="str">
        <f>IF(I14=1,SUM(H$2:H14)-SUM(J$2:J13),"")</f>
        <v/>
      </c>
      <c r="M14" t="str">
        <f>IF(L14=1,SUM(D$2:D14)-SUM(M$2:M13),"")</f>
        <v/>
      </c>
    </row>
    <row r="15" spans="1:13" x14ac:dyDescent="0.25">
      <c r="A15">
        <v>8</v>
      </c>
      <c r="B15" t="s">
        <v>45</v>
      </c>
      <c r="C15" s="2">
        <v>453.3</v>
      </c>
      <c r="D15">
        <f t="shared" si="0"/>
        <v>3.4000000000000341</v>
      </c>
      <c r="F15" t="str">
        <f>IF(E15&gt;0,INDEX(E$2:E$51,MATCH(E15,E$2:E14,-1),1)-E15,"")</f>
        <v/>
      </c>
      <c r="J15" t="str">
        <f>IF(I15=1,SUM(H$2:H15)-SUM(J$2:J14),"")</f>
        <v/>
      </c>
      <c r="M15" t="str">
        <f>IF(L15=1,SUM(D$2:D15)-SUM(M$2:M14),"")</f>
        <v/>
      </c>
    </row>
    <row r="16" spans="1:13" x14ac:dyDescent="0.25">
      <c r="A16">
        <v>23</v>
      </c>
      <c r="B16" t="s">
        <v>30</v>
      </c>
      <c r="C16" s="2">
        <v>449.9</v>
      </c>
      <c r="D16">
        <f t="shared" si="0"/>
        <v>0.69999999999998863</v>
      </c>
      <c r="F16" t="str">
        <f>IF(E16&gt;0,INDEX(E$2:E$51,MATCH(E16,E$2:E15,-1),1)-E16,"")</f>
        <v/>
      </c>
      <c r="J16" t="str">
        <f>IF(I16=1,SUM(H$2:H16)-SUM(J$2:J15),"")</f>
        <v/>
      </c>
      <c r="M16" t="str">
        <f>IF(L16=1,SUM(D$2:D16)-SUM(M$2:M15),"")</f>
        <v/>
      </c>
    </row>
    <row r="17" spans="1:13" x14ac:dyDescent="0.25">
      <c r="A17">
        <v>5</v>
      </c>
      <c r="B17" t="s">
        <v>48</v>
      </c>
      <c r="C17" s="2">
        <v>449.2</v>
      </c>
      <c r="D17" s="17">
        <f t="shared" si="0"/>
        <v>10.300000000000011</v>
      </c>
      <c r="E17" s="17"/>
      <c r="F17" t="str">
        <f>IF(E17&gt;0,INDEX(E$2:E$51,MATCH(E17,E$2:E16,-1),1)-E17,"")</f>
        <v/>
      </c>
      <c r="J17" t="str">
        <f>IF(I17=1,SUM(H$2:H17)-SUM(J$2:J16),"")</f>
        <v/>
      </c>
      <c r="L17">
        <v>1</v>
      </c>
      <c r="M17">
        <f>IF(L17=1,SUM(D$2:D17)-SUM(M$2:M16),"")</f>
        <v>17.400000000000091</v>
      </c>
    </row>
    <row r="18" spans="1:13" x14ac:dyDescent="0.25">
      <c r="A18">
        <v>44</v>
      </c>
      <c r="B18" t="s">
        <v>8</v>
      </c>
      <c r="C18" s="2">
        <v>438.9</v>
      </c>
      <c r="D18">
        <f t="shared" si="0"/>
        <v>0.10000000000002274</v>
      </c>
      <c r="F18" t="str">
        <f>IF(E18&gt;0,INDEX(E$2:E$51,MATCH(E18,E$2:E17,-1),1)-E18,"")</f>
        <v/>
      </c>
      <c r="J18" t="str">
        <f>IF(I18=1,SUM(H$2:H18)-SUM(J$2:J17),"")</f>
        <v/>
      </c>
      <c r="M18" t="str">
        <f>IF(L18=1,SUM(D$2:D18)-SUM(M$2:M17),"")</f>
        <v/>
      </c>
    </row>
    <row r="19" spans="1:13" x14ac:dyDescent="0.25">
      <c r="A19">
        <v>14</v>
      </c>
      <c r="B19" t="s">
        <v>39</v>
      </c>
      <c r="C19" s="2">
        <v>438.79999999999995</v>
      </c>
      <c r="D19">
        <f t="shared" si="0"/>
        <v>5.0999999999999091</v>
      </c>
      <c r="F19" t="str">
        <f>IF(E19&gt;0,INDEX(E$2:E$51,MATCH(E19,E$2:E18,-1),1)-E19,"")</f>
        <v/>
      </c>
      <c r="J19" t="str">
        <f>IF(I19=1,SUM(H$2:H19)-SUM(J$2:J18),"")</f>
        <v/>
      </c>
      <c r="M19" t="str">
        <f>IF(L19=1,SUM(D$2:D19)-SUM(M$2:M18),"")</f>
        <v/>
      </c>
    </row>
    <row r="20" spans="1:13" x14ac:dyDescent="0.25">
      <c r="A20">
        <v>42</v>
      </c>
      <c r="B20" t="s">
        <v>10</v>
      </c>
      <c r="C20" s="2">
        <v>433.70000000000005</v>
      </c>
      <c r="D20" s="17">
        <f t="shared" si="0"/>
        <v>20.700000000000045</v>
      </c>
      <c r="E20" s="17">
        <v>425</v>
      </c>
      <c r="F20">
        <f>IF(E20&gt;0,INDEX(E$2:E$51,MATCH(E20,E$2:E19,-1),1)-E20,"")</f>
        <v>75</v>
      </c>
      <c r="I20">
        <v>425</v>
      </c>
      <c r="J20">
        <v>35</v>
      </c>
      <c r="M20" t="str">
        <f>IF(L20=1,SUM(D$2:D20)-SUM(M$2:M19),"")</f>
        <v/>
      </c>
    </row>
    <row r="21" spans="1:13" x14ac:dyDescent="0.25">
      <c r="A21">
        <v>17</v>
      </c>
      <c r="B21" t="s">
        <v>36</v>
      </c>
      <c r="C21" s="2">
        <v>413</v>
      </c>
      <c r="D21">
        <f t="shared" si="0"/>
        <v>5.1000000000000227</v>
      </c>
      <c r="F21" t="str">
        <f>IF(E21&gt;0,INDEX(E$2:E$51,MATCH(E21,E$2:E20,-1),1)-E21,"")</f>
        <v/>
      </c>
      <c r="J21" t="str">
        <f>IF(I21=1,SUM(H$2:H21)-SUM(J$2:J20),"")</f>
        <v/>
      </c>
      <c r="M21" t="str">
        <f>IF(L21=1,SUM(D$2:D21)-SUM(M$2:M20),"")</f>
        <v/>
      </c>
    </row>
    <row r="22" spans="1:13" x14ac:dyDescent="0.25">
      <c r="A22">
        <v>10</v>
      </c>
      <c r="B22" t="s">
        <v>43</v>
      </c>
      <c r="C22" s="2">
        <v>407.9</v>
      </c>
      <c r="D22">
        <f t="shared" si="0"/>
        <v>8.8999999999999773</v>
      </c>
      <c r="F22" t="str">
        <f>IF(E22&gt;0,INDEX(E$2:E$51,MATCH(E22,E$2:E21,-1),1)-E22,"")</f>
        <v/>
      </c>
      <c r="J22" t="str">
        <f>IF(I22=1,SUM(H$2:H22)-SUM(J$2:J21),"")</f>
        <v/>
      </c>
      <c r="M22" t="str">
        <f>IF(L22=1,SUM(D$2:D22)-SUM(M$2:M21),"")</f>
        <v/>
      </c>
    </row>
    <row r="23" spans="1:13" x14ac:dyDescent="0.25">
      <c r="A23">
        <v>15</v>
      </c>
      <c r="B23" t="s">
        <v>38</v>
      </c>
      <c r="C23" s="2">
        <v>399</v>
      </c>
      <c r="D23" s="17">
        <f t="shared" si="0"/>
        <v>21.899999999999977</v>
      </c>
      <c r="E23" s="17"/>
      <c r="F23" t="str">
        <f>IF(E23&gt;0,INDEX(E$2:E$51,MATCH(E23,E$2:E22,-1),1)-E23,"")</f>
        <v/>
      </c>
      <c r="I23">
        <v>390</v>
      </c>
      <c r="J23">
        <v>65</v>
      </c>
      <c r="L23">
        <v>1</v>
      </c>
      <c r="M23">
        <f>IF(L23=1,SUM(D$2:D23)-SUM(M$2:M22),"")</f>
        <v>61.799999999999955</v>
      </c>
    </row>
    <row r="24" spans="1:13" x14ac:dyDescent="0.25">
      <c r="A24">
        <v>27</v>
      </c>
      <c r="B24" t="s">
        <v>26</v>
      </c>
      <c r="C24" s="2">
        <v>377.1</v>
      </c>
      <c r="D24">
        <f t="shared" si="0"/>
        <v>9.1000000000000227</v>
      </c>
      <c r="F24" t="str">
        <f>IF(E24&gt;0,INDEX(E$2:E$51,MATCH(E24,E$2:E23,-1),1)-E24,"")</f>
        <v/>
      </c>
      <c r="J24" t="str">
        <f>IF(I24=1,SUM(H$2:H24)-SUM(J$2:J23),"")</f>
        <v/>
      </c>
      <c r="M24" t="str">
        <f>IF(L24=1,SUM(D$2:D24)-SUM(M$2:M23),"")</f>
        <v/>
      </c>
    </row>
    <row r="25" spans="1:13" x14ac:dyDescent="0.25">
      <c r="A25">
        <v>6</v>
      </c>
      <c r="B25" t="s">
        <v>47</v>
      </c>
      <c r="C25" s="2">
        <v>368</v>
      </c>
      <c r="D25">
        <f t="shared" si="0"/>
        <v>4.3000000000000114</v>
      </c>
      <c r="F25" t="str">
        <f>IF(E25&gt;0,INDEX(E$2:E$51,MATCH(E25,E$2:E24,-1),1)-E25,"")</f>
        <v/>
      </c>
      <c r="J25" t="str">
        <f>IF(I25=1,SUM(H$2:H25)-SUM(J$2:J24),"")</f>
        <v/>
      </c>
      <c r="M25" t="str">
        <f>IF(L25=1,SUM(D$2:D25)-SUM(M$2:M24),"")</f>
        <v/>
      </c>
    </row>
    <row r="26" spans="1:13" x14ac:dyDescent="0.25">
      <c r="A26">
        <v>34</v>
      </c>
      <c r="B26" t="s">
        <v>19</v>
      </c>
      <c r="C26" s="2">
        <v>363.7</v>
      </c>
      <c r="D26">
        <f t="shared" si="0"/>
        <v>5.6999999999999886</v>
      </c>
      <c r="F26" t="str">
        <f>IF(E26&gt;0,INDEX(E$2:E$51,MATCH(E26,E$2:E25,-1),1)-E26,"")</f>
        <v/>
      </c>
      <c r="J26" t="str">
        <f>IF(I26=1,SUM(H$2:H26)-SUM(J$2:J25),"")</f>
        <v/>
      </c>
      <c r="M26" t="str">
        <f>IF(L26=1,SUM(D$2:D26)-SUM(M$2:M25),"")</f>
        <v/>
      </c>
    </row>
    <row r="27" spans="1:13" x14ac:dyDescent="0.25">
      <c r="A27">
        <v>22</v>
      </c>
      <c r="B27" t="s">
        <v>31</v>
      </c>
      <c r="C27" s="2">
        <v>358</v>
      </c>
      <c r="D27">
        <f t="shared" si="0"/>
        <v>0.80000000000001137</v>
      </c>
      <c r="F27" t="str">
        <f>IF(E27&gt;0,INDEX(E$2:E$51,MATCH(E27,E$2:E26,-1),1)-E27,"")</f>
        <v/>
      </c>
      <c r="J27" t="str">
        <f>IF(I27=1,SUM(H$2:H27)-SUM(J$2:J26),"")</f>
        <v/>
      </c>
      <c r="M27" t="str">
        <f>IF(L27=1,SUM(D$2:D27)-SUM(M$2:M26),"")</f>
        <v/>
      </c>
    </row>
    <row r="28" spans="1:13" x14ac:dyDescent="0.25">
      <c r="A28">
        <v>11</v>
      </c>
      <c r="B28" t="s">
        <v>42</v>
      </c>
      <c r="C28" s="2">
        <v>357.2</v>
      </c>
      <c r="D28">
        <f t="shared" si="0"/>
        <v>0.39999999999997726</v>
      </c>
      <c r="F28" t="str">
        <f>IF(E28&gt;0,INDEX(E$2:E$51,MATCH(E28,E$2:E27,-1),1)-E28,"")</f>
        <v/>
      </c>
      <c r="J28" t="str">
        <f>IF(I28=1,SUM(H$2:H28)-SUM(J$2:J27),"")</f>
        <v/>
      </c>
      <c r="M28" t="str">
        <f>IF(L28=1,SUM(D$2:D28)-SUM(M$2:M27),"")</f>
        <v/>
      </c>
    </row>
    <row r="29" spans="1:13" x14ac:dyDescent="0.25">
      <c r="A29">
        <v>33</v>
      </c>
      <c r="B29" t="s">
        <v>20</v>
      </c>
      <c r="C29" s="2">
        <v>356.8</v>
      </c>
      <c r="D29">
        <f t="shared" si="0"/>
        <v>6.0000000000000568</v>
      </c>
      <c r="F29" t="str">
        <f>IF(E29&gt;0,INDEX(E$2:E$51,MATCH(E29,E$2:E28,-1),1)-E29,"")</f>
        <v/>
      </c>
      <c r="J29" t="str">
        <f>IF(I29=1,SUM(H$2:H29)-SUM(J$2:J28),"")</f>
        <v/>
      </c>
      <c r="M29" t="str">
        <f>IF(L29=1,SUM(D$2:D29)-SUM(M$2:M28),"")</f>
        <v/>
      </c>
    </row>
    <row r="30" spans="1:13" x14ac:dyDescent="0.25">
      <c r="A30">
        <v>49</v>
      </c>
      <c r="B30" t="s">
        <v>3</v>
      </c>
      <c r="C30" s="2">
        <v>350.79999999999995</v>
      </c>
      <c r="D30" s="17">
        <f t="shared" si="0"/>
        <v>30.899999999999977</v>
      </c>
      <c r="E30" s="17">
        <v>350</v>
      </c>
      <c r="F30">
        <f>IF(E30&gt;0,INDEX(E$2:E$51,MATCH(E30,E$2:E29,-1),1)-E30,"")</f>
        <v>75</v>
      </c>
      <c r="I30">
        <v>325</v>
      </c>
      <c r="J30">
        <v>50</v>
      </c>
      <c r="L30">
        <v>1</v>
      </c>
      <c r="M30">
        <f>IF(L30=1,SUM(D$2:D30)-SUM(M$2:M29),"")</f>
        <v>57.200000000000159</v>
      </c>
    </row>
    <row r="31" spans="1:13" x14ac:dyDescent="0.25">
      <c r="A31">
        <v>50</v>
      </c>
      <c r="B31" t="s">
        <v>2</v>
      </c>
      <c r="C31" s="2">
        <v>319.89999999999998</v>
      </c>
      <c r="D31">
        <f t="shared" si="0"/>
        <v>6.6000000000000227</v>
      </c>
      <c r="F31" t="str">
        <f>IF(E31&gt;0,INDEX(E$2:E$51,MATCH(E31,E$2:E30,-1),1)-E31,"")</f>
        <v/>
      </c>
      <c r="J31" t="str">
        <f>IF(I31=1,SUM(H$2:H31)-SUM(J$2:J30),"")</f>
        <v/>
      </c>
      <c r="M31" t="str">
        <f>IF(L31=1,SUM(D$2:D31)-SUM(M$2:M30),"")</f>
        <v/>
      </c>
    </row>
    <row r="32" spans="1:13" x14ac:dyDescent="0.25">
      <c r="A32">
        <v>39</v>
      </c>
      <c r="B32" t="s">
        <v>14</v>
      </c>
      <c r="C32" s="2">
        <v>313.29999999999995</v>
      </c>
      <c r="D32">
        <f t="shared" si="0"/>
        <v>7.5</v>
      </c>
      <c r="F32" t="str">
        <f>IF(E32&gt;0,INDEX(E$2:E$51,MATCH(E32,E$2:E31,-1),1)-E32,"")</f>
        <v/>
      </c>
      <c r="J32" t="str">
        <f>IF(I32=1,SUM(H$2:H32)-SUM(J$2:J31),"")</f>
        <v/>
      </c>
      <c r="M32" t="str">
        <f>IF(L32=1,SUM(D$2:D32)-SUM(M$2:M31),"")</f>
        <v/>
      </c>
    </row>
    <row r="33" spans="1:13" x14ac:dyDescent="0.25">
      <c r="A33">
        <v>28</v>
      </c>
      <c r="B33" t="s">
        <v>25</v>
      </c>
      <c r="C33" s="2">
        <v>305.79999999999995</v>
      </c>
      <c r="D33">
        <f t="shared" si="0"/>
        <v>1.2999999999999545</v>
      </c>
      <c r="F33" t="str">
        <f>IF(E33&gt;0,INDEX(E$2:E$51,MATCH(E33,E$2:E32,-1),1)-E33,"")</f>
        <v/>
      </c>
      <c r="J33" t="str">
        <f>IF(I33=1,SUM(H$2:H33)-SUM(J$2:J32),"")</f>
        <v/>
      </c>
      <c r="M33" t="str">
        <f>IF(L33=1,SUM(D$2:D33)-SUM(M$2:M32),"")</f>
        <v/>
      </c>
    </row>
    <row r="34" spans="1:13" x14ac:dyDescent="0.25">
      <c r="A34">
        <v>48</v>
      </c>
      <c r="B34" t="s">
        <v>4</v>
      </c>
      <c r="C34" s="2">
        <v>304.5</v>
      </c>
      <c r="D34">
        <f t="shared" si="0"/>
        <v>7</v>
      </c>
      <c r="F34" t="str">
        <f>IF(E34&gt;0,INDEX(E$2:E$51,MATCH(E34,E$2:E33,-1),1)-E34,"")</f>
        <v/>
      </c>
      <c r="J34" t="str">
        <f>IF(I34=1,SUM(H$2:H34)-SUM(J$2:J33),"")</f>
        <v/>
      </c>
      <c r="M34" t="str">
        <f>IF(L34=1,SUM(D$2:D34)-SUM(M$2:M33),"")</f>
        <v/>
      </c>
    </row>
    <row r="35" spans="1:13" x14ac:dyDescent="0.25">
      <c r="A35">
        <v>36</v>
      </c>
      <c r="B35" t="s">
        <v>17</v>
      </c>
      <c r="C35" s="2">
        <v>297.5</v>
      </c>
      <c r="D35">
        <f t="shared" si="0"/>
        <v>4.1999999999999886</v>
      </c>
      <c r="F35" t="str">
        <f>IF(E35&gt;0,INDEX(E$2:E$51,MATCH(E35,E$2:E34,-1),1)-E35,"")</f>
        <v/>
      </c>
      <c r="J35" t="str">
        <f>IF(I35=1,SUM(H$2:H35)-SUM(J$2:J34),"")</f>
        <v/>
      </c>
      <c r="M35" t="str">
        <f>IF(L35=1,SUM(D$2:D35)-SUM(M$2:M34),"")</f>
        <v/>
      </c>
    </row>
    <row r="36" spans="1:13" x14ac:dyDescent="0.25">
      <c r="A36">
        <v>16</v>
      </c>
      <c r="B36" t="s">
        <v>37</v>
      </c>
      <c r="C36" s="2">
        <v>293.3</v>
      </c>
      <c r="D36">
        <f t="shared" si="0"/>
        <v>7.6000000000000227</v>
      </c>
      <c r="F36" t="str">
        <f>IF(E36&gt;0,INDEX(E$2:E$51,MATCH(E36,E$2:E35,-1),1)-E36,"")</f>
        <v/>
      </c>
      <c r="J36" t="str">
        <f>IF(I36=1,SUM(H$2:H36)-SUM(J$2:J35),"")</f>
        <v/>
      </c>
      <c r="M36" t="str">
        <f>IF(L36=1,SUM(D$2:D36)-SUM(M$2:M35),"")</f>
        <v/>
      </c>
    </row>
    <row r="37" spans="1:13" x14ac:dyDescent="0.25">
      <c r="A37">
        <v>25</v>
      </c>
      <c r="B37" t="s">
        <v>28</v>
      </c>
      <c r="C37" s="2">
        <v>285.7</v>
      </c>
      <c r="D37">
        <f t="shared" si="0"/>
        <v>3.8999999999999773</v>
      </c>
      <c r="F37" t="str">
        <f>IF(E37&gt;0,INDEX(E$2:E$51,MATCH(E37,E$2:E36,-1),1)-E37,"")</f>
        <v/>
      </c>
      <c r="J37" t="str">
        <f>IF(I37=1,SUM(H$2:H37)-SUM(J$2:J36),"")</f>
        <v/>
      </c>
      <c r="M37" t="str">
        <f>IF(L37=1,SUM(D$2:D37)-SUM(M$2:M36),"")</f>
        <v/>
      </c>
    </row>
    <row r="38" spans="1:13" x14ac:dyDescent="0.25">
      <c r="A38">
        <v>38</v>
      </c>
      <c r="B38" t="s">
        <v>15</v>
      </c>
      <c r="C38" s="2">
        <v>281.8</v>
      </c>
      <c r="D38">
        <f t="shared" si="0"/>
        <v>0.60000000000002274</v>
      </c>
      <c r="F38" t="str">
        <f>IF(E38&gt;0,INDEX(E$2:E$51,MATCH(E38,E$2:E37,-1),1)-E38,"")</f>
        <v/>
      </c>
      <c r="J38" t="str">
        <f>IF(I38=1,SUM(H$2:H38)-SUM(J$2:J37),"")</f>
        <v/>
      </c>
      <c r="M38" t="str">
        <f>IF(L38=1,SUM(D$2:D38)-SUM(M$2:M37),"")</f>
        <v/>
      </c>
    </row>
    <row r="39" spans="1:13" x14ac:dyDescent="0.25">
      <c r="A39">
        <v>35</v>
      </c>
      <c r="B39" t="s">
        <v>18</v>
      </c>
      <c r="C39" s="2">
        <v>281.2</v>
      </c>
      <c r="D39" s="17">
        <f t="shared" si="0"/>
        <v>30.699999999999989</v>
      </c>
      <c r="E39" s="17">
        <v>275</v>
      </c>
      <c r="F39">
        <f>IF(E39&gt;0,INDEX(E$2:E$51,MATCH(E39,E$2:E38,-1),1)-E39,"")</f>
        <v>75</v>
      </c>
      <c r="I39">
        <v>275</v>
      </c>
      <c r="J39">
        <v>100</v>
      </c>
      <c r="L39">
        <v>1</v>
      </c>
      <c r="M39">
        <f>IF(L39=1,SUM(D$2:D39)-SUM(M$2:M38),"")</f>
        <v>69.399999999999977</v>
      </c>
    </row>
    <row r="40" spans="1:13" x14ac:dyDescent="0.25">
      <c r="A40">
        <v>12</v>
      </c>
      <c r="B40" t="s">
        <v>41</v>
      </c>
      <c r="C40" s="2">
        <v>250.5</v>
      </c>
      <c r="D40">
        <f t="shared" si="0"/>
        <v>11.599999999999994</v>
      </c>
      <c r="F40" t="str">
        <f>IF(E40&gt;0,INDEX(E$2:E$51,MATCH(E40,E$2:E39,-1),1)-E40,"")</f>
        <v/>
      </c>
      <c r="J40" t="str">
        <f>IF(I40=1,SUM(H$2:H40)-SUM(J$2:J39),"")</f>
        <v/>
      </c>
      <c r="M40" t="str">
        <f>IF(L40=1,SUM(D$2:D40)-SUM(M$2:M39),"")</f>
        <v/>
      </c>
    </row>
    <row r="41" spans="1:13" x14ac:dyDescent="0.25">
      <c r="A41">
        <v>45</v>
      </c>
      <c r="B41" t="s">
        <v>7</v>
      </c>
      <c r="C41" s="2">
        <v>238.9</v>
      </c>
      <c r="D41">
        <f t="shared" si="0"/>
        <v>0.59999999999999432</v>
      </c>
      <c r="F41" t="str">
        <f>IF(E41&gt;0,INDEX(E$2:E$51,MATCH(E41,E$2:E40,-1),1)-E41,"")</f>
        <v/>
      </c>
      <c r="J41" t="str">
        <f>IF(I41=1,SUM(H$2:H41)-SUM(J$2:J40),"")</f>
        <v/>
      </c>
      <c r="M41" t="str">
        <f>IF(L41=1,SUM(D$2:D41)-SUM(M$2:M40),"")</f>
        <v/>
      </c>
    </row>
    <row r="42" spans="1:13" x14ac:dyDescent="0.25">
      <c r="A42">
        <v>24</v>
      </c>
      <c r="B42" t="s">
        <v>29</v>
      </c>
      <c r="C42" s="2">
        <v>238.3</v>
      </c>
      <c r="D42">
        <f t="shared" si="0"/>
        <v>0.80000000000001137</v>
      </c>
      <c r="F42" t="str">
        <f>IF(E42&gt;0,INDEX(E$2:E$51,MATCH(E42,E$2:E41,-1),1)-E42,"")</f>
        <v/>
      </c>
      <c r="J42" t="str">
        <f>IF(I42=1,SUM(H$2:H42)-SUM(J$2:J41),"")</f>
        <v/>
      </c>
      <c r="M42" t="str">
        <f>IF(L42=1,SUM(D$2:D42)-SUM(M$2:M41),"")</f>
        <v/>
      </c>
    </row>
    <row r="43" spans="1:13" x14ac:dyDescent="0.25">
      <c r="A43">
        <v>51</v>
      </c>
      <c r="B43" t="s">
        <v>1</v>
      </c>
      <c r="C43" s="2">
        <v>237.5</v>
      </c>
      <c r="D43">
        <f t="shared" si="0"/>
        <v>5.4000000000000057</v>
      </c>
      <c r="F43" t="str">
        <f>IF(E43&gt;0,INDEX(E$2:E$51,MATCH(E43,E$2:E42,-1),1)-E43,"")</f>
        <v/>
      </c>
      <c r="J43" t="str">
        <f>IF(I43=1,SUM(H$2:H43)-SUM(J$2:J42),"")</f>
        <v/>
      </c>
      <c r="M43" t="str">
        <f>IF(L43=1,SUM(D$2:D43)-SUM(M$2:M42),"")</f>
        <v/>
      </c>
    </row>
    <row r="44" spans="1:13" x14ac:dyDescent="0.25">
      <c r="A44">
        <v>40</v>
      </c>
      <c r="B44" t="s">
        <v>12</v>
      </c>
      <c r="C44" s="2">
        <v>232.1</v>
      </c>
      <c r="D44">
        <f t="shared" si="0"/>
        <v>3.2999999999999829</v>
      </c>
      <c r="F44" t="str">
        <f>IF(E44&gt;0,INDEX(E$2:E$51,MATCH(E44,E$2:E43,-1),1)-E44,"")</f>
        <v/>
      </c>
      <c r="J44" t="str">
        <f>IF(I44=1,SUM(H$2:H44)-SUM(J$2:J43),"")</f>
        <v/>
      </c>
      <c r="M44" t="str">
        <f>IF(L44=1,SUM(D$2:D44)-SUM(M$2:M43),"")</f>
        <v/>
      </c>
    </row>
    <row r="45" spans="1:13" x14ac:dyDescent="0.25">
      <c r="A45">
        <v>31</v>
      </c>
      <c r="B45" t="s">
        <v>22</v>
      </c>
      <c r="C45" s="2">
        <v>228.8</v>
      </c>
      <c r="D45">
        <f t="shared" si="0"/>
        <v>0.90000000000000568</v>
      </c>
      <c r="F45" t="str">
        <f>IF(E45&gt;0,INDEX(E$2:E$51,MATCH(E45,E$2:E44,-1),1)-E45,"")</f>
        <v/>
      </c>
      <c r="J45" t="str">
        <f>IF(I45=1,SUM(H$2:H45)-SUM(J$2:J44),"")</f>
        <v/>
      </c>
      <c r="M45" t="str">
        <f>IF(L45=1,SUM(D$2:D45)-SUM(M$2:M44),"")</f>
        <v/>
      </c>
    </row>
    <row r="46" spans="1:13" x14ac:dyDescent="0.25">
      <c r="A46">
        <v>7</v>
      </c>
      <c r="B46" t="s">
        <v>46</v>
      </c>
      <c r="C46" s="2">
        <v>227.9</v>
      </c>
      <c r="D46">
        <f t="shared" si="0"/>
        <v>1.4000000000000057</v>
      </c>
      <c r="F46" t="str">
        <f>IF(E46&gt;0,INDEX(E$2:E$51,MATCH(E46,E$2:E45,-1),1)-E46,"")</f>
        <v/>
      </c>
      <c r="J46" t="str">
        <f>IF(I46=1,SUM(H$2:H46)-SUM(J$2:J45),"")</f>
        <v/>
      </c>
      <c r="M46" t="str">
        <f>IF(L46=1,SUM(D$2:D46)-SUM(M$2:M45),"")</f>
        <v/>
      </c>
    </row>
    <row r="47" spans="1:13" x14ac:dyDescent="0.25">
      <c r="A47">
        <v>13</v>
      </c>
      <c r="B47" t="s">
        <v>40</v>
      </c>
      <c r="C47" s="2">
        <v>226.5</v>
      </c>
      <c r="D47">
        <f t="shared" si="0"/>
        <v>0.69999999999998863</v>
      </c>
      <c r="F47" t="str">
        <f>IF(E47&gt;0,INDEX(E$2:E$51,MATCH(E47,E$2:E46,-1),1)-E47,"")</f>
        <v/>
      </c>
      <c r="J47" t="str">
        <f>IF(I47=1,SUM(H$2:H47)-SUM(J$2:J46),"")</f>
        <v/>
      </c>
      <c r="M47" t="str">
        <f>IF(L47=1,SUM(D$2:D47)-SUM(M$2:M46),"")</f>
        <v/>
      </c>
    </row>
    <row r="48" spans="1:13" x14ac:dyDescent="0.25">
      <c r="A48">
        <v>18</v>
      </c>
      <c r="B48" t="s">
        <v>35</v>
      </c>
      <c r="C48" s="2">
        <v>225.8</v>
      </c>
      <c r="D48">
        <f t="shared" si="0"/>
        <v>17.700000000000017</v>
      </c>
      <c r="E48">
        <v>225</v>
      </c>
      <c r="F48">
        <f>IF(E48&gt;0,INDEX(E$2:E$51,MATCH(E48,E$2:E47,-1),1)-E48,"")</f>
        <v>50</v>
      </c>
      <c r="J48" t="str">
        <f>IF(I48=1,SUM(H$2:H48)-SUM(J$2:J47),"")</f>
        <v/>
      </c>
      <c r="M48" t="str">
        <f>IF(L48=1,SUM(D$2:D48)-SUM(M$2:M47),"")</f>
        <v/>
      </c>
    </row>
    <row r="49" spans="1:13" x14ac:dyDescent="0.25">
      <c r="A49">
        <v>47</v>
      </c>
      <c r="B49" t="s">
        <v>5</v>
      </c>
      <c r="C49" s="2">
        <v>208.1</v>
      </c>
      <c r="D49">
        <f t="shared" si="0"/>
        <v>9.4000000000000057</v>
      </c>
      <c r="F49" t="str">
        <f>IF(E49&gt;0,INDEX(E$2:E$51,MATCH(E49,E$2:E48,-1),1)-E49,"")</f>
        <v/>
      </c>
      <c r="J49" t="str">
        <f>IF(I49=1,SUM(H$2:H49)-SUM(J$2:J48),"")</f>
        <v/>
      </c>
      <c r="M49" t="str">
        <f>IF(L49=1,SUM(D$2:D49)-SUM(M$2:M48),"")</f>
        <v/>
      </c>
    </row>
    <row r="50" spans="1:13" x14ac:dyDescent="0.25">
      <c r="A50">
        <v>30</v>
      </c>
      <c r="B50" t="s">
        <v>23</v>
      </c>
      <c r="C50" s="2">
        <v>198.7</v>
      </c>
      <c r="D50" s="17">
        <f t="shared" si="0"/>
        <v>32.899999999999977</v>
      </c>
      <c r="E50" s="17">
        <v>175</v>
      </c>
      <c r="F50">
        <f>IF(E50&gt;0,INDEX(E$2:E$51,MATCH(E50,E$2:E49,-1),1)-E50,"")</f>
        <v>50</v>
      </c>
      <c r="I50">
        <v>175</v>
      </c>
      <c r="J50">
        <v>25</v>
      </c>
      <c r="L50">
        <v>1</v>
      </c>
      <c r="M50">
        <f>IF(L50=1,SUM(D$2:D50)-SUM(M$2:M49),"")</f>
        <v>84.699999999999818</v>
      </c>
    </row>
    <row r="51" spans="1:13" x14ac:dyDescent="0.25">
      <c r="A51">
        <v>46</v>
      </c>
      <c r="B51" t="s">
        <v>6</v>
      </c>
      <c r="C51" s="2">
        <v>165.8</v>
      </c>
      <c r="D51" s="17">
        <f t="shared" si="0"/>
        <v>44.800000000000011</v>
      </c>
      <c r="E51" s="17"/>
      <c r="F51" t="str">
        <f>IF(E51&gt;0,INDEX(E$2:E$51,MATCH(E51,E$2:E50,-1),1)-E51,"")</f>
        <v/>
      </c>
      <c r="I51">
        <v>150</v>
      </c>
      <c r="L51">
        <v>1</v>
      </c>
      <c r="M51">
        <f>IF(L51=1,SUM(D$2:D51)-SUM(M$2:M50),"")</f>
        <v>44.799999999999955</v>
      </c>
    </row>
    <row r="52" spans="1:13" x14ac:dyDescent="0.25">
      <c r="A52">
        <v>20</v>
      </c>
      <c r="B52" t="s">
        <v>33</v>
      </c>
      <c r="C52" s="2">
        <v>121</v>
      </c>
    </row>
    <row r="53" spans="1:13" x14ac:dyDescent="0.25">
      <c r="D53">
        <f>SUM(D2:D51)</f>
        <v>884</v>
      </c>
      <c r="L53">
        <f>D53/L1</f>
        <v>176.8</v>
      </c>
    </row>
  </sheetData>
  <autoFilter ref="I1:I53" xr:uid="{00000000-0009-0000-0000-000003000000}"/>
  <sortState ref="A2:D52">
    <sortCondition descending="1"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61"/>
  <sheetViews>
    <sheetView workbookViewId="0">
      <selection activeCell="A12" sqref="A12:XFD12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6" width="11.42578125" customWidth="1"/>
    <col min="7" max="7" width="11.42578125" style="2" customWidth="1"/>
    <col min="12" max="12" width="9.140625" style="2"/>
    <col min="17" max="17" width="9.140625" style="2"/>
    <col min="22" max="22" width="9.140625" style="2"/>
    <col min="27" max="27" width="9.140625" style="2"/>
    <col min="28" max="28" width="9.140625" style="1"/>
    <col min="33" max="33" width="6" style="2" bestFit="1" customWidth="1"/>
    <col min="39" max="39" width="6" style="2" bestFit="1" customWidth="1"/>
  </cols>
  <sheetData>
    <row r="1" spans="1:40" x14ac:dyDescent="0.25">
      <c r="C1">
        <v>2017</v>
      </c>
      <c r="H1">
        <v>2016</v>
      </c>
      <c r="M1">
        <v>2015</v>
      </c>
      <c r="R1">
        <v>2014</v>
      </c>
      <c r="W1">
        <v>2013</v>
      </c>
      <c r="AC1">
        <v>2012</v>
      </c>
      <c r="AI1">
        <v>2011</v>
      </c>
    </row>
    <row r="2" spans="1:40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C2" s="4" t="s">
        <v>56</v>
      </c>
      <c r="AD2" s="4" t="s">
        <v>57</v>
      </c>
      <c r="AE2" s="4" t="s">
        <v>54</v>
      </c>
      <c r="AF2" s="4" t="s">
        <v>53</v>
      </c>
      <c r="AG2" s="5" t="s">
        <v>58</v>
      </c>
      <c r="AH2" s="4" t="s">
        <v>59</v>
      </c>
      <c r="AI2" s="4" t="s">
        <v>56</v>
      </c>
      <c r="AJ2" s="4" t="s">
        <v>57</v>
      </c>
      <c r="AK2" s="4" t="s">
        <v>54</v>
      </c>
      <c r="AL2" s="4" t="s">
        <v>53</v>
      </c>
      <c r="AM2" s="5" t="s">
        <v>58</v>
      </c>
      <c r="AN2" s="4" t="s">
        <v>59</v>
      </c>
    </row>
    <row r="3" spans="1:40" x14ac:dyDescent="0.25">
      <c r="A3">
        <v>1</v>
      </c>
      <c r="B3" t="s">
        <v>52</v>
      </c>
      <c r="C3">
        <v>8.3000000000000007</v>
      </c>
      <c r="D3">
        <v>41.6</v>
      </c>
      <c r="E3">
        <v>86.5</v>
      </c>
      <c r="F3">
        <v>387.8</v>
      </c>
      <c r="G3" s="2">
        <f t="shared" ref="G3:G34" si="0">SUM(C3:F3)</f>
        <v>524.20000000000005</v>
      </c>
      <c r="H3">
        <v>8.4</v>
      </c>
      <c r="I3">
        <v>39.4</v>
      </c>
      <c r="J3">
        <v>96.4</v>
      </c>
      <c r="K3">
        <v>388.2</v>
      </c>
      <c r="L3" s="2">
        <f t="shared" ref="L3:L34" si="1">SUM(H3:K3)</f>
        <v>532.4</v>
      </c>
      <c r="M3">
        <v>7.2</v>
      </c>
      <c r="N3">
        <v>42</v>
      </c>
      <c r="O3">
        <v>94.9</v>
      </c>
      <c r="P3">
        <v>328.3</v>
      </c>
      <c r="Q3" s="2">
        <f t="shared" ref="Q3:Q34" si="2">SUM(M3:P3)</f>
        <v>472.40000000000003</v>
      </c>
      <c r="R3">
        <v>5.7</v>
      </c>
      <c r="S3">
        <v>41.3</v>
      </c>
      <c r="T3">
        <v>96.9</v>
      </c>
      <c r="U3">
        <v>283.39999999999998</v>
      </c>
      <c r="V3" s="2">
        <f t="shared" ref="V3:V34" si="3">SUM(R3:U3)</f>
        <v>427.29999999999995</v>
      </c>
      <c r="W3">
        <v>7.2</v>
      </c>
      <c r="X3">
        <v>42.3</v>
      </c>
      <c r="Y3">
        <v>96.2</v>
      </c>
      <c r="Z3">
        <v>285.2</v>
      </c>
      <c r="AA3" s="2">
        <f t="shared" ref="AA3:AA34" si="4">SUM(W3:Z3)</f>
        <v>430.9</v>
      </c>
      <c r="AB3" s="1">
        <f t="shared" ref="AB3:AB34" si="5">(AA3-G3)*100/G3</f>
        <v>-17.798550171690206</v>
      </c>
      <c r="AC3">
        <v>7.1</v>
      </c>
      <c r="AD3">
        <v>26.9</v>
      </c>
      <c r="AE3">
        <v>104.1</v>
      </c>
      <c r="AF3">
        <v>311.8</v>
      </c>
      <c r="AG3" s="2">
        <v>449.9</v>
      </c>
      <c r="AH3">
        <v>4822023</v>
      </c>
      <c r="AI3">
        <v>6.3</v>
      </c>
      <c r="AJ3">
        <v>28.5</v>
      </c>
      <c r="AK3">
        <v>102.2</v>
      </c>
      <c r="AL3">
        <v>283</v>
      </c>
      <c r="AM3" s="2">
        <v>420</v>
      </c>
      <c r="AN3">
        <v>4802740</v>
      </c>
    </row>
    <row r="4" spans="1:40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 s="1">
        <f t="shared" si="5"/>
        <v>-22.750301568154406</v>
      </c>
      <c r="AC4">
        <v>4.0999999999999996</v>
      </c>
      <c r="AD4">
        <v>79.7</v>
      </c>
      <c r="AE4">
        <v>86.1</v>
      </c>
      <c r="AF4">
        <v>433.2</v>
      </c>
      <c r="AG4" s="2">
        <v>603.09999999999991</v>
      </c>
      <c r="AH4">
        <v>731449</v>
      </c>
      <c r="AI4">
        <v>4</v>
      </c>
      <c r="AJ4">
        <v>58.1</v>
      </c>
      <c r="AK4">
        <v>79.7</v>
      </c>
      <c r="AL4">
        <v>464.6</v>
      </c>
      <c r="AM4" s="2">
        <v>606.40000000000009</v>
      </c>
      <c r="AN4">
        <v>722718</v>
      </c>
    </row>
    <row r="5" spans="1:40" x14ac:dyDescent="0.25">
      <c r="A5">
        <v>3</v>
      </c>
      <c r="B5" t="s">
        <v>50</v>
      </c>
      <c r="C5">
        <v>5.9</v>
      </c>
      <c r="D5">
        <v>51</v>
      </c>
      <c r="E5">
        <v>106</v>
      </c>
      <c r="F5">
        <v>345</v>
      </c>
      <c r="G5" s="2">
        <f t="shared" si="0"/>
        <v>507.9</v>
      </c>
      <c r="H5">
        <v>5.5</v>
      </c>
      <c r="I5">
        <v>47.5</v>
      </c>
      <c r="J5">
        <v>101.8</v>
      </c>
      <c r="K5">
        <v>315.39999999999998</v>
      </c>
      <c r="L5" s="2">
        <f t="shared" si="1"/>
        <v>470.2</v>
      </c>
      <c r="M5">
        <v>4.5</v>
      </c>
      <c r="N5">
        <v>45.5</v>
      </c>
      <c r="O5">
        <v>93.1</v>
      </c>
      <c r="P5">
        <v>267.10000000000002</v>
      </c>
      <c r="Q5" s="2">
        <f t="shared" si="2"/>
        <v>410.20000000000005</v>
      </c>
      <c r="R5">
        <v>4.7</v>
      </c>
      <c r="S5">
        <v>50.2</v>
      </c>
      <c r="T5">
        <v>92.8</v>
      </c>
      <c r="U5">
        <v>252.1</v>
      </c>
      <c r="V5" s="2">
        <f t="shared" si="3"/>
        <v>399.79999999999995</v>
      </c>
      <c r="W5">
        <v>5.4</v>
      </c>
      <c r="X5">
        <v>46</v>
      </c>
      <c r="Y5">
        <v>101.1</v>
      </c>
      <c r="Z5">
        <v>263.89999999999998</v>
      </c>
      <c r="AA5" s="2">
        <f t="shared" si="4"/>
        <v>416.4</v>
      </c>
      <c r="AB5" s="1">
        <f t="shared" si="5"/>
        <v>-18.015357353809804</v>
      </c>
      <c r="AC5">
        <v>5.5</v>
      </c>
      <c r="AD5">
        <v>34.700000000000003</v>
      </c>
      <c r="AE5">
        <v>112.7</v>
      </c>
      <c r="AF5">
        <v>276</v>
      </c>
      <c r="AG5" s="2">
        <v>428.9</v>
      </c>
      <c r="AH5">
        <v>6553255</v>
      </c>
      <c r="AI5">
        <v>6.2</v>
      </c>
      <c r="AJ5">
        <v>34.9</v>
      </c>
      <c r="AK5">
        <v>109.9</v>
      </c>
      <c r="AL5">
        <v>254.8</v>
      </c>
      <c r="AM5" s="2">
        <v>405.8</v>
      </c>
      <c r="AN5">
        <v>6482505</v>
      </c>
    </row>
    <row r="6" spans="1:40" x14ac:dyDescent="0.25">
      <c r="A6">
        <v>4</v>
      </c>
      <c r="B6" t="s">
        <v>49</v>
      </c>
      <c r="C6">
        <v>8.6</v>
      </c>
      <c r="D6">
        <v>68.3</v>
      </c>
      <c r="E6">
        <v>64.400000000000006</v>
      </c>
      <c r="F6">
        <v>413.6</v>
      </c>
      <c r="G6" s="2">
        <f t="shared" si="0"/>
        <v>554.90000000000009</v>
      </c>
      <c r="H6">
        <v>7.2</v>
      </c>
      <c r="I6">
        <v>71.7</v>
      </c>
      <c r="J6">
        <v>70.900000000000006</v>
      </c>
      <c r="K6">
        <v>401</v>
      </c>
      <c r="L6" s="2">
        <f t="shared" si="1"/>
        <v>550.79999999999995</v>
      </c>
      <c r="M6">
        <v>6.1</v>
      </c>
      <c r="N6">
        <v>64.8</v>
      </c>
      <c r="O6">
        <v>70.400000000000006</v>
      </c>
      <c r="P6">
        <v>380</v>
      </c>
      <c r="Q6" s="2">
        <f t="shared" si="2"/>
        <v>521.29999999999995</v>
      </c>
      <c r="R6">
        <v>5.6</v>
      </c>
      <c r="S6">
        <v>59.4</v>
      </c>
      <c r="T6">
        <v>69.099999999999994</v>
      </c>
      <c r="U6">
        <v>346</v>
      </c>
      <c r="V6" s="2">
        <f t="shared" si="3"/>
        <v>480.1</v>
      </c>
      <c r="W6">
        <v>5.4</v>
      </c>
      <c r="X6">
        <v>48.1</v>
      </c>
      <c r="Y6">
        <v>76.3</v>
      </c>
      <c r="Z6">
        <v>330.5</v>
      </c>
      <c r="AA6" s="2">
        <f t="shared" si="4"/>
        <v>460.3</v>
      </c>
      <c r="AB6" s="1">
        <f t="shared" si="5"/>
        <v>-17.048116777797812</v>
      </c>
      <c r="AC6">
        <v>5.9</v>
      </c>
      <c r="AD6">
        <v>42.3</v>
      </c>
      <c r="AE6">
        <v>78.7</v>
      </c>
      <c r="AF6">
        <v>342.3</v>
      </c>
      <c r="AG6" s="2">
        <v>469.20000000000005</v>
      </c>
      <c r="AH6">
        <v>2949131</v>
      </c>
      <c r="AI6">
        <v>5.5</v>
      </c>
      <c r="AJ6">
        <v>41.3</v>
      </c>
      <c r="AK6">
        <v>82.6</v>
      </c>
      <c r="AL6">
        <v>351.5</v>
      </c>
      <c r="AM6" s="2">
        <v>480.9</v>
      </c>
      <c r="AN6">
        <v>2937979</v>
      </c>
    </row>
    <row r="7" spans="1:40" x14ac:dyDescent="0.25">
      <c r="A7">
        <v>5</v>
      </c>
      <c r="B7" t="s">
        <v>48</v>
      </c>
      <c r="C7">
        <v>4.5999999999999996</v>
      </c>
      <c r="D7">
        <v>37.200000000000003</v>
      </c>
      <c r="E7">
        <v>143.19999999999999</v>
      </c>
      <c r="F7">
        <v>264.2</v>
      </c>
      <c r="G7" s="2">
        <f t="shared" si="0"/>
        <v>449.2</v>
      </c>
      <c r="H7">
        <v>4.9000000000000004</v>
      </c>
      <c r="I7">
        <v>34.9</v>
      </c>
      <c r="J7">
        <v>139.6</v>
      </c>
      <c r="K7">
        <v>265.89999999999998</v>
      </c>
      <c r="L7" s="2">
        <f t="shared" si="1"/>
        <v>445.29999999999995</v>
      </c>
      <c r="M7">
        <v>4.8</v>
      </c>
      <c r="N7">
        <v>32.700000000000003</v>
      </c>
      <c r="O7">
        <v>135</v>
      </c>
      <c r="P7">
        <v>253.8</v>
      </c>
      <c r="Q7" s="2">
        <f t="shared" si="2"/>
        <v>426.3</v>
      </c>
      <c r="R7">
        <v>4.4000000000000004</v>
      </c>
      <c r="S7">
        <v>29.7</v>
      </c>
      <c r="T7">
        <v>125.5</v>
      </c>
      <c r="U7">
        <v>236.6</v>
      </c>
      <c r="V7" s="2">
        <f t="shared" si="3"/>
        <v>396.2</v>
      </c>
      <c r="W7">
        <v>4.5999999999999996</v>
      </c>
      <c r="X7">
        <v>25.3</v>
      </c>
      <c r="Y7">
        <v>139.9</v>
      </c>
      <c r="Z7">
        <v>232.3</v>
      </c>
      <c r="AA7" s="2">
        <f t="shared" si="4"/>
        <v>402.1</v>
      </c>
      <c r="AB7" s="1">
        <f t="shared" si="5"/>
        <v>-10.485307212822788</v>
      </c>
      <c r="AC7">
        <v>5</v>
      </c>
      <c r="AD7">
        <v>20.6</v>
      </c>
      <c r="AE7">
        <v>148.6</v>
      </c>
      <c r="AF7">
        <v>248.9</v>
      </c>
      <c r="AG7" s="2">
        <v>423.1</v>
      </c>
      <c r="AH7">
        <v>38041430</v>
      </c>
      <c r="AI7">
        <v>4.8</v>
      </c>
      <c r="AJ7">
        <v>20.3</v>
      </c>
      <c r="AK7">
        <v>144</v>
      </c>
      <c r="AL7">
        <v>242</v>
      </c>
      <c r="AM7" s="2">
        <v>411.1</v>
      </c>
      <c r="AN7">
        <v>37691912</v>
      </c>
    </row>
    <row r="8" spans="1:40" x14ac:dyDescent="0.25">
      <c r="A8">
        <v>6</v>
      </c>
      <c r="B8" t="s">
        <v>47</v>
      </c>
      <c r="C8">
        <v>3.9</v>
      </c>
      <c r="D8">
        <v>68.8</v>
      </c>
      <c r="E8">
        <v>68.400000000000006</v>
      </c>
      <c r="F8">
        <v>226.9</v>
      </c>
      <c r="G8" s="2">
        <f t="shared" si="0"/>
        <v>368</v>
      </c>
      <c r="H8">
        <v>3.7</v>
      </c>
      <c r="I8">
        <v>64.2</v>
      </c>
      <c r="J8">
        <v>63.7</v>
      </c>
      <c r="K8">
        <v>211.1</v>
      </c>
      <c r="L8" s="2">
        <f t="shared" si="1"/>
        <v>342.70000000000005</v>
      </c>
      <c r="M8">
        <v>3.2</v>
      </c>
      <c r="N8">
        <v>59.7</v>
      </c>
      <c r="O8">
        <v>60.9</v>
      </c>
      <c r="P8">
        <v>197.2</v>
      </c>
      <c r="Q8" s="2">
        <f t="shared" si="2"/>
        <v>321</v>
      </c>
      <c r="R8">
        <v>2.8</v>
      </c>
      <c r="S8">
        <v>56.7</v>
      </c>
      <c r="T8">
        <v>56.7</v>
      </c>
      <c r="U8">
        <v>192.8</v>
      </c>
      <c r="V8" s="2">
        <f t="shared" si="3"/>
        <v>309</v>
      </c>
      <c r="W8">
        <v>3.4</v>
      </c>
      <c r="X8">
        <v>55.7</v>
      </c>
      <c r="Y8">
        <v>59.8</v>
      </c>
      <c r="Z8">
        <v>189.1</v>
      </c>
      <c r="AA8" s="2">
        <f t="shared" si="4"/>
        <v>308</v>
      </c>
      <c r="AB8" s="1">
        <f t="shared" si="5"/>
        <v>-16.304347826086957</v>
      </c>
      <c r="AC8">
        <v>3.1</v>
      </c>
      <c r="AD8">
        <v>40.700000000000003</v>
      </c>
      <c r="AE8">
        <v>65.400000000000006</v>
      </c>
      <c r="AF8">
        <v>199.6</v>
      </c>
      <c r="AG8" s="2">
        <v>308.8</v>
      </c>
      <c r="AH8">
        <v>5187582</v>
      </c>
      <c r="AI8">
        <v>2.9</v>
      </c>
      <c r="AJ8">
        <v>44.5</v>
      </c>
      <c r="AK8">
        <v>64.599999999999994</v>
      </c>
      <c r="AL8">
        <v>208.1</v>
      </c>
      <c r="AM8" s="2">
        <v>320.10000000000002</v>
      </c>
      <c r="AN8">
        <v>5116796</v>
      </c>
    </row>
    <row r="9" spans="1:40" x14ac:dyDescent="0.25">
      <c r="A9">
        <v>7</v>
      </c>
      <c r="B9" t="s">
        <v>46</v>
      </c>
      <c r="C9">
        <v>2.8</v>
      </c>
      <c r="D9">
        <v>23.3</v>
      </c>
      <c r="E9">
        <v>78.400000000000006</v>
      </c>
      <c r="F9">
        <v>123.4</v>
      </c>
      <c r="G9" s="2">
        <f t="shared" si="0"/>
        <v>227.9</v>
      </c>
      <c r="H9">
        <v>2.2000000000000002</v>
      </c>
      <c r="I9">
        <v>21.3</v>
      </c>
      <c r="J9">
        <v>75.599999999999994</v>
      </c>
      <c r="K9">
        <v>128</v>
      </c>
      <c r="L9" s="2">
        <f t="shared" si="1"/>
        <v>227.1</v>
      </c>
      <c r="M9">
        <v>3.3</v>
      </c>
      <c r="N9">
        <v>21.5</v>
      </c>
      <c r="O9">
        <v>80.5</v>
      </c>
      <c r="P9">
        <v>113.1</v>
      </c>
      <c r="Q9" s="2">
        <f t="shared" si="2"/>
        <v>218.39999999999998</v>
      </c>
      <c r="R9">
        <v>2.4</v>
      </c>
      <c r="S9">
        <v>21.7</v>
      </c>
      <c r="T9">
        <v>87.8</v>
      </c>
      <c r="U9">
        <v>125</v>
      </c>
      <c r="V9" s="2">
        <f t="shared" si="3"/>
        <v>236.89999999999998</v>
      </c>
      <c r="W9">
        <v>2.4</v>
      </c>
      <c r="X9">
        <v>26.6</v>
      </c>
      <c r="Y9">
        <v>98.2</v>
      </c>
      <c r="Z9">
        <v>135.4</v>
      </c>
      <c r="AA9" s="2">
        <f t="shared" si="4"/>
        <v>262.60000000000002</v>
      </c>
      <c r="AB9" s="1">
        <f t="shared" si="5"/>
        <v>15.225976305397111</v>
      </c>
      <c r="AC9">
        <v>4.0999999999999996</v>
      </c>
      <c r="AD9">
        <v>25.6</v>
      </c>
      <c r="AE9">
        <v>102.7</v>
      </c>
      <c r="AF9">
        <v>150.6</v>
      </c>
      <c r="AG9" s="2">
        <v>283</v>
      </c>
      <c r="AH9">
        <v>3590347</v>
      </c>
      <c r="AI9">
        <v>3.6</v>
      </c>
      <c r="AJ9">
        <v>19.2</v>
      </c>
      <c r="AK9">
        <v>102.7</v>
      </c>
      <c r="AL9">
        <v>147.30000000000001</v>
      </c>
      <c r="AM9" s="2">
        <v>272.8</v>
      </c>
      <c r="AN9">
        <v>3580709</v>
      </c>
    </row>
    <row r="10" spans="1:40" x14ac:dyDescent="0.25">
      <c r="A10">
        <v>8</v>
      </c>
      <c r="B10" t="s">
        <v>45</v>
      </c>
      <c r="C10">
        <v>5.6</v>
      </c>
      <c r="D10">
        <v>34.700000000000003</v>
      </c>
      <c r="E10">
        <v>112.5</v>
      </c>
      <c r="F10">
        <v>300.5</v>
      </c>
      <c r="G10" s="2">
        <f t="shared" si="0"/>
        <v>453.3</v>
      </c>
      <c r="H10">
        <v>5.9</v>
      </c>
      <c r="I10">
        <v>32.4</v>
      </c>
      <c r="J10">
        <v>142.69999999999999</v>
      </c>
      <c r="K10">
        <v>327.8</v>
      </c>
      <c r="L10" s="2">
        <f t="shared" si="1"/>
        <v>508.8</v>
      </c>
      <c r="M10">
        <v>6.7</v>
      </c>
      <c r="N10">
        <v>36</v>
      </c>
      <c r="O10">
        <v>130.6</v>
      </c>
      <c r="P10">
        <v>325.7</v>
      </c>
      <c r="Q10" s="2">
        <f t="shared" si="2"/>
        <v>499</v>
      </c>
      <c r="R10">
        <v>5.8</v>
      </c>
      <c r="S10">
        <v>41.3</v>
      </c>
      <c r="T10">
        <v>135.6</v>
      </c>
      <c r="U10">
        <v>306.39999999999998</v>
      </c>
      <c r="V10" s="2">
        <f t="shared" si="3"/>
        <v>489.09999999999997</v>
      </c>
      <c r="W10">
        <v>4.2</v>
      </c>
      <c r="X10">
        <v>41</v>
      </c>
      <c r="Y10">
        <v>132.4</v>
      </c>
      <c r="Z10">
        <v>313.7</v>
      </c>
      <c r="AA10" s="2">
        <f t="shared" si="4"/>
        <v>491.3</v>
      </c>
      <c r="AB10" s="1">
        <f t="shared" si="5"/>
        <v>8.3829693359805866</v>
      </c>
      <c r="AC10">
        <v>6.2</v>
      </c>
      <c r="AD10">
        <v>26.5</v>
      </c>
      <c r="AE10">
        <v>162.69999999999999</v>
      </c>
      <c r="AF10">
        <v>352</v>
      </c>
      <c r="AG10" s="2">
        <v>547.4</v>
      </c>
      <c r="AH10">
        <v>917092</v>
      </c>
      <c r="AI10">
        <v>4.5</v>
      </c>
      <c r="AJ10">
        <v>31.9</v>
      </c>
      <c r="AK10">
        <v>169.5</v>
      </c>
      <c r="AL10">
        <v>353.5</v>
      </c>
      <c r="AM10" s="2">
        <v>559.4</v>
      </c>
      <c r="AN10">
        <v>907135</v>
      </c>
    </row>
    <row r="11" spans="1:40" x14ac:dyDescent="0.25">
      <c r="A11">
        <v>9</v>
      </c>
      <c r="B11" t="s">
        <v>44</v>
      </c>
      <c r="C11" s="7">
        <v>16.7</v>
      </c>
      <c r="D11" s="7">
        <v>64</v>
      </c>
      <c r="E11" s="7">
        <v>378</v>
      </c>
      <c r="F11" s="7">
        <v>546.29999999999995</v>
      </c>
      <c r="G11" s="8">
        <f t="shared" si="0"/>
        <v>1005</v>
      </c>
      <c r="H11" s="7">
        <v>20.399999999999999</v>
      </c>
      <c r="I11" s="7">
        <v>78.099999999999994</v>
      </c>
      <c r="J11" s="7">
        <v>510.9</v>
      </c>
      <c r="K11" s="7">
        <v>596.5</v>
      </c>
      <c r="L11" s="8">
        <f t="shared" si="1"/>
        <v>1205.9000000000001</v>
      </c>
      <c r="M11" s="7">
        <v>24.1</v>
      </c>
      <c r="N11" s="7">
        <v>73.5</v>
      </c>
      <c r="O11" s="7">
        <v>556.70000000000005</v>
      </c>
      <c r="P11" s="7">
        <v>614.79999999999995</v>
      </c>
      <c r="Q11" s="8">
        <f t="shared" si="2"/>
        <v>1269.0999999999999</v>
      </c>
      <c r="R11" s="7">
        <v>15.9</v>
      </c>
      <c r="S11" s="7">
        <v>71.599999999999994</v>
      </c>
      <c r="T11" s="7">
        <v>530.70000000000005</v>
      </c>
      <c r="U11" s="7">
        <v>626.1</v>
      </c>
      <c r="V11" s="8">
        <f t="shared" si="3"/>
        <v>1244.3000000000002</v>
      </c>
      <c r="W11" s="7">
        <v>15.9</v>
      </c>
      <c r="X11" s="7">
        <v>61.1</v>
      </c>
      <c r="Y11" s="7">
        <v>630.79999999999995</v>
      </c>
      <c r="Z11" s="7">
        <v>592.5</v>
      </c>
      <c r="AA11" s="2">
        <f t="shared" si="4"/>
        <v>1300.3</v>
      </c>
      <c r="AB11" s="1">
        <f t="shared" si="5"/>
        <v>29.383084577114424</v>
      </c>
      <c r="AC11" s="7">
        <v>13.9</v>
      </c>
      <c r="AD11" s="7">
        <v>37.299999999999997</v>
      </c>
      <c r="AE11" s="7">
        <v>638.29999999999995</v>
      </c>
      <c r="AF11" s="7">
        <v>554.1</v>
      </c>
      <c r="AG11" s="8">
        <v>1243.5999999999999</v>
      </c>
      <c r="AH11" s="7">
        <v>632323</v>
      </c>
      <c r="AI11" s="7">
        <v>17.5</v>
      </c>
      <c r="AJ11" s="7">
        <v>28</v>
      </c>
      <c r="AK11" s="7">
        <v>662.3</v>
      </c>
      <c r="AL11" s="7">
        <v>494.3</v>
      </c>
      <c r="AM11" s="8">
        <v>1202.0999999999999</v>
      </c>
      <c r="AN11" s="7">
        <v>617996</v>
      </c>
    </row>
    <row r="12" spans="1:40" x14ac:dyDescent="0.25">
      <c r="A12">
        <v>10</v>
      </c>
      <c r="B12" t="s">
        <v>43</v>
      </c>
      <c r="C12">
        <v>5</v>
      </c>
      <c r="D12">
        <v>37.799999999999997</v>
      </c>
      <c r="E12">
        <v>88.6</v>
      </c>
      <c r="F12">
        <v>276.5</v>
      </c>
      <c r="G12" s="2">
        <f t="shared" si="0"/>
        <v>407.9</v>
      </c>
      <c r="H12">
        <v>5.4</v>
      </c>
      <c r="I12">
        <v>36.9</v>
      </c>
      <c r="J12">
        <v>97.9</v>
      </c>
      <c r="K12">
        <v>290.2</v>
      </c>
      <c r="L12" s="2">
        <f t="shared" si="1"/>
        <v>430.4</v>
      </c>
      <c r="M12">
        <v>5.0999999999999996</v>
      </c>
      <c r="N12">
        <v>37.299999999999997</v>
      </c>
      <c r="O12">
        <v>104.3</v>
      </c>
      <c r="P12">
        <v>315.2</v>
      </c>
      <c r="Q12" s="2">
        <f t="shared" si="2"/>
        <v>461.9</v>
      </c>
      <c r="R12">
        <v>5.8</v>
      </c>
      <c r="S12">
        <v>43</v>
      </c>
      <c r="T12">
        <v>125.2</v>
      </c>
      <c r="U12">
        <v>366.4</v>
      </c>
      <c r="V12" s="2">
        <f t="shared" si="3"/>
        <v>540.4</v>
      </c>
      <c r="W12">
        <v>5</v>
      </c>
      <c r="X12">
        <v>34.6</v>
      </c>
      <c r="Y12">
        <v>118.7</v>
      </c>
      <c r="Z12">
        <v>312.3</v>
      </c>
      <c r="AA12" s="2">
        <f t="shared" si="4"/>
        <v>470.6</v>
      </c>
      <c r="AB12" s="1">
        <f t="shared" si="5"/>
        <v>15.371414562392756</v>
      </c>
      <c r="AC12">
        <v>5.2</v>
      </c>
      <c r="AD12">
        <v>27.2</v>
      </c>
      <c r="AE12">
        <v>123.7</v>
      </c>
      <c r="AF12">
        <v>330.9</v>
      </c>
      <c r="AG12" s="2">
        <v>487</v>
      </c>
      <c r="AH12">
        <v>19317568</v>
      </c>
      <c r="AI12">
        <v>5.2</v>
      </c>
      <c r="AJ12">
        <v>27.7</v>
      </c>
      <c r="AK12">
        <v>134.4</v>
      </c>
      <c r="AL12">
        <v>348</v>
      </c>
      <c r="AM12" s="2">
        <v>515.29999999999995</v>
      </c>
      <c r="AN12">
        <v>19057542</v>
      </c>
    </row>
    <row r="13" spans="1:40" x14ac:dyDescent="0.25">
      <c r="A13">
        <v>11</v>
      </c>
      <c r="B13" t="s">
        <v>42</v>
      </c>
      <c r="C13">
        <v>6.7</v>
      </c>
      <c r="D13">
        <v>26.1</v>
      </c>
      <c r="E13">
        <v>96.3</v>
      </c>
      <c r="F13">
        <v>228.1</v>
      </c>
      <c r="G13" s="2">
        <f t="shared" si="0"/>
        <v>357.2</v>
      </c>
      <c r="H13">
        <v>6.6</v>
      </c>
      <c r="I13">
        <v>34</v>
      </c>
      <c r="J13">
        <v>118.4</v>
      </c>
      <c r="K13">
        <v>238.5</v>
      </c>
      <c r="L13" s="2">
        <f t="shared" si="1"/>
        <v>397.5</v>
      </c>
      <c r="M13">
        <v>6</v>
      </c>
      <c r="N13">
        <v>31.6</v>
      </c>
      <c r="O13">
        <v>119.9</v>
      </c>
      <c r="P13">
        <v>220.8</v>
      </c>
      <c r="Q13" s="2">
        <f t="shared" si="2"/>
        <v>378.3</v>
      </c>
      <c r="R13">
        <v>5.7</v>
      </c>
      <c r="S13">
        <v>30.2</v>
      </c>
      <c r="T13">
        <v>123</v>
      </c>
      <c r="U13">
        <v>218.4</v>
      </c>
      <c r="V13" s="2">
        <f t="shared" si="3"/>
        <v>377.3</v>
      </c>
      <c r="W13">
        <v>5.6</v>
      </c>
      <c r="X13">
        <v>25.8</v>
      </c>
      <c r="Y13">
        <v>125</v>
      </c>
      <c r="Z13">
        <v>209.3</v>
      </c>
      <c r="AA13" s="2">
        <f t="shared" si="4"/>
        <v>365.70000000000005</v>
      </c>
      <c r="AB13" s="1">
        <f t="shared" si="5"/>
        <v>2.3796192609182691</v>
      </c>
      <c r="AC13">
        <v>5.9</v>
      </c>
      <c r="AD13">
        <v>21.4</v>
      </c>
      <c r="AE13">
        <v>125.6</v>
      </c>
      <c r="AF13">
        <v>226</v>
      </c>
      <c r="AG13" s="2">
        <v>378.9</v>
      </c>
      <c r="AH13">
        <v>9919945</v>
      </c>
      <c r="AI13">
        <v>5.6</v>
      </c>
      <c r="AJ13">
        <v>20.9</v>
      </c>
      <c r="AK13">
        <v>123.8</v>
      </c>
      <c r="AL13">
        <v>222.9</v>
      </c>
      <c r="AM13" s="2">
        <v>373.20000000000005</v>
      </c>
      <c r="AN13">
        <v>9815210</v>
      </c>
    </row>
    <row r="14" spans="1:40" x14ac:dyDescent="0.25">
      <c r="A14">
        <v>12</v>
      </c>
      <c r="B14" t="s">
        <v>41</v>
      </c>
      <c r="C14">
        <v>2.7</v>
      </c>
      <c r="D14">
        <v>39.700000000000003</v>
      </c>
      <c r="E14">
        <v>75.400000000000006</v>
      </c>
      <c r="F14">
        <v>132.69999999999999</v>
      </c>
      <c r="G14" s="2">
        <f t="shared" si="0"/>
        <v>250.5</v>
      </c>
      <c r="H14">
        <v>2.5</v>
      </c>
      <c r="I14">
        <v>43.3</v>
      </c>
      <c r="J14">
        <v>69.599999999999994</v>
      </c>
      <c r="K14">
        <v>193.8</v>
      </c>
      <c r="L14" s="2">
        <f t="shared" si="1"/>
        <v>309.2</v>
      </c>
      <c r="M14">
        <v>1.3</v>
      </c>
      <c r="N14">
        <v>39.200000000000003</v>
      </c>
      <c r="O14">
        <v>84</v>
      </c>
      <c r="P14">
        <v>168.9</v>
      </c>
      <c r="Q14" s="2">
        <f t="shared" si="2"/>
        <v>293.39999999999998</v>
      </c>
      <c r="R14">
        <v>1.8</v>
      </c>
      <c r="S14">
        <v>31.3</v>
      </c>
      <c r="T14">
        <v>78</v>
      </c>
      <c r="U14">
        <v>148.1</v>
      </c>
      <c r="V14" s="2">
        <f t="shared" si="3"/>
        <v>259.2</v>
      </c>
      <c r="W14">
        <v>1.5</v>
      </c>
      <c r="X14">
        <v>27.4</v>
      </c>
      <c r="Y14">
        <v>80.599999999999994</v>
      </c>
      <c r="Z14">
        <v>142.19999999999999</v>
      </c>
      <c r="AA14" s="2">
        <f t="shared" si="4"/>
        <v>251.7</v>
      </c>
      <c r="AB14" s="1">
        <f t="shared" si="5"/>
        <v>0.47904191616766012</v>
      </c>
      <c r="AC14">
        <v>2.1</v>
      </c>
      <c r="AD14">
        <v>20.5</v>
      </c>
      <c r="AE14">
        <v>74.7</v>
      </c>
      <c r="AF14">
        <v>141.9</v>
      </c>
      <c r="AG14" s="2">
        <v>239.20000000000002</v>
      </c>
      <c r="AH14">
        <v>1392313</v>
      </c>
      <c r="AI14">
        <v>1.2</v>
      </c>
      <c r="AJ14">
        <v>31.6</v>
      </c>
      <c r="AK14">
        <v>75.8</v>
      </c>
      <c r="AL14">
        <v>178.6</v>
      </c>
      <c r="AM14" s="2">
        <v>287.2</v>
      </c>
      <c r="AN14">
        <v>1374810</v>
      </c>
    </row>
    <row r="15" spans="1:40" x14ac:dyDescent="0.25">
      <c r="A15">
        <v>13</v>
      </c>
      <c r="B15" t="s">
        <v>40</v>
      </c>
      <c r="C15">
        <v>1.9</v>
      </c>
      <c r="D15">
        <v>41.2</v>
      </c>
      <c r="E15">
        <v>11.4</v>
      </c>
      <c r="F15">
        <v>172</v>
      </c>
      <c r="G15" s="2">
        <f t="shared" si="0"/>
        <v>226.5</v>
      </c>
      <c r="H15">
        <v>2.9</v>
      </c>
      <c r="I15">
        <v>42.7</v>
      </c>
      <c r="J15">
        <v>12.7</v>
      </c>
      <c r="K15">
        <v>172</v>
      </c>
      <c r="L15" s="2">
        <f t="shared" si="1"/>
        <v>230.3</v>
      </c>
      <c r="M15">
        <v>1.9</v>
      </c>
      <c r="N15">
        <v>41.9</v>
      </c>
      <c r="O15">
        <v>11.6</v>
      </c>
      <c r="P15">
        <v>160.1</v>
      </c>
      <c r="Q15" s="2">
        <f t="shared" si="2"/>
        <v>215.5</v>
      </c>
      <c r="R15">
        <v>2</v>
      </c>
      <c r="S15">
        <v>37.299999999999997</v>
      </c>
      <c r="T15">
        <v>12.5</v>
      </c>
      <c r="U15">
        <v>160.5</v>
      </c>
      <c r="V15" s="2">
        <f t="shared" si="3"/>
        <v>212.3</v>
      </c>
      <c r="W15">
        <v>1.7</v>
      </c>
      <c r="X15">
        <v>40.6</v>
      </c>
      <c r="Y15">
        <v>13.6</v>
      </c>
      <c r="Z15">
        <v>161</v>
      </c>
      <c r="AA15" s="2">
        <f t="shared" si="4"/>
        <v>216.9</v>
      </c>
      <c r="AB15" s="1">
        <f t="shared" si="5"/>
        <v>-4.2384105960264877</v>
      </c>
      <c r="AC15">
        <v>1.8</v>
      </c>
      <c r="AD15">
        <v>30</v>
      </c>
      <c r="AE15">
        <v>15.2</v>
      </c>
      <c r="AF15">
        <v>160.9</v>
      </c>
      <c r="AG15" s="2">
        <v>207.9</v>
      </c>
      <c r="AH15">
        <v>1595728</v>
      </c>
      <c r="AI15">
        <v>2.2999999999999998</v>
      </c>
      <c r="AJ15">
        <v>27.4</v>
      </c>
      <c r="AK15">
        <v>11.6</v>
      </c>
      <c r="AL15">
        <v>159.6</v>
      </c>
      <c r="AM15" s="2">
        <v>200.89999999999998</v>
      </c>
      <c r="AN15">
        <v>1584985</v>
      </c>
    </row>
    <row r="16" spans="1:40" x14ac:dyDescent="0.25">
      <c r="A16">
        <v>14</v>
      </c>
      <c r="B16" t="s">
        <v>39</v>
      </c>
      <c r="C16">
        <v>7.8</v>
      </c>
      <c r="D16">
        <v>43.4</v>
      </c>
      <c r="E16">
        <v>137.19999999999999</v>
      </c>
      <c r="F16">
        <v>250.4</v>
      </c>
      <c r="G16" s="2">
        <f t="shared" si="0"/>
        <v>438.79999999999995</v>
      </c>
      <c r="H16">
        <v>8.1999999999999993</v>
      </c>
      <c r="I16">
        <v>38.299999999999997</v>
      </c>
      <c r="J16">
        <v>139.30000000000001</v>
      </c>
      <c r="K16">
        <v>250.5</v>
      </c>
      <c r="L16" s="2">
        <f t="shared" si="1"/>
        <v>436.3</v>
      </c>
      <c r="M16">
        <v>5.8</v>
      </c>
      <c r="N16">
        <v>37.5</v>
      </c>
      <c r="O16">
        <v>115.9</v>
      </c>
      <c r="P16">
        <v>224.6</v>
      </c>
      <c r="Q16" s="2">
        <f t="shared" si="2"/>
        <v>383.79999999999995</v>
      </c>
      <c r="R16">
        <v>5.3</v>
      </c>
      <c r="S16">
        <v>32.299999999999997</v>
      </c>
      <c r="T16">
        <v>118.8</v>
      </c>
      <c r="U16">
        <v>213.7</v>
      </c>
      <c r="V16" s="2">
        <f t="shared" si="3"/>
        <v>370.09999999999997</v>
      </c>
      <c r="W16">
        <v>5.5</v>
      </c>
      <c r="X16">
        <v>33.1</v>
      </c>
      <c r="Y16">
        <v>137.6</v>
      </c>
      <c r="Z16">
        <v>204</v>
      </c>
      <c r="AA16" s="2">
        <f t="shared" si="4"/>
        <v>380.2</v>
      </c>
      <c r="AB16" s="1">
        <f t="shared" si="5"/>
        <v>-13.354603463992701</v>
      </c>
      <c r="AC16">
        <v>5.8</v>
      </c>
      <c r="AD16">
        <v>27.7</v>
      </c>
      <c r="AE16">
        <v>151.19999999999999</v>
      </c>
      <c r="AF16">
        <v>230</v>
      </c>
      <c r="AG16" s="2">
        <v>414.7</v>
      </c>
      <c r="AH16">
        <v>12875255</v>
      </c>
      <c r="AI16">
        <v>5.6</v>
      </c>
      <c r="AJ16">
        <v>28.8</v>
      </c>
      <c r="AK16">
        <v>157.4</v>
      </c>
      <c r="AL16">
        <v>237.5</v>
      </c>
      <c r="AM16" s="2">
        <v>429.3</v>
      </c>
      <c r="AN16">
        <v>12869257</v>
      </c>
    </row>
    <row r="17" spans="1:40" x14ac:dyDescent="0.25">
      <c r="A17">
        <v>15</v>
      </c>
      <c r="B17" t="s">
        <v>38</v>
      </c>
      <c r="C17">
        <v>6</v>
      </c>
      <c r="D17">
        <v>39.4</v>
      </c>
      <c r="E17">
        <v>99</v>
      </c>
      <c r="F17">
        <v>254.6</v>
      </c>
      <c r="G17" s="2">
        <f t="shared" si="0"/>
        <v>399</v>
      </c>
      <c r="H17">
        <v>6.6</v>
      </c>
      <c r="I17">
        <v>37.700000000000003</v>
      </c>
      <c r="J17">
        <v>110.5</v>
      </c>
      <c r="K17">
        <v>249.9</v>
      </c>
      <c r="L17" s="2">
        <f t="shared" si="1"/>
        <v>404.70000000000005</v>
      </c>
      <c r="M17">
        <v>5.6</v>
      </c>
      <c r="N17">
        <v>36.299999999999997</v>
      </c>
      <c r="O17">
        <v>107.4</v>
      </c>
      <c r="P17">
        <v>238.2</v>
      </c>
      <c r="Q17" s="2">
        <f t="shared" si="2"/>
        <v>387.5</v>
      </c>
      <c r="R17">
        <v>5</v>
      </c>
      <c r="S17">
        <v>33.1</v>
      </c>
      <c r="T17">
        <v>104.5</v>
      </c>
      <c r="U17">
        <v>222.6</v>
      </c>
      <c r="V17" s="2">
        <f t="shared" si="3"/>
        <v>365.2</v>
      </c>
      <c r="W17">
        <v>5.4</v>
      </c>
      <c r="X17">
        <v>32.6</v>
      </c>
      <c r="Y17">
        <v>108.2</v>
      </c>
      <c r="Z17">
        <v>211.3</v>
      </c>
      <c r="AA17" s="2">
        <f t="shared" si="4"/>
        <v>357.5</v>
      </c>
      <c r="AB17" s="1">
        <f t="shared" si="5"/>
        <v>-10.401002506265664</v>
      </c>
      <c r="AC17">
        <v>4.7</v>
      </c>
      <c r="AD17">
        <v>25.5</v>
      </c>
      <c r="AE17">
        <v>100.9</v>
      </c>
      <c r="AF17">
        <v>214.6</v>
      </c>
      <c r="AG17" s="2">
        <v>345.7</v>
      </c>
      <c r="AH17">
        <v>6537334</v>
      </c>
      <c r="AI17">
        <v>4.8</v>
      </c>
      <c r="AJ17">
        <v>27</v>
      </c>
      <c r="AK17">
        <v>107.1</v>
      </c>
      <c r="AL17">
        <v>193</v>
      </c>
      <c r="AM17" s="2">
        <v>331.9</v>
      </c>
      <c r="AN17">
        <v>6516922</v>
      </c>
    </row>
    <row r="18" spans="1:40" x14ac:dyDescent="0.25">
      <c r="A18">
        <v>16</v>
      </c>
      <c r="B18" t="s">
        <v>37</v>
      </c>
      <c r="C18">
        <v>3.3</v>
      </c>
      <c r="D18">
        <v>39.200000000000003</v>
      </c>
      <c r="E18">
        <v>39.799999999999997</v>
      </c>
      <c r="F18">
        <v>211</v>
      </c>
      <c r="G18" s="2">
        <f t="shared" si="0"/>
        <v>293.3</v>
      </c>
      <c r="H18">
        <v>2.2999999999999998</v>
      </c>
      <c r="I18">
        <v>39.799999999999997</v>
      </c>
      <c r="J18">
        <v>36.6</v>
      </c>
      <c r="K18">
        <v>212</v>
      </c>
      <c r="L18" s="2">
        <f t="shared" si="1"/>
        <v>290.7</v>
      </c>
      <c r="M18">
        <v>2.2999999999999998</v>
      </c>
      <c r="N18">
        <v>37</v>
      </c>
      <c r="O18">
        <v>33.5</v>
      </c>
      <c r="P18">
        <v>213.2</v>
      </c>
      <c r="Q18" s="2">
        <f t="shared" si="2"/>
        <v>286</v>
      </c>
      <c r="R18">
        <v>1.9</v>
      </c>
      <c r="S18">
        <v>36.299999999999997</v>
      </c>
      <c r="T18">
        <v>33.6</v>
      </c>
      <c r="U18">
        <v>201.6</v>
      </c>
      <c r="V18" s="2">
        <f t="shared" si="3"/>
        <v>273.39999999999998</v>
      </c>
      <c r="W18">
        <v>1.4</v>
      </c>
      <c r="X18">
        <v>35</v>
      </c>
      <c r="Y18">
        <v>30.4</v>
      </c>
      <c r="Z18">
        <v>204.6</v>
      </c>
      <c r="AA18" s="2">
        <f t="shared" si="4"/>
        <v>271.39999999999998</v>
      </c>
      <c r="AB18" s="1">
        <f t="shared" si="5"/>
        <v>-7.46675758608934</v>
      </c>
      <c r="AC18">
        <v>1.5</v>
      </c>
      <c r="AD18">
        <v>28.3</v>
      </c>
      <c r="AE18">
        <v>31.3</v>
      </c>
      <c r="AF18">
        <v>202.8</v>
      </c>
      <c r="AG18" s="2">
        <v>263.90000000000003</v>
      </c>
      <c r="AH18">
        <v>3074186</v>
      </c>
      <c r="AI18">
        <v>1.5</v>
      </c>
      <c r="AJ18">
        <v>27.2</v>
      </c>
      <c r="AK18">
        <v>26.9</v>
      </c>
      <c r="AL18">
        <v>199.9</v>
      </c>
      <c r="AM18" s="2">
        <v>255.5</v>
      </c>
      <c r="AN18">
        <v>3062309</v>
      </c>
    </row>
    <row r="19" spans="1:40" x14ac:dyDescent="0.25">
      <c r="A19">
        <v>17</v>
      </c>
      <c r="B19" t="s">
        <v>36</v>
      </c>
      <c r="C19">
        <v>5.5</v>
      </c>
      <c r="D19">
        <v>55.9</v>
      </c>
      <c r="E19">
        <v>61.3</v>
      </c>
      <c r="F19">
        <v>290.3</v>
      </c>
      <c r="G19" s="2">
        <f t="shared" si="0"/>
        <v>413</v>
      </c>
      <c r="H19">
        <v>3.8</v>
      </c>
      <c r="I19">
        <v>45.1</v>
      </c>
      <c r="J19">
        <v>57.5</v>
      </c>
      <c r="K19">
        <v>274</v>
      </c>
      <c r="L19" s="2">
        <f t="shared" si="1"/>
        <v>380.4</v>
      </c>
      <c r="M19">
        <v>4.4000000000000004</v>
      </c>
      <c r="N19">
        <v>55.5</v>
      </c>
      <c r="O19">
        <v>62.4</v>
      </c>
      <c r="P19">
        <v>267.60000000000002</v>
      </c>
      <c r="Q19" s="2">
        <f t="shared" si="2"/>
        <v>389.90000000000003</v>
      </c>
      <c r="R19">
        <v>3.1</v>
      </c>
      <c r="S19">
        <v>48.6</v>
      </c>
      <c r="T19">
        <v>46.9</v>
      </c>
      <c r="U19">
        <v>250</v>
      </c>
      <c r="V19" s="2">
        <f t="shared" si="3"/>
        <v>348.6</v>
      </c>
      <c r="W19">
        <v>3.9</v>
      </c>
      <c r="X19">
        <v>41.3</v>
      </c>
      <c r="Y19">
        <v>46.6</v>
      </c>
      <c r="Z19">
        <v>248.1</v>
      </c>
      <c r="AA19" s="2">
        <f t="shared" si="4"/>
        <v>339.9</v>
      </c>
      <c r="AB19" s="1">
        <f t="shared" si="5"/>
        <v>-17.6997578692494</v>
      </c>
      <c r="AC19">
        <v>2.9</v>
      </c>
      <c r="AD19">
        <v>36.5</v>
      </c>
      <c r="AE19">
        <v>52</v>
      </c>
      <c r="AF19">
        <v>263.2</v>
      </c>
      <c r="AG19" s="2">
        <v>354.6</v>
      </c>
      <c r="AH19">
        <v>2885905</v>
      </c>
      <c r="AI19">
        <v>3.8</v>
      </c>
      <c r="AJ19">
        <v>37.799999999999997</v>
      </c>
      <c r="AK19">
        <v>50.8</v>
      </c>
      <c r="AL19">
        <v>261.5</v>
      </c>
      <c r="AM19" s="2">
        <v>353.9</v>
      </c>
      <c r="AN19">
        <v>2871238</v>
      </c>
    </row>
    <row r="20" spans="1:40" x14ac:dyDescent="0.25">
      <c r="A20">
        <v>18</v>
      </c>
      <c r="B20" t="s">
        <v>35</v>
      </c>
      <c r="C20">
        <v>5.9</v>
      </c>
      <c r="D20">
        <v>37.299999999999997</v>
      </c>
      <c r="E20">
        <v>66.400000000000006</v>
      </c>
      <c r="F20">
        <v>116.2</v>
      </c>
      <c r="G20" s="2">
        <f t="shared" si="0"/>
        <v>225.8</v>
      </c>
      <c r="H20">
        <v>5.9</v>
      </c>
      <c r="I20">
        <v>37</v>
      </c>
      <c r="J20">
        <v>75.900000000000006</v>
      </c>
      <c r="K20">
        <v>113.5</v>
      </c>
      <c r="L20" s="2">
        <f t="shared" si="1"/>
        <v>232.3</v>
      </c>
      <c r="M20">
        <v>4.7</v>
      </c>
      <c r="N20">
        <v>33.700000000000003</v>
      </c>
      <c r="O20">
        <v>74.7</v>
      </c>
      <c r="P20">
        <v>105.5</v>
      </c>
      <c r="Q20" s="2">
        <f t="shared" si="2"/>
        <v>218.60000000000002</v>
      </c>
      <c r="R20">
        <v>3.6</v>
      </c>
      <c r="S20">
        <v>32.6</v>
      </c>
      <c r="T20">
        <v>75.599999999999994</v>
      </c>
      <c r="U20">
        <v>99.8</v>
      </c>
      <c r="V20" s="2">
        <f t="shared" si="3"/>
        <v>211.6</v>
      </c>
      <c r="W20">
        <v>3.8</v>
      </c>
      <c r="X20">
        <v>36.700000000000003</v>
      </c>
      <c r="Y20">
        <v>73.900000000000006</v>
      </c>
      <c r="Z20">
        <v>95.5</v>
      </c>
      <c r="AA20" s="2">
        <f t="shared" si="4"/>
        <v>209.9</v>
      </c>
      <c r="AB20" s="1">
        <f t="shared" si="5"/>
        <v>-7.041629760850312</v>
      </c>
      <c r="AC20">
        <v>4.5</v>
      </c>
      <c r="AD20">
        <v>29</v>
      </c>
      <c r="AE20">
        <v>80.7</v>
      </c>
      <c r="AF20">
        <v>108.4</v>
      </c>
      <c r="AG20" s="2">
        <v>222.60000000000002</v>
      </c>
      <c r="AH20">
        <v>4380415</v>
      </c>
      <c r="AI20">
        <v>3.5</v>
      </c>
      <c r="AJ20">
        <v>33.5</v>
      </c>
      <c r="AK20">
        <v>84.5</v>
      </c>
      <c r="AL20">
        <v>116.7</v>
      </c>
      <c r="AM20" s="2">
        <v>238.2</v>
      </c>
      <c r="AN20">
        <v>4369356</v>
      </c>
    </row>
    <row r="21" spans="1:40" x14ac:dyDescent="0.25">
      <c r="A21">
        <v>19</v>
      </c>
      <c r="B21" t="s">
        <v>34</v>
      </c>
      <c r="C21">
        <v>12.4</v>
      </c>
      <c r="D21">
        <v>39.9</v>
      </c>
      <c r="E21">
        <v>114.4</v>
      </c>
      <c r="F21">
        <v>390.3</v>
      </c>
      <c r="G21" s="2">
        <f t="shared" si="0"/>
        <v>557</v>
      </c>
      <c r="H21">
        <v>11.8</v>
      </c>
      <c r="I21">
        <v>38.799999999999997</v>
      </c>
      <c r="J21">
        <v>119.1</v>
      </c>
      <c r="K21">
        <v>396.4</v>
      </c>
      <c r="L21" s="2">
        <f t="shared" si="1"/>
        <v>566.09999999999991</v>
      </c>
      <c r="M21">
        <v>10.3</v>
      </c>
      <c r="N21">
        <v>36.9</v>
      </c>
      <c r="O21">
        <v>118.8</v>
      </c>
      <c r="P21">
        <v>373.7</v>
      </c>
      <c r="Q21" s="2">
        <f t="shared" si="2"/>
        <v>539.70000000000005</v>
      </c>
      <c r="R21">
        <v>10.3</v>
      </c>
      <c r="S21">
        <v>29.6</v>
      </c>
      <c r="T21">
        <v>122.5</v>
      </c>
      <c r="U21">
        <v>352.4</v>
      </c>
      <c r="V21" s="2">
        <f t="shared" si="3"/>
        <v>514.79999999999995</v>
      </c>
      <c r="W21">
        <v>10.8</v>
      </c>
      <c r="X21">
        <v>35</v>
      </c>
      <c r="Y21">
        <v>119.9</v>
      </c>
      <c r="Z21">
        <v>352.8</v>
      </c>
      <c r="AA21" s="2">
        <f t="shared" si="4"/>
        <v>518.5</v>
      </c>
      <c r="AB21" s="1">
        <f t="shared" si="5"/>
        <v>-6.9120287253141832</v>
      </c>
      <c r="AC21">
        <v>10.8</v>
      </c>
      <c r="AD21">
        <v>25.2</v>
      </c>
      <c r="AE21">
        <v>119</v>
      </c>
      <c r="AF21">
        <v>342</v>
      </c>
      <c r="AG21" s="2">
        <v>497</v>
      </c>
      <c r="AH21">
        <v>4601893</v>
      </c>
      <c r="AI21">
        <v>11.2</v>
      </c>
      <c r="AJ21">
        <v>27.7</v>
      </c>
      <c r="AK21">
        <v>114.5</v>
      </c>
      <c r="AL21">
        <v>401.9</v>
      </c>
      <c r="AM21" s="2">
        <v>555.29999999999995</v>
      </c>
      <c r="AN21">
        <v>4574836</v>
      </c>
    </row>
    <row r="22" spans="1:40" x14ac:dyDescent="0.25">
      <c r="A22">
        <v>20</v>
      </c>
      <c r="B22" t="s">
        <v>33</v>
      </c>
      <c r="C22">
        <v>1.7</v>
      </c>
      <c r="D22">
        <v>35.4</v>
      </c>
      <c r="E22">
        <v>18.600000000000001</v>
      </c>
      <c r="F22">
        <v>65.3</v>
      </c>
      <c r="G22" s="2">
        <f t="shared" si="0"/>
        <v>121</v>
      </c>
      <c r="H22">
        <v>1.5</v>
      </c>
      <c r="I22">
        <v>30.9</v>
      </c>
      <c r="J22">
        <v>20</v>
      </c>
      <c r="K22">
        <v>71.3</v>
      </c>
      <c r="L22" s="2">
        <f t="shared" si="1"/>
        <v>123.69999999999999</v>
      </c>
      <c r="M22">
        <v>1.7</v>
      </c>
      <c r="N22">
        <v>35.700000000000003</v>
      </c>
      <c r="O22">
        <v>23.4</v>
      </c>
      <c r="P22">
        <v>69.3</v>
      </c>
      <c r="Q22" s="2">
        <f t="shared" si="2"/>
        <v>130.1</v>
      </c>
      <c r="R22">
        <v>1.6</v>
      </c>
      <c r="S22">
        <v>36.5</v>
      </c>
      <c r="T22">
        <v>22.9</v>
      </c>
      <c r="U22">
        <v>66.900000000000006</v>
      </c>
      <c r="V22" s="2">
        <f t="shared" si="3"/>
        <v>127.9</v>
      </c>
      <c r="W22">
        <v>1.8</v>
      </c>
      <c r="X22">
        <v>33.700000000000003</v>
      </c>
      <c r="Y22">
        <v>25.2</v>
      </c>
      <c r="Z22">
        <v>68.7</v>
      </c>
      <c r="AA22" s="2">
        <f t="shared" si="4"/>
        <v>129.4</v>
      </c>
      <c r="AB22" s="1">
        <f t="shared" si="5"/>
        <v>6.9421487603305829</v>
      </c>
      <c r="AC22">
        <v>1.9</v>
      </c>
      <c r="AD22">
        <v>28</v>
      </c>
      <c r="AE22">
        <v>31.8</v>
      </c>
      <c r="AF22">
        <v>61</v>
      </c>
      <c r="AG22" s="2">
        <v>122.7</v>
      </c>
      <c r="AH22">
        <v>1329192</v>
      </c>
      <c r="AI22">
        <v>2</v>
      </c>
      <c r="AJ22">
        <v>29.6</v>
      </c>
      <c r="AK22">
        <v>27.8</v>
      </c>
      <c r="AL22">
        <v>63.8</v>
      </c>
      <c r="AM22" s="2">
        <v>123.2</v>
      </c>
      <c r="AN22">
        <v>1328188</v>
      </c>
    </row>
    <row r="23" spans="1:40" x14ac:dyDescent="0.25">
      <c r="A23">
        <v>21</v>
      </c>
      <c r="B23" t="s">
        <v>32</v>
      </c>
      <c r="C23">
        <v>9</v>
      </c>
      <c r="D23">
        <v>27.9</v>
      </c>
      <c r="E23">
        <v>185.1</v>
      </c>
      <c r="F23">
        <v>278.2</v>
      </c>
      <c r="G23" s="2">
        <f t="shared" si="0"/>
        <v>500.2</v>
      </c>
      <c r="H23">
        <v>8</v>
      </c>
      <c r="I23">
        <v>29.2</v>
      </c>
      <c r="J23">
        <v>171</v>
      </c>
      <c r="K23">
        <v>263.8</v>
      </c>
      <c r="L23" s="2">
        <f t="shared" si="1"/>
        <v>472</v>
      </c>
      <c r="M23">
        <v>8.6</v>
      </c>
      <c r="N23">
        <v>27.7</v>
      </c>
      <c r="O23">
        <v>164.2</v>
      </c>
      <c r="P23">
        <v>256.7</v>
      </c>
      <c r="Q23" s="2">
        <f t="shared" si="2"/>
        <v>457.2</v>
      </c>
      <c r="R23">
        <v>6.1</v>
      </c>
      <c r="S23">
        <v>27.1</v>
      </c>
      <c r="T23">
        <v>159.69999999999999</v>
      </c>
      <c r="U23">
        <v>253.2</v>
      </c>
      <c r="V23" s="2">
        <f t="shared" si="3"/>
        <v>446.09999999999997</v>
      </c>
      <c r="W23">
        <v>6.4</v>
      </c>
      <c r="X23">
        <v>25.8</v>
      </c>
      <c r="Y23">
        <v>169.5</v>
      </c>
      <c r="Z23">
        <v>272</v>
      </c>
      <c r="AA23" s="2">
        <f t="shared" si="4"/>
        <v>473.7</v>
      </c>
      <c r="AB23" s="1">
        <f t="shared" si="5"/>
        <v>-5.2978808476609354</v>
      </c>
      <c r="AC23">
        <v>6.3</v>
      </c>
      <c r="AD23">
        <v>21</v>
      </c>
      <c r="AE23">
        <v>172.3</v>
      </c>
      <c r="AF23">
        <v>277.2</v>
      </c>
      <c r="AG23" s="2">
        <v>476.8</v>
      </c>
      <c r="AH23">
        <v>5884563</v>
      </c>
      <c r="AI23">
        <v>6.8</v>
      </c>
      <c r="AJ23">
        <v>20.5</v>
      </c>
      <c r="AK23">
        <v>177.5</v>
      </c>
      <c r="AL23">
        <v>289.3</v>
      </c>
      <c r="AM23" s="2">
        <v>494.1</v>
      </c>
      <c r="AN23">
        <v>5828289</v>
      </c>
    </row>
    <row r="24" spans="1:40" x14ac:dyDescent="0.25">
      <c r="A24">
        <v>22</v>
      </c>
      <c r="B24" t="s">
        <v>31</v>
      </c>
      <c r="C24">
        <v>2.5</v>
      </c>
      <c r="D24">
        <v>32</v>
      </c>
      <c r="E24">
        <v>71</v>
      </c>
      <c r="F24">
        <v>252.5</v>
      </c>
      <c r="G24" s="2">
        <f t="shared" si="0"/>
        <v>358</v>
      </c>
      <c r="H24">
        <v>2</v>
      </c>
      <c r="I24">
        <v>31.2</v>
      </c>
      <c r="J24">
        <v>78.8</v>
      </c>
      <c r="K24">
        <v>265</v>
      </c>
      <c r="L24" s="2">
        <f t="shared" si="1"/>
        <v>377</v>
      </c>
      <c r="M24">
        <v>1.9</v>
      </c>
      <c r="N24">
        <v>30.5</v>
      </c>
      <c r="O24">
        <v>77.8</v>
      </c>
      <c r="P24">
        <v>280.7</v>
      </c>
      <c r="Q24" s="2">
        <f t="shared" si="2"/>
        <v>390.9</v>
      </c>
      <c r="R24">
        <v>2</v>
      </c>
      <c r="S24">
        <v>32.299999999999997</v>
      </c>
      <c r="T24">
        <v>89.5</v>
      </c>
      <c r="U24">
        <v>267.60000000000002</v>
      </c>
      <c r="V24" s="2">
        <f t="shared" si="3"/>
        <v>391.40000000000003</v>
      </c>
      <c r="W24">
        <v>2</v>
      </c>
      <c r="X24">
        <v>40.6</v>
      </c>
      <c r="Y24">
        <v>100.2</v>
      </c>
      <c r="Z24">
        <v>270.5</v>
      </c>
      <c r="AA24" s="2">
        <f t="shared" si="4"/>
        <v>413.3</v>
      </c>
      <c r="AB24" s="1">
        <f t="shared" si="5"/>
        <v>15.446927374301678</v>
      </c>
      <c r="AC24">
        <v>1.8</v>
      </c>
      <c r="AD24">
        <v>24.7</v>
      </c>
      <c r="AE24">
        <v>98.6</v>
      </c>
      <c r="AF24">
        <v>280.39999999999998</v>
      </c>
      <c r="AG24" s="2">
        <v>405.5</v>
      </c>
      <c r="AH24">
        <v>6646144</v>
      </c>
      <c r="AI24">
        <v>2.8</v>
      </c>
      <c r="AJ24">
        <v>24.7</v>
      </c>
      <c r="AK24">
        <v>102.7</v>
      </c>
      <c r="AL24">
        <v>298.10000000000002</v>
      </c>
      <c r="AM24" s="2">
        <v>428.3</v>
      </c>
      <c r="AN24">
        <v>6587536</v>
      </c>
    </row>
    <row r="25" spans="1:40" x14ac:dyDescent="0.25">
      <c r="A25">
        <v>23</v>
      </c>
      <c r="B25" t="s">
        <v>30</v>
      </c>
      <c r="C25">
        <v>5.7</v>
      </c>
      <c r="D25">
        <v>70.599999999999994</v>
      </c>
      <c r="E25">
        <v>65.099999999999994</v>
      </c>
      <c r="F25">
        <v>308.5</v>
      </c>
      <c r="G25" s="2">
        <f t="shared" si="0"/>
        <v>449.9</v>
      </c>
      <c r="H25">
        <v>6</v>
      </c>
      <c r="I25">
        <v>71.8</v>
      </c>
      <c r="J25">
        <v>71.7</v>
      </c>
      <c r="K25">
        <v>309.5</v>
      </c>
      <c r="L25" s="2">
        <f t="shared" si="1"/>
        <v>459</v>
      </c>
      <c r="M25">
        <v>5.8</v>
      </c>
      <c r="N25">
        <v>65</v>
      </c>
      <c r="O25">
        <v>78.599999999999994</v>
      </c>
      <c r="P25">
        <v>266.2</v>
      </c>
      <c r="Q25" s="2">
        <f t="shared" si="2"/>
        <v>415.59999999999997</v>
      </c>
      <c r="R25">
        <v>5.4</v>
      </c>
      <c r="S25">
        <v>63.3</v>
      </c>
      <c r="T25">
        <v>80.900000000000006</v>
      </c>
      <c r="U25">
        <v>277.7</v>
      </c>
      <c r="V25" s="2">
        <f t="shared" si="3"/>
        <v>427.3</v>
      </c>
      <c r="W25">
        <v>6.4</v>
      </c>
      <c r="X25">
        <v>66.599999999999994</v>
      </c>
      <c r="Y25">
        <v>102.1</v>
      </c>
      <c r="Z25">
        <v>274.8</v>
      </c>
      <c r="AA25" s="2">
        <f t="shared" si="4"/>
        <v>449.9</v>
      </c>
      <c r="AB25" s="1">
        <f t="shared" si="5"/>
        <v>0</v>
      </c>
      <c r="AC25">
        <v>7</v>
      </c>
      <c r="AD25">
        <v>46.4</v>
      </c>
      <c r="AE25">
        <v>105.6</v>
      </c>
      <c r="AF25">
        <v>295.5</v>
      </c>
      <c r="AG25" s="2">
        <v>454.5</v>
      </c>
      <c r="AH25">
        <v>9883360</v>
      </c>
      <c r="AI25">
        <v>6.2</v>
      </c>
      <c r="AJ25">
        <v>44</v>
      </c>
      <c r="AK25">
        <v>105.2</v>
      </c>
      <c r="AL25">
        <v>289.89999999999998</v>
      </c>
      <c r="AM25" s="2">
        <v>445.29999999999995</v>
      </c>
      <c r="AN25">
        <v>9876187</v>
      </c>
    </row>
    <row r="26" spans="1:40" x14ac:dyDescent="0.25">
      <c r="A26">
        <v>24</v>
      </c>
      <c r="B26" t="s">
        <v>29</v>
      </c>
      <c r="C26">
        <v>2</v>
      </c>
      <c r="D26">
        <v>42.8</v>
      </c>
      <c r="E26">
        <v>64.900000000000006</v>
      </c>
      <c r="F26">
        <v>128.6</v>
      </c>
      <c r="G26" s="2">
        <f t="shared" si="0"/>
        <v>238.3</v>
      </c>
      <c r="H26">
        <v>1.8</v>
      </c>
      <c r="I26">
        <v>42.5</v>
      </c>
      <c r="J26">
        <v>67.5</v>
      </c>
      <c r="K26">
        <v>130.69999999999999</v>
      </c>
      <c r="L26" s="2">
        <f t="shared" si="1"/>
        <v>242.5</v>
      </c>
      <c r="M26">
        <v>2.4</v>
      </c>
      <c r="N26">
        <v>42.3</v>
      </c>
      <c r="O26">
        <v>68.7</v>
      </c>
      <c r="P26">
        <v>129.19999999999999</v>
      </c>
      <c r="Q26" s="2">
        <f t="shared" si="2"/>
        <v>242.6</v>
      </c>
      <c r="R26">
        <v>1.6</v>
      </c>
      <c r="S26">
        <v>36.700000000000003</v>
      </c>
      <c r="T26">
        <v>67.599999999999994</v>
      </c>
      <c r="U26">
        <v>123.3</v>
      </c>
      <c r="V26" s="2">
        <f t="shared" si="3"/>
        <v>229.2</v>
      </c>
      <c r="W26">
        <v>2.1</v>
      </c>
      <c r="X26">
        <v>37</v>
      </c>
      <c r="Y26">
        <v>67.8</v>
      </c>
      <c r="Z26">
        <v>127.5</v>
      </c>
      <c r="AA26" s="2">
        <f t="shared" si="4"/>
        <v>234.4</v>
      </c>
      <c r="AB26" s="1">
        <f t="shared" si="5"/>
        <v>-1.6365925304238378</v>
      </c>
      <c r="AC26">
        <v>1.8</v>
      </c>
      <c r="AD26">
        <v>30.5</v>
      </c>
      <c r="AE26">
        <v>64.599999999999994</v>
      </c>
      <c r="AF26">
        <v>134</v>
      </c>
      <c r="AG26" s="2">
        <v>230.89999999999998</v>
      </c>
      <c r="AH26">
        <v>5379139</v>
      </c>
      <c r="AI26">
        <v>1.4</v>
      </c>
      <c r="AJ26">
        <v>31.1</v>
      </c>
      <c r="AK26">
        <v>63.4</v>
      </c>
      <c r="AL26">
        <v>125.4</v>
      </c>
      <c r="AM26" s="2">
        <v>221.3</v>
      </c>
      <c r="AN26">
        <v>5344861</v>
      </c>
    </row>
    <row r="27" spans="1:40" x14ac:dyDescent="0.25">
      <c r="A27">
        <v>25</v>
      </c>
      <c r="B27" t="s">
        <v>28</v>
      </c>
      <c r="C27">
        <v>8.1999999999999993</v>
      </c>
      <c r="D27">
        <v>36.6</v>
      </c>
      <c r="E27">
        <v>69.400000000000006</v>
      </c>
      <c r="F27">
        <v>171.5</v>
      </c>
      <c r="G27" s="2">
        <f t="shared" si="0"/>
        <v>285.7</v>
      </c>
      <c r="H27">
        <v>8</v>
      </c>
      <c r="I27">
        <v>42.7</v>
      </c>
      <c r="J27">
        <v>80.2</v>
      </c>
      <c r="K27">
        <v>149.6</v>
      </c>
      <c r="L27" s="2">
        <f t="shared" si="1"/>
        <v>280.5</v>
      </c>
      <c r="M27">
        <v>8.6999999999999993</v>
      </c>
      <c r="N27">
        <v>40.200000000000003</v>
      </c>
      <c r="O27">
        <v>76.7</v>
      </c>
      <c r="P27">
        <v>150.30000000000001</v>
      </c>
      <c r="Q27" s="2">
        <f t="shared" si="2"/>
        <v>275.90000000000003</v>
      </c>
      <c r="R27">
        <v>8.6</v>
      </c>
      <c r="S27">
        <v>35.299999999999997</v>
      </c>
      <c r="T27">
        <v>81.2</v>
      </c>
      <c r="U27">
        <v>153.4</v>
      </c>
      <c r="V27" s="2">
        <f t="shared" si="3"/>
        <v>278.5</v>
      </c>
      <c r="W27">
        <v>6.5</v>
      </c>
      <c r="X27">
        <v>31.1</v>
      </c>
      <c r="Y27">
        <v>80.5</v>
      </c>
      <c r="Z27">
        <v>156.5</v>
      </c>
      <c r="AA27" s="2">
        <f t="shared" si="4"/>
        <v>274.60000000000002</v>
      </c>
      <c r="AB27" s="1">
        <f t="shared" si="5"/>
        <v>-3.8851942597129741</v>
      </c>
      <c r="AC27">
        <v>7.4</v>
      </c>
      <c r="AD27">
        <v>27.5</v>
      </c>
      <c r="AE27">
        <v>76.5</v>
      </c>
      <c r="AF27">
        <v>149.4</v>
      </c>
      <c r="AG27" s="2">
        <v>260.8</v>
      </c>
      <c r="AH27">
        <v>2984926</v>
      </c>
      <c r="AI27">
        <v>8</v>
      </c>
      <c r="AJ27">
        <v>29</v>
      </c>
      <c r="AK27">
        <v>83.7</v>
      </c>
      <c r="AL27">
        <v>149.1</v>
      </c>
      <c r="AM27" s="2">
        <v>269.8</v>
      </c>
      <c r="AN27">
        <v>2978512</v>
      </c>
    </row>
    <row r="28" spans="1:40" x14ac:dyDescent="0.25">
      <c r="A28">
        <v>26</v>
      </c>
      <c r="B28" t="s">
        <v>27</v>
      </c>
      <c r="C28">
        <v>9.8000000000000007</v>
      </c>
      <c r="D28">
        <v>44.6</v>
      </c>
      <c r="E28">
        <v>103.9</v>
      </c>
      <c r="F28">
        <v>372</v>
      </c>
      <c r="G28" s="2">
        <f t="shared" si="0"/>
        <v>530.29999999999995</v>
      </c>
      <c r="H28">
        <v>8.8000000000000007</v>
      </c>
      <c r="I28">
        <v>41.9</v>
      </c>
      <c r="J28">
        <v>107.8</v>
      </c>
      <c r="K28">
        <v>360.8</v>
      </c>
      <c r="L28" s="2">
        <f t="shared" si="1"/>
        <v>519.29999999999995</v>
      </c>
      <c r="M28">
        <v>8.3000000000000007</v>
      </c>
      <c r="N28">
        <v>42</v>
      </c>
      <c r="O28">
        <v>104.8</v>
      </c>
      <c r="P28">
        <v>342.4</v>
      </c>
      <c r="Q28" s="2">
        <f t="shared" si="2"/>
        <v>497.5</v>
      </c>
      <c r="R28">
        <v>6.6</v>
      </c>
      <c r="S28">
        <v>39.200000000000003</v>
      </c>
      <c r="T28">
        <v>92.2</v>
      </c>
      <c r="U28">
        <v>304.8</v>
      </c>
      <c r="V28" s="2">
        <f t="shared" si="3"/>
        <v>442.8</v>
      </c>
      <c r="W28">
        <v>6.1</v>
      </c>
      <c r="X28">
        <v>37.799999999999997</v>
      </c>
      <c r="Y28">
        <v>90.7</v>
      </c>
      <c r="Z28">
        <v>298.7</v>
      </c>
      <c r="AA28" s="2">
        <f t="shared" si="4"/>
        <v>433.29999999999995</v>
      </c>
      <c r="AB28" s="1">
        <f t="shared" si="5"/>
        <v>-18.291533094474826</v>
      </c>
      <c r="AC28">
        <v>6.5</v>
      </c>
      <c r="AD28">
        <v>25.1</v>
      </c>
      <c r="AE28">
        <v>96</v>
      </c>
      <c r="AF28">
        <v>323.39999999999998</v>
      </c>
      <c r="AG28" s="2">
        <v>451</v>
      </c>
      <c r="AH28">
        <v>6021988</v>
      </c>
      <c r="AI28">
        <v>6.1</v>
      </c>
      <c r="AJ28">
        <v>24.3</v>
      </c>
      <c r="AK28">
        <v>104.3</v>
      </c>
      <c r="AL28">
        <v>312.7</v>
      </c>
      <c r="AM28" s="2">
        <v>447.4</v>
      </c>
      <c r="AN28">
        <v>6010688</v>
      </c>
    </row>
    <row r="29" spans="1:40" x14ac:dyDescent="0.25">
      <c r="A29">
        <v>27</v>
      </c>
      <c r="B29" t="s">
        <v>26</v>
      </c>
      <c r="C29">
        <v>3.9</v>
      </c>
      <c r="D29">
        <v>58.4</v>
      </c>
      <c r="E29">
        <v>28.1</v>
      </c>
      <c r="F29">
        <v>286.7</v>
      </c>
      <c r="G29" s="2">
        <f t="shared" si="0"/>
        <v>377.1</v>
      </c>
      <c r="H29">
        <v>3.5</v>
      </c>
      <c r="I29">
        <v>55.4</v>
      </c>
      <c r="J29">
        <v>25.5</v>
      </c>
      <c r="K29">
        <v>283.89999999999998</v>
      </c>
      <c r="L29" s="2">
        <f t="shared" si="1"/>
        <v>368.29999999999995</v>
      </c>
      <c r="M29">
        <v>3.5</v>
      </c>
      <c r="N29">
        <v>53</v>
      </c>
      <c r="O29">
        <v>20.3</v>
      </c>
      <c r="P29">
        <v>272.8</v>
      </c>
      <c r="Q29" s="2">
        <f t="shared" si="2"/>
        <v>349.6</v>
      </c>
      <c r="R29">
        <v>3.6</v>
      </c>
      <c r="S29">
        <v>52.9</v>
      </c>
      <c r="T29">
        <v>19.8</v>
      </c>
      <c r="U29">
        <v>247.4</v>
      </c>
      <c r="V29" s="2">
        <f t="shared" si="3"/>
        <v>323.7</v>
      </c>
      <c r="W29">
        <v>2.2000000000000002</v>
      </c>
      <c r="X29">
        <v>40.4</v>
      </c>
      <c r="Y29">
        <v>20.100000000000001</v>
      </c>
      <c r="Z29">
        <v>190.2</v>
      </c>
      <c r="AA29" s="2">
        <f t="shared" si="4"/>
        <v>252.89999999999998</v>
      </c>
      <c r="AB29" s="1">
        <f t="shared" si="5"/>
        <v>-32.935560859188548</v>
      </c>
      <c r="AC29">
        <v>2.7</v>
      </c>
      <c r="AD29">
        <v>37.700000000000003</v>
      </c>
      <c r="AE29">
        <v>19</v>
      </c>
      <c r="AF29">
        <v>212.8</v>
      </c>
      <c r="AG29" s="2">
        <v>272.20000000000005</v>
      </c>
      <c r="AH29">
        <v>1005141</v>
      </c>
      <c r="AI29">
        <v>2.8</v>
      </c>
      <c r="AJ29">
        <v>35.799999999999997</v>
      </c>
      <c r="AK29">
        <v>16.899999999999999</v>
      </c>
      <c r="AL29">
        <v>212</v>
      </c>
      <c r="AM29" s="2">
        <v>267.5</v>
      </c>
      <c r="AN29">
        <v>998199</v>
      </c>
    </row>
    <row r="30" spans="1:40" x14ac:dyDescent="0.25">
      <c r="A30">
        <v>28</v>
      </c>
      <c r="B30" t="s">
        <v>25</v>
      </c>
      <c r="C30">
        <v>2.2000000000000002</v>
      </c>
      <c r="D30">
        <v>62</v>
      </c>
      <c r="E30">
        <v>50.4</v>
      </c>
      <c r="F30">
        <v>191.2</v>
      </c>
      <c r="G30" s="2">
        <f t="shared" si="0"/>
        <v>305.79999999999995</v>
      </c>
      <c r="H30">
        <v>2.6</v>
      </c>
      <c r="I30">
        <v>52.1</v>
      </c>
      <c r="J30">
        <v>49.6</v>
      </c>
      <c r="K30">
        <v>186.7</v>
      </c>
      <c r="L30" s="2">
        <f t="shared" si="1"/>
        <v>291</v>
      </c>
      <c r="M30">
        <v>3.3</v>
      </c>
      <c r="N30">
        <v>46</v>
      </c>
      <c r="O30">
        <v>52.4</v>
      </c>
      <c r="P30">
        <v>173.1</v>
      </c>
      <c r="Q30" s="2">
        <f t="shared" si="2"/>
        <v>274.79999999999995</v>
      </c>
      <c r="R30">
        <v>2.9</v>
      </c>
      <c r="S30">
        <v>45.8</v>
      </c>
      <c r="T30">
        <v>55.4</v>
      </c>
      <c r="U30">
        <v>176.2</v>
      </c>
      <c r="V30" s="2">
        <f t="shared" si="3"/>
        <v>280.29999999999995</v>
      </c>
      <c r="W30">
        <v>3.1</v>
      </c>
      <c r="X30">
        <v>42.9</v>
      </c>
      <c r="Y30">
        <v>55.7</v>
      </c>
      <c r="Z30">
        <v>160.5</v>
      </c>
      <c r="AA30" s="2">
        <f t="shared" si="4"/>
        <v>262.2</v>
      </c>
      <c r="AB30" s="1">
        <f t="shared" si="5"/>
        <v>-14.257684761281874</v>
      </c>
      <c r="AC30">
        <v>2.9</v>
      </c>
      <c r="AD30">
        <v>38.299999999999997</v>
      </c>
      <c r="AE30">
        <v>60.9</v>
      </c>
      <c r="AF30">
        <v>157.4</v>
      </c>
      <c r="AG30" s="2">
        <v>259.5</v>
      </c>
      <c r="AH30">
        <v>1855525</v>
      </c>
      <c r="AI30">
        <v>3.6</v>
      </c>
      <c r="AJ30">
        <v>37.700000000000003</v>
      </c>
      <c r="AK30">
        <v>54.1</v>
      </c>
      <c r="AL30">
        <v>157.69999999999999</v>
      </c>
      <c r="AM30" s="2">
        <v>253.1</v>
      </c>
      <c r="AN30">
        <v>1842641</v>
      </c>
    </row>
    <row r="31" spans="1:40" x14ac:dyDescent="0.25">
      <c r="A31">
        <v>29</v>
      </c>
      <c r="B31" t="s">
        <v>24</v>
      </c>
      <c r="C31">
        <v>9.1</v>
      </c>
      <c r="D31">
        <v>63</v>
      </c>
      <c r="E31">
        <v>161.5</v>
      </c>
      <c r="F31">
        <v>322.3</v>
      </c>
      <c r="G31" s="2">
        <f t="shared" si="0"/>
        <v>555.9</v>
      </c>
      <c r="H31">
        <v>7.6</v>
      </c>
      <c r="I31">
        <v>58.9</v>
      </c>
      <c r="J31">
        <v>215.6</v>
      </c>
      <c r="K31">
        <v>395.9</v>
      </c>
      <c r="L31" s="2">
        <f t="shared" si="1"/>
        <v>678</v>
      </c>
      <c r="M31">
        <v>6.2</v>
      </c>
      <c r="N31">
        <v>58.4</v>
      </c>
      <c r="O31">
        <v>217.5</v>
      </c>
      <c r="P31">
        <v>413.9</v>
      </c>
      <c r="Q31" s="2">
        <f t="shared" si="2"/>
        <v>696</v>
      </c>
      <c r="R31">
        <v>6</v>
      </c>
      <c r="S31">
        <v>47.8</v>
      </c>
      <c r="T31">
        <v>209.7</v>
      </c>
      <c r="U31">
        <v>372.1</v>
      </c>
      <c r="V31" s="2">
        <f t="shared" si="3"/>
        <v>635.6</v>
      </c>
      <c r="W31">
        <v>5.8</v>
      </c>
      <c r="X31">
        <v>50.8</v>
      </c>
      <c r="Y31">
        <v>185.8</v>
      </c>
      <c r="Z31">
        <v>360.6</v>
      </c>
      <c r="AA31" s="2">
        <f t="shared" si="4"/>
        <v>603</v>
      </c>
      <c r="AB31" s="1">
        <f t="shared" si="5"/>
        <v>8.4727468969239101</v>
      </c>
      <c r="AC31">
        <v>4.5</v>
      </c>
      <c r="AD31">
        <v>33.700000000000003</v>
      </c>
      <c r="AE31">
        <v>178.3</v>
      </c>
      <c r="AF31">
        <v>391.1</v>
      </c>
      <c r="AG31" s="2">
        <v>607.6</v>
      </c>
      <c r="AH31">
        <v>2758931</v>
      </c>
      <c r="AI31">
        <v>5.2</v>
      </c>
      <c r="AJ31">
        <v>33.5</v>
      </c>
      <c r="AK31">
        <v>157.9</v>
      </c>
      <c r="AL31">
        <v>365.6</v>
      </c>
      <c r="AM31" s="2">
        <v>562.20000000000005</v>
      </c>
      <c r="AN31">
        <v>2723322</v>
      </c>
    </row>
    <row r="32" spans="1:40" x14ac:dyDescent="0.25">
      <c r="A32">
        <v>30</v>
      </c>
      <c r="B32" t="s">
        <v>23</v>
      </c>
      <c r="C32">
        <v>1</v>
      </c>
      <c r="D32">
        <v>49.4</v>
      </c>
      <c r="E32">
        <v>31.2</v>
      </c>
      <c r="F32">
        <v>117.1</v>
      </c>
      <c r="G32" s="2">
        <f t="shared" si="0"/>
        <v>198.7</v>
      </c>
      <c r="H32">
        <v>1.3</v>
      </c>
      <c r="I32">
        <v>43.6</v>
      </c>
      <c r="J32">
        <v>32</v>
      </c>
      <c r="K32">
        <v>120.7</v>
      </c>
      <c r="L32" s="2">
        <f t="shared" si="1"/>
        <v>197.60000000000002</v>
      </c>
      <c r="M32">
        <v>1.1000000000000001</v>
      </c>
      <c r="N32">
        <v>47.1</v>
      </c>
      <c r="O32">
        <v>35.200000000000003</v>
      </c>
      <c r="P32">
        <v>116</v>
      </c>
      <c r="Q32" s="2">
        <f t="shared" si="2"/>
        <v>199.4</v>
      </c>
      <c r="R32">
        <v>0.9</v>
      </c>
      <c r="S32">
        <v>44.8</v>
      </c>
      <c r="T32">
        <v>40.5</v>
      </c>
      <c r="U32">
        <v>110</v>
      </c>
      <c r="V32" s="2">
        <f t="shared" si="3"/>
        <v>196.2</v>
      </c>
      <c r="W32">
        <v>1.7</v>
      </c>
      <c r="X32">
        <v>51.8</v>
      </c>
      <c r="Y32">
        <v>49</v>
      </c>
      <c r="Z32">
        <v>112.7</v>
      </c>
      <c r="AA32" s="2">
        <f t="shared" si="4"/>
        <v>215.2</v>
      </c>
      <c r="AB32" s="1">
        <f t="shared" si="5"/>
        <v>8.3039758429793658</v>
      </c>
      <c r="AC32">
        <v>1.1000000000000001</v>
      </c>
      <c r="AD32">
        <v>34</v>
      </c>
      <c r="AE32">
        <v>35.700000000000003</v>
      </c>
      <c r="AF32">
        <v>117</v>
      </c>
      <c r="AG32" s="2">
        <v>187.8</v>
      </c>
      <c r="AH32">
        <v>1320718</v>
      </c>
      <c r="AI32">
        <v>1.3</v>
      </c>
      <c r="AJ32">
        <v>32.5</v>
      </c>
      <c r="AK32">
        <v>36</v>
      </c>
      <c r="AL32">
        <v>118.2</v>
      </c>
      <c r="AM32" s="2">
        <v>188</v>
      </c>
      <c r="AN32">
        <v>1318194</v>
      </c>
    </row>
    <row r="33" spans="1:40" x14ac:dyDescent="0.25">
      <c r="A33">
        <v>31</v>
      </c>
      <c r="B33" t="s">
        <v>22</v>
      </c>
      <c r="C33">
        <v>3.6</v>
      </c>
      <c r="D33">
        <v>16.7</v>
      </c>
      <c r="E33">
        <v>87.7</v>
      </c>
      <c r="F33">
        <v>120.8</v>
      </c>
      <c r="G33" s="2">
        <f t="shared" si="0"/>
        <v>228.8</v>
      </c>
      <c r="H33">
        <v>4.2</v>
      </c>
      <c r="I33">
        <v>16.2</v>
      </c>
      <c r="J33">
        <v>100.4</v>
      </c>
      <c r="K33">
        <v>124.2</v>
      </c>
      <c r="L33" s="2">
        <f t="shared" si="1"/>
        <v>245</v>
      </c>
      <c r="M33">
        <v>4.0999999999999996</v>
      </c>
      <c r="N33">
        <v>15.3</v>
      </c>
      <c r="O33">
        <v>108.6</v>
      </c>
      <c r="P33">
        <v>127.4</v>
      </c>
      <c r="Q33" s="2">
        <f t="shared" si="2"/>
        <v>255.4</v>
      </c>
      <c r="R33">
        <v>3.9</v>
      </c>
      <c r="S33">
        <v>14.3</v>
      </c>
      <c r="T33">
        <v>117.5</v>
      </c>
      <c r="U33">
        <v>125.6</v>
      </c>
      <c r="V33" s="2">
        <f t="shared" si="3"/>
        <v>261.29999999999995</v>
      </c>
      <c r="W33">
        <v>4.5</v>
      </c>
      <c r="X33">
        <v>12.6</v>
      </c>
      <c r="Y33">
        <v>135.80000000000001</v>
      </c>
      <c r="Z33">
        <v>135.6</v>
      </c>
      <c r="AA33" s="2">
        <f t="shared" si="4"/>
        <v>288.5</v>
      </c>
      <c r="AB33" s="1">
        <f t="shared" si="5"/>
        <v>26.092657342657336</v>
      </c>
      <c r="AC33">
        <v>4.4000000000000004</v>
      </c>
      <c r="AD33">
        <v>11.7</v>
      </c>
      <c r="AE33">
        <v>128.4</v>
      </c>
      <c r="AF33">
        <v>145.69999999999999</v>
      </c>
      <c r="AG33" s="2">
        <v>290.2</v>
      </c>
      <c r="AH33">
        <v>8864590</v>
      </c>
      <c r="AI33">
        <v>4.3</v>
      </c>
      <c r="AJ33">
        <v>11.4</v>
      </c>
      <c r="AK33">
        <v>138.4</v>
      </c>
      <c r="AL33">
        <v>154.30000000000001</v>
      </c>
      <c r="AM33" s="2">
        <v>308.39999999999998</v>
      </c>
      <c r="AN33">
        <v>8821155</v>
      </c>
    </row>
    <row r="34" spans="1:40" x14ac:dyDescent="0.25">
      <c r="A34">
        <v>32</v>
      </c>
      <c r="B34" t="s">
        <v>21</v>
      </c>
      <c r="C34">
        <v>7.1</v>
      </c>
      <c r="D34">
        <v>60.3</v>
      </c>
      <c r="E34">
        <v>178.3</v>
      </c>
      <c r="F34">
        <v>537.79999999999995</v>
      </c>
      <c r="G34" s="2">
        <f t="shared" si="0"/>
        <v>783.5</v>
      </c>
      <c r="H34">
        <v>6.7</v>
      </c>
      <c r="I34">
        <v>73.3</v>
      </c>
      <c r="J34">
        <v>131.5</v>
      </c>
      <c r="K34">
        <v>491</v>
      </c>
      <c r="L34" s="2">
        <f t="shared" si="1"/>
        <v>702.5</v>
      </c>
      <c r="M34">
        <v>5.6</v>
      </c>
      <c r="N34">
        <v>80.2</v>
      </c>
      <c r="O34">
        <v>119.2</v>
      </c>
      <c r="P34">
        <v>451.2</v>
      </c>
      <c r="Q34" s="2">
        <f t="shared" si="2"/>
        <v>656.2</v>
      </c>
      <c r="R34">
        <v>4.8</v>
      </c>
      <c r="S34">
        <v>70.7</v>
      </c>
      <c r="T34">
        <v>100</v>
      </c>
      <c r="U34">
        <v>421.8</v>
      </c>
      <c r="V34" s="2">
        <f t="shared" si="3"/>
        <v>597.29999999999995</v>
      </c>
      <c r="W34">
        <v>6</v>
      </c>
      <c r="X34">
        <v>70.3</v>
      </c>
      <c r="Y34">
        <v>86.8</v>
      </c>
      <c r="Z34">
        <v>449.9</v>
      </c>
      <c r="AA34" s="2">
        <f t="shared" si="4"/>
        <v>613</v>
      </c>
      <c r="AB34" s="1">
        <f t="shared" si="5"/>
        <v>-21.761327377153798</v>
      </c>
      <c r="AC34">
        <v>5.6</v>
      </c>
      <c r="AD34">
        <v>45.9</v>
      </c>
      <c r="AE34">
        <v>88.6</v>
      </c>
      <c r="AF34">
        <v>419.1</v>
      </c>
      <c r="AG34" s="2">
        <v>559.20000000000005</v>
      </c>
      <c r="AH34">
        <v>2085538</v>
      </c>
      <c r="AI34">
        <v>7.5</v>
      </c>
      <c r="AJ34">
        <v>41.2</v>
      </c>
      <c r="AK34">
        <v>82.7</v>
      </c>
      <c r="AL34">
        <v>436.2</v>
      </c>
      <c r="AM34" s="2">
        <v>567.6</v>
      </c>
      <c r="AN34">
        <v>2082224</v>
      </c>
    </row>
    <row r="35" spans="1:40" x14ac:dyDescent="0.25">
      <c r="A35">
        <v>33</v>
      </c>
      <c r="B35" t="s">
        <v>20</v>
      </c>
      <c r="C35">
        <v>2.8</v>
      </c>
      <c r="D35">
        <v>31.9</v>
      </c>
      <c r="E35">
        <v>101.3</v>
      </c>
      <c r="F35">
        <v>220.8</v>
      </c>
      <c r="G35" s="2">
        <f t="shared" ref="G35:G54" si="6">SUM(C35:F35)</f>
        <v>356.8</v>
      </c>
      <c r="H35">
        <v>3.2</v>
      </c>
      <c r="I35">
        <v>31.7</v>
      </c>
      <c r="J35">
        <v>113</v>
      </c>
      <c r="K35">
        <v>228.3</v>
      </c>
      <c r="L35" s="2">
        <f t="shared" ref="L35:L54" si="7">SUM(H35:K35)</f>
        <v>376.20000000000005</v>
      </c>
      <c r="M35">
        <v>3.1</v>
      </c>
      <c r="N35">
        <v>30.7</v>
      </c>
      <c r="O35">
        <v>120.9</v>
      </c>
      <c r="P35">
        <v>225</v>
      </c>
      <c r="Q35" s="2">
        <f t="shared" ref="Q35:Q54" si="8">SUM(M35:P35)</f>
        <v>379.7</v>
      </c>
      <c r="R35">
        <v>3.1</v>
      </c>
      <c r="S35">
        <v>27.5</v>
      </c>
      <c r="T35">
        <v>121.8</v>
      </c>
      <c r="U35">
        <v>229.4</v>
      </c>
      <c r="V35" s="2">
        <f t="shared" ref="V35:V54" si="9">SUM(R35:U35)</f>
        <v>381.8</v>
      </c>
      <c r="W35">
        <v>3.3</v>
      </c>
      <c r="X35">
        <v>17.100000000000001</v>
      </c>
      <c r="Y35">
        <v>138.6</v>
      </c>
      <c r="Z35">
        <v>234.7</v>
      </c>
      <c r="AA35" s="2">
        <f t="shared" ref="AA35:AA54" si="10">SUM(W35:Z35)</f>
        <v>393.7</v>
      </c>
      <c r="AB35" s="1">
        <f t="shared" ref="AB35:AB54" si="11">(AA35-G35)*100/G35</f>
        <v>10.34192825112107</v>
      </c>
      <c r="AC35">
        <v>3.5</v>
      </c>
      <c r="AD35">
        <v>14.6</v>
      </c>
      <c r="AE35">
        <v>146.4</v>
      </c>
      <c r="AF35">
        <v>242.3</v>
      </c>
      <c r="AG35" s="2">
        <v>406.8</v>
      </c>
      <c r="AH35">
        <v>19570261</v>
      </c>
      <c r="AI35">
        <v>4</v>
      </c>
      <c r="AJ35">
        <v>14.1</v>
      </c>
      <c r="AK35">
        <v>145.9</v>
      </c>
      <c r="AL35">
        <v>234.1</v>
      </c>
      <c r="AM35" s="2">
        <v>398.1</v>
      </c>
      <c r="AN35">
        <v>19465197</v>
      </c>
    </row>
    <row r="36" spans="1:40" x14ac:dyDescent="0.25">
      <c r="A36">
        <v>34</v>
      </c>
      <c r="B36" t="s">
        <v>19</v>
      </c>
      <c r="C36">
        <v>5.8</v>
      </c>
      <c r="D36">
        <v>26.4</v>
      </c>
      <c r="E36">
        <v>91</v>
      </c>
      <c r="F36">
        <v>240.5</v>
      </c>
      <c r="G36" s="2">
        <f t="shared" si="6"/>
        <v>363.7</v>
      </c>
      <c r="H36">
        <v>6.7</v>
      </c>
      <c r="I36">
        <v>28.1</v>
      </c>
      <c r="J36">
        <v>92</v>
      </c>
      <c r="K36">
        <v>245.5</v>
      </c>
      <c r="L36" s="2">
        <f t="shared" si="7"/>
        <v>372.3</v>
      </c>
      <c r="M36">
        <v>5.0999999999999996</v>
      </c>
      <c r="N36">
        <v>26.7</v>
      </c>
      <c r="O36">
        <v>87.9</v>
      </c>
      <c r="P36">
        <v>227.3</v>
      </c>
      <c r="Q36" s="2">
        <f t="shared" si="8"/>
        <v>347</v>
      </c>
      <c r="R36">
        <v>5.0999999999999996</v>
      </c>
      <c r="S36">
        <v>24.3</v>
      </c>
      <c r="T36">
        <v>84.6</v>
      </c>
      <c r="U36">
        <v>215.4</v>
      </c>
      <c r="V36" s="2">
        <f t="shared" si="9"/>
        <v>329.4</v>
      </c>
      <c r="W36">
        <v>4.8</v>
      </c>
      <c r="X36">
        <v>24.1</v>
      </c>
      <c r="Y36">
        <v>94.9</v>
      </c>
      <c r="Z36">
        <v>218.4</v>
      </c>
      <c r="AA36" s="2">
        <f t="shared" si="10"/>
        <v>342.20000000000005</v>
      </c>
      <c r="AB36" s="1">
        <f t="shared" si="11"/>
        <v>-5.9114654935386159</v>
      </c>
      <c r="AC36">
        <v>4.9000000000000004</v>
      </c>
      <c r="AD36">
        <v>20.3</v>
      </c>
      <c r="AE36">
        <v>96.3</v>
      </c>
      <c r="AF36">
        <v>231.8</v>
      </c>
      <c r="AG36" s="2">
        <v>353.3</v>
      </c>
      <c r="AH36">
        <v>9752073</v>
      </c>
      <c r="AI36">
        <v>5.3</v>
      </c>
      <c r="AJ36">
        <v>20.7</v>
      </c>
      <c r="AK36">
        <v>98.9</v>
      </c>
      <c r="AL36">
        <v>224.9</v>
      </c>
      <c r="AM36" s="2">
        <v>349.8</v>
      </c>
      <c r="AN36">
        <v>9656401</v>
      </c>
    </row>
    <row r="37" spans="1:40" x14ac:dyDescent="0.25">
      <c r="A37">
        <v>35</v>
      </c>
      <c r="B37" t="s">
        <v>18</v>
      </c>
      <c r="C37">
        <v>1.3</v>
      </c>
      <c r="D37">
        <v>52.8</v>
      </c>
      <c r="E37">
        <v>24.2</v>
      </c>
      <c r="F37">
        <v>202.9</v>
      </c>
      <c r="G37" s="2">
        <f t="shared" si="6"/>
        <v>281.2</v>
      </c>
      <c r="H37">
        <v>2</v>
      </c>
      <c r="I37">
        <v>45.1</v>
      </c>
      <c r="J37">
        <v>23.9</v>
      </c>
      <c r="K37">
        <v>180.1</v>
      </c>
      <c r="L37" s="2">
        <f t="shared" si="7"/>
        <v>251.1</v>
      </c>
      <c r="M37">
        <v>2.8</v>
      </c>
      <c r="N37">
        <v>45.6</v>
      </c>
      <c r="O37">
        <v>19.600000000000001</v>
      </c>
      <c r="P37">
        <v>171.5</v>
      </c>
      <c r="Q37" s="2">
        <f t="shared" si="8"/>
        <v>239.5</v>
      </c>
      <c r="R37">
        <v>3</v>
      </c>
      <c r="S37">
        <v>48.4</v>
      </c>
      <c r="T37">
        <v>23.4</v>
      </c>
      <c r="U37">
        <v>190.3</v>
      </c>
      <c r="V37" s="2">
        <f t="shared" si="9"/>
        <v>265.10000000000002</v>
      </c>
      <c r="W37">
        <v>2.2000000000000002</v>
      </c>
      <c r="X37">
        <v>45.6</v>
      </c>
      <c r="Y37">
        <v>22.4</v>
      </c>
      <c r="Z37">
        <v>199.9</v>
      </c>
      <c r="AA37" s="2">
        <f t="shared" si="10"/>
        <v>270.10000000000002</v>
      </c>
      <c r="AB37" s="1">
        <f t="shared" si="11"/>
        <v>-3.9473684210526194</v>
      </c>
      <c r="AC37">
        <v>4</v>
      </c>
      <c r="AD37">
        <v>38.9</v>
      </c>
      <c r="AE37">
        <v>18.7</v>
      </c>
      <c r="AF37">
        <v>183.1</v>
      </c>
      <c r="AG37" s="2">
        <v>244.7</v>
      </c>
      <c r="AH37">
        <v>699628</v>
      </c>
      <c r="AI37">
        <v>3.5</v>
      </c>
      <c r="AJ37">
        <v>37.9</v>
      </c>
      <c r="AK37">
        <v>13.3</v>
      </c>
      <c r="AL37">
        <v>192.3</v>
      </c>
      <c r="AM37" s="2">
        <v>247</v>
      </c>
      <c r="AN37">
        <v>683932</v>
      </c>
    </row>
    <row r="38" spans="1:40" x14ac:dyDescent="0.25">
      <c r="A38">
        <v>36</v>
      </c>
      <c r="B38" t="s">
        <v>17</v>
      </c>
      <c r="C38">
        <v>6.1</v>
      </c>
      <c r="D38">
        <v>50.3</v>
      </c>
      <c r="E38">
        <v>99.5</v>
      </c>
      <c r="F38">
        <v>141.6</v>
      </c>
      <c r="G38" s="2">
        <f t="shared" si="6"/>
        <v>297.5</v>
      </c>
      <c r="H38">
        <v>5.6</v>
      </c>
      <c r="I38">
        <v>48.1</v>
      </c>
      <c r="J38">
        <v>107.8</v>
      </c>
      <c r="K38">
        <v>138.69999999999999</v>
      </c>
      <c r="L38" s="2">
        <f t="shared" si="7"/>
        <v>300.2</v>
      </c>
      <c r="M38">
        <v>4.3</v>
      </c>
      <c r="N38">
        <v>44.3</v>
      </c>
      <c r="O38">
        <v>108.1</v>
      </c>
      <c r="P38">
        <v>135.1</v>
      </c>
      <c r="Q38" s="2">
        <f t="shared" si="8"/>
        <v>291.79999999999995</v>
      </c>
      <c r="R38">
        <v>4</v>
      </c>
      <c r="S38">
        <v>43.5</v>
      </c>
      <c r="T38">
        <v>110</v>
      </c>
      <c r="U38">
        <v>127.4</v>
      </c>
      <c r="V38" s="2">
        <f t="shared" si="9"/>
        <v>284.89999999999998</v>
      </c>
      <c r="W38">
        <v>3.9</v>
      </c>
      <c r="X38">
        <v>34.9</v>
      </c>
      <c r="Y38">
        <v>124.2</v>
      </c>
      <c r="Z38">
        <v>123.2</v>
      </c>
      <c r="AA38" s="2">
        <f t="shared" si="10"/>
        <v>286.2</v>
      </c>
      <c r="AB38" s="1">
        <f t="shared" si="11"/>
        <v>-3.7983193277310963</v>
      </c>
      <c r="AC38">
        <v>4.3</v>
      </c>
      <c r="AD38">
        <v>31.7</v>
      </c>
      <c r="AE38">
        <v>132</v>
      </c>
      <c r="AF38">
        <v>131.69999999999999</v>
      </c>
      <c r="AG38" s="2">
        <v>299.7</v>
      </c>
      <c r="AH38">
        <v>11544225</v>
      </c>
      <c r="AI38">
        <v>4.4000000000000004</v>
      </c>
      <c r="AJ38">
        <v>31.5</v>
      </c>
      <c r="AK38">
        <v>139.1</v>
      </c>
      <c r="AL38">
        <v>132.4</v>
      </c>
      <c r="AM38" s="2">
        <v>307.39999999999998</v>
      </c>
      <c r="AN38">
        <v>11544951</v>
      </c>
    </row>
    <row r="39" spans="1:40" x14ac:dyDescent="0.25">
      <c r="A39">
        <v>37</v>
      </c>
      <c r="B39" t="s">
        <v>16</v>
      </c>
      <c r="C39">
        <v>6.2</v>
      </c>
      <c r="D39">
        <v>54.5</v>
      </c>
      <c r="E39">
        <v>76.3</v>
      </c>
      <c r="F39">
        <v>319.3</v>
      </c>
      <c r="G39" s="2">
        <f t="shared" si="6"/>
        <v>456.3</v>
      </c>
      <c r="H39">
        <v>6.2</v>
      </c>
      <c r="I39">
        <v>52</v>
      </c>
      <c r="J39">
        <v>80.599999999999994</v>
      </c>
      <c r="K39">
        <v>311</v>
      </c>
      <c r="L39" s="2">
        <f t="shared" si="7"/>
        <v>449.8</v>
      </c>
      <c r="M39">
        <v>6</v>
      </c>
      <c r="N39">
        <v>47.3</v>
      </c>
      <c r="O39">
        <v>76.8</v>
      </c>
      <c r="P39">
        <v>291.89999999999998</v>
      </c>
      <c r="Q39" s="2">
        <f t="shared" si="8"/>
        <v>422</v>
      </c>
      <c r="R39">
        <v>4.5</v>
      </c>
      <c r="S39">
        <v>45.8</v>
      </c>
      <c r="T39">
        <v>78.599999999999994</v>
      </c>
      <c r="U39">
        <v>277</v>
      </c>
      <c r="V39" s="2">
        <f t="shared" si="9"/>
        <v>405.9</v>
      </c>
      <c r="W39">
        <v>5.0999999999999996</v>
      </c>
      <c r="X39">
        <v>56.6</v>
      </c>
      <c r="Y39">
        <v>78.7</v>
      </c>
      <c r="Z39">
        <v>300.8</v>
      </c>
      <c r="AA39" s="2">
        <f t="shared" si="10"/>
        <v>441.20000000000005</v>
      </c>
      <c r="AB39" s="1">
        <f t="shared" si="11"/>
        <v>-3.3092263861494553</v>
      </c>
      <c r="AC39">
        <v>5.7</v>
      </c>
      <c r="AD39">
        <v>41.6</v>
      </c>
      <c r="AE39">
        <v>84.7</v>
      </c>
      <c r="AF39">
        <v>337.3</v>
      </c>
      <c r="AG39" s="2">
        <v>469.3</v>
      </c>
      <c r="AH39">
        <v>3814820</v>
      </c>
      <c r="AI39">
        <v>5.5</v>
      </c>
      <c r="AJ39">
        <v>37</v>
      </c>
      <c r="AK39">
        <v>86.6</v>
      </c>
      <c r="AL39">
        <v>325.7</v>
      </c>
      <c r="AM39" s="2">
        <v>454.79999999999995</v>
      </c>
      <c r="AN39">
        <v>3791508</v>
      </c>
    </row>
    <row r="40" spans="1:40" x14ac:dyDescent="0.25">
      <c r="A40">
        <v>38</v>
      </c>
      <c r="B40" t="s">
        <v>15</v>
      </c>
      <c r="C40">
        <v>2.5</v>
      </c>
      <c r="D40">
        <v>48.3</v>
      </c>
      <c r="E40">
        <v>58.7</v>
      </c>
      <c r="F40">
        <v>172.3</v>
      </c>
      <c r="G40" s="2">
        <f t="shared" si="6"/>
        <v>281.8</v>
      </c>
      <c r="H40">
        <v>2.8</v>
      </c>
      <c r="I40">
        <v>42</v>
      </c>
      <c r="J40">
        <v>55.6</v>
      </c>
      <c r="K40">
        <v>164.1</v>
      </c>
      <c r="L40" s="2">
        <f t="shared" si="7"/>
        <v>264.5</v>
      </c>
      <c r="M40">
        <v>2.5</v>
      </c>
      <c r="N40">
        <v>39.5</v>
      </c>
      <c r="O40">
        <v>53.3</v>
      </c>
      <c r="P40">
        <v>164.6</v>
      </c>
      <c r="Q40" s="2">
        <f t="shared" si="8"/>
        <v>259.89999999999998</v>
      </c>
      <c r="R40">
        <v>2</v>
      </c>
      <c r="S40">
        <v>36.700000000000003</v>
      </c>
      <c r="T40">
        <v>52.7</v>
      </c>
      <c r="U40">
        <v>140.80000000000001</v>
      </c>
      <c r="V40" s="2">
        <f t="shared" si="9"/>
        <v>232.20000000000002</v>
      </c>
      <c r="W40">
        <v>2</v>
      </c>
      <c r="X40">
        <v>48.3</v>
      </c>
      <c r="Y40">
        <v>61</v>
      </c>
      <c r="Z40">
        <v>142.69999999999999</v>
      </c>
      <c r="AA40" s="2">
        <f t="shared" si="10"/>
        <v>254</v>
      </c>
      <c r="AB40" s="1">
        <f t="shared" si="11"/>
        <v>-9.8651525904897124</v>
      </c>
      <c r="AC40">
        <v>2.4</v>
      </c>
      <c r="AD40">
        <v>29.2</v>
      </c>
      <c r="AE40">
        <v>61.9</v>
      </c>
      <c r="AF40">
        <v>154.1</v>
      </c>
      <c r="AG40" s="2">
        <v>247.6</v>
      </c>
      <c r="AH40">
        <v>3899353</v>
      </c>
      <c r="AI40">
        <v>2.1</v>
      </c>
      <c r="AJ40">
        <v>31.4</v>
      </c>
      <c r="AK40">
        <v>57.4</v>
      </c>
      <c r="AL40">
        <v>156.6</v>
      </c>
      <c r="AM40" s="2">
        <v>247.5</v>
      </c>
      <c r="AN40">
        <v>3871859</v>
      </c>
    </row>
    <row r="41" spans="1:40" x14ac:dyDescent="0.25">
      <c r="A41">
        <v>39</v>
      </c>
      <c r="B41" t="s">
        <v>14</v>
      </c>
      <c r="C41">
        <v>5.8</v>
      </c>
      <c r="D41">
        <v>32.799999999999997</v>
      </c>
      <c r="E41">
        <v>92.1</v>
      </c>
      <c r="F41">
        <v>182.6</v>
      </c>
      <c r="G41" s="2">
        <f t="shared" si="6"/>
        <v>313.29999999999995</v>
      </c>
      <c r="H41">
        <v>5.2</v>
      </c>
      <c r="I41">
        <v>34.700000000000003</v>
      </c>
      <c r="J41">
        <v>96.4</v>
      </c>
      <c r="K41">
        <v>180.1</v>
      </c>
      <c r="L41" s="2">
        <f t="shared" si="7"/>
        <v>316.39999999999998</v>
      </c>
      <c r="M41">
        <v>5.0999999999999996</v>
      </c>
      <c r="N41">
        <v>33.6</v>
      </c>
      <c r="O41">
        <v>101.6</v>
      </c>
      <c r="P41">
        <v>174.8</v>
      </c>
      <c r="Q41" s="2">
        <f t="shared" si="8"/>
        <v>315.10000000000002</v>
      </c>
      <c r="R41">
        <v>4.8</v>
      </c>
      <c r="S41">
        <v>29.9</v>
      </c>
      <c r="T41">
        <v>105.8</v>
      </c>
      <c r="U41">
        <v>173.5</v>
      </c>
      <c r="V41" s="2">
        <f t="shared" si="9"/>
        <v>314</v>
      </c>
      <c r="W41">
        <v>4.7</v>
      </c>
      <c r="X41">
        <v>29.5</v>
      </c>
      <c r="Y41">
        <v>115.6</v>
      </c>
      <c r="Z41">
        <v>185.7</v>
      </c>
      <c r="AA41" s="2">
        <f t="shared" si="10"/>
        <v>335.5</v>
      </c>
      <c r="AB41" s="1">
        <f t="shared" si="11"/>
        <v>7.0858601978934086</v>
      </c>
      <c r="AC41">
        <v>5.4</v>
      </c>
      <c r="AD41">
        <v>26.1</v>
      </c>
      <c r="AE41">
        <v>122.8</v>
      </c>
      <c r="AF41">
        <v>194.4</v>
      </c>
      <c r="AG41" s="2">
        <v>348.70000000000005</v>
      </c>
      <c r="AH41">
        <v>12763536</v>
      </c>
      <c r="AI41">
        <v>5</v>
      </c>
      <c r="AJ41">
        <v>26.1</v>
      </c>
      <c r="AK41">
        <v>126.6</v>
      </c>
      <c r="AL41">
        <v>197.3</v>
      </c>
      <c r="AM41" s="2">
        <v>355</v>
      </c>
      <c r="AN41">
        <v>12742886</v>
      </c>
    </row>
    <row r="42" spans="1:40" x14ac:dyDescent="0.25">
      <c r="A42">
        <v>40</v>
      </c>
      <c r="B42" t="s">
        <v>13</v>
      </c>
      <c r="C42">
        <v>20.3</v>
      </c>
      <c r="D42">
        <v>6.3</v>
      </c>
      <c r="E42">
        <v>91.5</v>
      </c>
      <c r="F42">
        <v>114.4</v>
      </c>
      <c r="G42" s="2">
        <f t="shared" si="6"/>
        <v>232.5</v>
      </c>
      <c r="H42">
        <v>19.899999999999999</v>
      </c>
      <c r="I42">
        <v>5</v>
      </c>
      <c r="J42">
        <v>93.8</v>
      </c>
      <c r="K42">
        <v>105.4</v>
      </c>
      <c r="L42" s="2">
        <f t="shared" si="7"/>
        <v>224.1</v>
      </c>
      <c r="M42">
        <v>16.8</v>
      </c>
      <c r="N42">
        <v>4.7</v>
      </c>
      <c r="O42">
        <v>117.1</v>
      </c>
      <c r="P42">
        <v>80.900000000000006</v>
      </c>
      <c r="Q42" s="2">
        <f t="shared" si="8"/>
        <v>219.5</v>
      </c>
      <c r="R42">
        <v>19.2</v>
      </c>
      <c r="S42">
        <v>1.6</v>
      </c>
      <c r="T42">
        <v>145.69999999999999</v>
      </c>
      <c r="U42">
        <v>69.7</v>
      </c>
      <c r="V42" s="2">
        <f t="shared" si="9"/>
        <v>236.2</v>
      </c>
      <c r="W42">
        <v>24.4</v>
      </c>
      <c r="X42">
        <v>0.9</v>
      </c>
      <c r="Y42">
        <v>166.4</v>
      </c>
      <c r="Z42">
        <v>66.3</v>
      </c>
      <c r="AA42" s="2">
        <f t="shared" si="10"/>
        <v>258</v>
      </c>
      <c r="AB42" s="1">
        <f t="shared" si="11"/>
        <v>10.96774193548387</v>
      </c>
      <c r="AC42">
        <v>26.7</v>
      </c>
      <c r="AD42">
        <v>0.9</v>
      </c>
      <c r="AE42">
        <v>171.7</v>
      </c>
      <c r="AF42">
        <v>74.5</v>
      </c>
      <c r="AG42" s="2">
        <v>273.79999999999995</v>
      </c>
      <c r="AH42">
        <v>3667084</v>
      </c>
      <c r="AI42">
        <v>30.6</v>
      </c>
      <c r="AJ42">
        <v>1.2</v>
      </c>
      <c r="AK42">
        <v>174.4</v>
      </c>
      <c r="AL42">
        <v>78.099999999999994</v>
      </c>
      <c r="AM42" s="2">
        <v>284.3</v>
      </c>
      <c r="AN42">
        <v>3706690</v>
      </c>
    </row>
    <row r="43" spans="1:40" x14ac:dyDescent="0.25">
      <c r="A43">
        <v>41</v>
      </c>
      <c r="B43" t="s">
        <v>12</v>
      </c>
      <c r="C43">
        <v>1.9</v>
      </c>
      <c r="D43">
        <v>42</v>
      </c>
      <c r="E43">
        <v>44.7</v>
      </c>
      <c r="F43">
        <v>143.5</v>
      </c>
      <c r="G43" s="2">
        <f t="shared" si="6"/>
        <v>232.1</v>
      </c>
      <c r="H43">
        <v>2.7</v>
      </c>
      <c r="I43">
        <v>41.8</v>
      </c>
      <c r="J43">
        <v>51.1</v>
      </c>
      <c r="K43">
        <v>143.19999999999999</v>
      </c>
      <c r="L43" s="2">
        <f t="shared" si="7"/>
        <v>238.79999999999998</v>
      </c>
      <c r="M43">
        <v>2.7</v>
      </c>
      <c r="N43">
        <v>43.5</v>
      </c>
      <c r="O43">
        <v>52.6</v>
      </c>
      <c r="P43">
        <v>143.69999999999999</v>
      </c>
      <c r="Q43" s="2">
        <f t="shared" si="8"/>
        <v>242.5</v>
      </c>
      <c r="R43">
        <v>2.4</v>
      </c>
      <c r="S43">
        <v>34.200000000000003</v>
      </c>
      <c r="T43">
        <v>50.1</v>
      </c>
      <c r="U43">
        <v>132.5</v>
      </c>
      <c r="V43" s="2">
        <f t="shared" si="9"/>
        <v>219.2</v>
      </c>
      <c r="W43">
        <v>2.9</v>
      </c>
      <c r="X43">
        <v>41.8</v>
      </c>
      <c r="Y43">
        <v>65</v>
      </c>
      <c r="Z43">
        <v>147.4</v>
      </c>
      <c r="AA43" s="2">
        <f t="shared" si="10"/>
        <v>257.10000000000002</v>
      </c>
      <c r="AB43" s="1">
        <f t="shared" si="11"/>
        <v>10.771219302025001</v>
      </c>
      <c r="AC43">
        <v>3.2</v>
      </c>
      <c r="AD43">
        <v>27.4</v>
      </c>
      <c r="AE43">
        <v>67.900000000000006</v>
      </c>
      <c r="AF43">
        <v>153.9</v>
      </c>
      <c r="AG43" s="2">
        <v>252.4</v>
      </c>
      <c r="AH43">
        <v>1050292</v>
      </c>
      <c r="AI43">
        <v>1.3</v>
      </c>
      <c r="AJ43">
        <v>28.9</v>
      </c>
      <c r="AK43">
        <v>71</v>
      </c>
      <c r="AL43">
        <v>146.30000000000001</v>
      </c>
      <c r="AM43" s="2">
        <v>247.5</v>
      </c>
      <c r="AN43">
        <v>1051302</v>
      </c>
    </row>
    <row r="44" spans="1:40" x14ac:dyDescent="0.25">
      <c r="A44">
        <v>42</v>
      </c>
      <c r="B44" t="s">
        <v>11</v>
      </c>
      <c r="C44">
        <v>7.8</v>
      </c>
      <c r="D44">
        <v>49.8</v>
      </c>
      <c r="E44">
        <v>77</v>
      </c>
      <c r="F44">
        <v>371.5</v>
      </c>
      <c r="G44" s="2">
        <f t="shared" si="6"/>
        <v>506.1</v>
      </c>
      <c r="H44">
        <v>7.4</v>
      </c>
      <c r="I44">
        <v>48.1</v>
      </c>
      <c r="J44">
        <v>81.3</v>
      </c>
      <c r="K44">
        <v>365</v>
      </c>
      <c r="L44" s="2">
        <f t="shared" si="7"/>
        <v>501.8</v>
      </c>
      <c r="M44">
        <v>8.1</v>
      </c>
      <c r="N44">
        <v>46.9</v>
      </c>
      <c r="O44">
        <v>80.3</v>
      </c>
      <c r="P44">
        <v>369.1</v>
      </c>
      <c r="Q44" s="2">
        <f t="shared" si="8"/>
        <v>504.40000000000003</v>
      </c>
      <c r="R44">
        <v>6.4</v>
      </c>
      <c r="S44">
        <v>42.8</v>
      </c>
      <c r="T44">
        <v>82.7</v>
      </c>
      <c r="U44">
        <v>365.8</v>
      </c>
      <c r="V44" s="2">
        <f t="shared" si="9"/>
        <v>497.70000000000005</v>
      </c>
      <c r="W44">
        <v>6.2</v>
      </c>
      <c r="X44">
        <v>45.5</v>
      </c>
      <c r="Y44">
        <v>83.2</v>
      </c>
      <c r="Z44">
        <v>373.6</v>
      </c>
      <c r="AA44" s="2">
        <f t="shared" si="10"/>
        <v>508.5</v>
      </c>
      <c r="AB44" s="1">
        <f t="shared" si="11"/>
        <v>0.47421458209839501</v>
      </c>
      <c r="AC44">
        <v>6.9</v>
      </c>
      <c r="AD44">
        <v>35.5</v>
      </c>
      <c r="AE44">
        <v>95</v>
      </c>
      <c r="AF44">
        <v>421.4</v>
      </c>
      <c r="AG44" s="2">
        <v>558.79999999999995</v>
      </c>
      <c r="AH44">
        <v>4723723</v>
      </c>
      <c r="AI44">
        <v>6.8</v>
      </c>
      <c r="AJ44">
        <v>34.5</v>
      </c>
      <c r="AK44">
        <v>92.2</v>
      </c>
      <c r="AL44">
        <v>438.4</v>
      </c>
      <c r="AM44" s="2">
        <v>571.9</v>
      </c>
      <c r="AN44">
        <v>4679230</v>
      </c>
    </row>
    <row r="45" spans="1:40" x14ac:dyDescent="0.25">
      <c r="A45">
        <v>43</v>
      </c>
      <c r="B45" t="s">
        <v>10</v>
      </c>
      <c r="C45">
        <v>2.9</v>
      </c>
      <c r="D45">
        <v>68.400000000000006</v>
      </c>
      <c r="E45">
        <v>27.4</v>
      </c>
      <c r="F45">
        <v>335</v>
      </c>
      <c r="G45" s="2">
        <f t="shared" si="6"/>
        <v>433.70000000000005</v>
      </c>
      <c r="H45">
        <v>3.1</v>
      </c>
      <c r="I45">
        <v>58.8</v>
      </c>
      <c r="J45">
        <v>31.4</v>
      </c>
      <c r="K45">
        <v>325</v>
      </c>
      <c r="L45" s="2">
        <f t="shared" si="7"/>
        <v>418.3</v>
      </c>
      <c r="M45">
        <v>3.7</v>
      </c>
      <c r="N45">
        <v>57.7</v>
      </c>
      <c r="O45">
        <v>25.2</v>
      </c>
      <c r="P45">
        <v>296.60000000000002</v>
      </c>
      <c r="Q45" s="2">
        <f t="shared" si="8"/>
        <v>383.20000000000005</v>
      </c>
      <c r="R45">
        <v>2.2999999999999998</v>
      </c>
      <c r="S45">
        <v>55.1</v>
      </c>
      <c r="T45">
        <v>23.4</v>
      </c>
      <c r="U45">
        <v>245.7</v>
      </c>
      <c r="V45" s="2">
        <f t="shared" si="9"/>
        <v>326.5</v>
      </c>
      <c r="W45">
        <v>2.4</v>
      </c>
      <c r="X45">
        <v>59.1</v>
      </c>
      <c r="Y45">
        <v>18.8</v>
      </c>
      <c r="Z45">
        <v>236.2</v>
      </c>
      <c r="AA45" s="2">
        <f t="shared" si="10"/>
        <v>316.5</v>
      </c>
      <c r="AB45" s="1">
        <f t="shared" si="11"/>
        <v>-27.023287987087855</v>
      </c>
      <c r="AC45">
        <v>3</v>
      </c>
      <c r="AD45">
        <v>70.2</v>
      </c>
      <c r="AE45">
        <v>19</v>
      </c>
      <c r="AF45">
        <v>229.7</v>
      </c>
      <c r="AG45" s="2">
        <v>321.89999999999998</v>
      </c>
      <c r="AH45">
        <v>833354</v>
      </c>
      <c r="AI45">
        <v>2.5</v>
      </c>
      <c r="AJ45">
        <v>60.2</v>
      </c>
      <c r="AK45">
        <v>20.3</v>
      </c>
      <c r="AL45">
        <v>171.1</v>
      </c>
      <c r="AM45" s="2">
        <v>254.1</v>
      </c>
      <c r="AN45">
        <v>824082</v>
      </c>
    </row>
    <row r="46" spans="1:40" x14ac:dyDescent="0.25">
      <c r="A46">
        <v>44</v>
      </c>
      <c r="B46" t="s">
        <v>9</v>
      </c>
      <c r="C46">
        <v>7.8</v>
      </c>
      <c r="D46">
        <v>43.7</v>
      </c>
      <c r="E46">
        <v>117.1</v>
      </c>
      <c r="F46">
        <v>482.9</v>
      </c>
      <c r="G46" s="2">
        <f t="shared" si="6"/>
        <v>651.5</v>
      </c>
      <c r="H46">
        <v>7.3</v>
      </c>
      <c r="I46">
        <v>40.799999999999997</v>
      </c>
      <c r="J46">
        <v>117.5</v>
      </c>
      <c r="K46">
        <v>467.3</v>
      </c>
      <c r="L46" s="2">
        <f t="shared" si="7"/>
        <v>632.9</v>
      </c>
      <c r="M46">
        <v>6.2</v>
      </c>
      <c r="N46">
        <v>40.5</v>
      </c>
      <c r="O46">
        <v>113.2</v>
      </c>
      <c r="P46">
        <v>452.2</v>
      </c>
      <c r="Q46" s="2">
        <f t="shared" si="8"/>
        <v>612.1</v>
      </c>
      <c r="R46">
        <v>5.7</v>
      </c>
      <c r="S46">
        <v>38.6</v>
      </c>
      <c r="T46">
        <v>110.9</v>
      </c>
      <c r="U46">
        <v>453.2</v>
      </c>
      <c r="V46" s="2">
        <f t="shared" si="9"/>
        <v>608.4</v>
      </c>
      <c r="W46">
        <v>5</v>
      </c>
      <c r="X46">
        <v>36.200000000000003</v>
      </c>
      <c r="Y46">
        <v>112.5</v>
      </c>
      <c r="Z46">
        <v>436.9</v>
      </c>
      <c r="AA46" s="2">
        <f t="shared" si="10"/>
        <v>590.59999999999991</v>
      </c>
      <c r="AB46" s="1">
        <f t="shared" si="11"/>
        <v>-9.3476592478894993</v>
      </c>
      <c r="AC46">
        <v>6</v>
      </c>
      <c r="AD46">
        <v>31.5</v>
      </c>
      <c r="AE46">
        <v>126.5</v>
      </c>
      <c r="AF46">
        <v>479.6</v>
      </c>
      <c r="AG46" s="2">
        <v>643.6</v>
      </c>
      <c r="AH46">
        <v>6456243</v>
      </c>
      <c r="AI46">
        <v>5.8</v>
      </c>
      <c r="AJ46">
        <v>31.6</v>
      </c>
      <c r="AK46">
        <v>126.2</v>
      </c>
      <c r="AL46">
        <v>444.5</v>
      </c>
      <c r="AM46" s="2">
        <v>608.1</v>
      </c>
      <c r="AN46">
        <v>6403353</v>
      </c>
    </row>
    <row r="47" spans="1:40" x14ac:dyDescent="0.25">
      <c r="A47">
        <v>45</v>
      </c>
      <c r="B47" t="s">
        <v>8</v>
      </c>
      <c r="C47">
        <v>5</v>
      </c>
      <c r="D47">
        <v>51.1</v>
      </c>
      <c r="E47">
        <v>114</v>
      </c>
      <c r="F47">
        <v>268.8</v>
      </c>
      <c r="G47" s="2">
        <f t="shared" si="6"/>
        <v>438.9</v>
      </c>
      <c r="H47">
        <v>5.3</v>
      </c>
      <c r="I47">
        <v>48</v>
      </c>
      <c r="J47">
        <v>119.6</v>
      </c>
      <c r="K47">
        <v>261.60000000000002</v>
      </c>
      <c r="L47" s="2">
        <f t="shared" si="7"/>
        <v>434.5</v>
      </c>
      <c r="M47">
        <v>4.8</v>
      </c>
      <c r="N47">
        <v>44.6</v>
      </c>
      <c r="O47">
        <v>116.3</v>
      </c>
      <c r="P47">
        <v>246.6</v>
      </c>
      <c r="Q47" s="2">
        <f t="shared" si="8"/>
        <v>412.29999999999995</v>
      </c>
      <c r="R47">
        <v>4.4000000000000004</v>
      </c>
      <c r="S47">
        <v>42.3</v>
      </c>
      <c r="T47">
        <v>115.7</v>
      </c>
      <c r="U47">
        <v>243.6</v>
      </c>
      <c r="V47" s="2">
        <f t="shared" si="9"/>
        <v>406</v>
      </c>
      <c r="W47">
        <v>4.3</v>
      </c>
      <c r="X47">
        <v>36.9</v>
      </c>
      <c r="Y47">
        <v>120.2</v>
      </c>
      <c r="Z47">
        <v>246.9</v>
      </c>
      <c r="AA47" s="2">
        <f t="shared" si="10"/>
        <v>408.3</v>
      </c>
      <c r="AB47" s="1">
        <f t="shared" si="11"/>
        <v>-6.9719753930280168</v>
      </c>
      <c r="AC47">
        <v>4.4000000000000004</v>
      </c>
      <c r="AD47">
        <v>29.6</v>
      </c>
      <c r="AE47">
        <v>116.6</v>
      </c>
      <c r="AF47">
        <v>258</v>
      </c>
      <c r="AG47" s="2">
        <v>408.6</v>
      </c>
      <c r="AH47">
        <v>26059203</v>
      </c>
      <c r="AI47">
        <v>4.4000000000000004</v>
      </c>
      <c r="AJ47">
        <v>29</v>
      </c>
      <c r="AK47">
        <v>110.6</v>
      </c>
      <c r="AL47">
        <v>264.5</v>
      </c>
      <c r="AM47" s="2">
        <v>408.5</v>
      </c>
      <c r="AN47">
        <v>25674681</v>
      </c>
    </row>
    <row r="48" spans="1:40" x14ac:dyDescent="0.25">
      <c r="A48">
        <v>46</v>
      </c>
      <c r="B48" t="s">
        <v>7</v>
      </c>
      <c r="C48">
        <v>2.4</v>
      </c>
      <c r="D48">
        <v>54.7</v>
      </c>
      <c r="E48">
        <v>47.3</v>
      </c>
      <c r="F48">
        <v>134.5</v>
      </c>
      <c r="G48" s="2">
        <f t="shared" si="6"/>
        <v>238.9</v>
      </c>
      <c r="H48">
        <v>2.4</v>
      </c>
      <c r="I48">
        <v>49.8</v>
      </c>
      <c r="J48">
        <v>50.5</v>
      </c>
      <c r="K48">
        <v>140.1</v>
      </c>
      <c r="L48" s="2">
        <f t="shared" si="7"/>
        <v>242.79999999999998</v>
      </c>
      <c r="M48">
        <v>1.8</v>
      </c>
      <c r="N48">
        <v>54.9</v>
      </c>
      <c r="O48">
        <v>44.3</v>
      </c>
      <c r="P48">
        <v>135.1</v>
      </c>
      <c r="Q48" s="2">
        <f t="shared" si="8"/>
        <v>236.1</v>
      </c>
      <c r="R48">
        <v>2.2999999999999998</v>
      </c>
      <c r="S48">
        <v>49.4</v>
      </c>
      <c r="T48">
        <v>44.6</v>
      </c>
      <c r="U48">
        <v>119.4</v>
      </c>
      <c r="V48" s="2">
        <f t="shared" si="9"/>
        <v>215.7</v>
      </c>
      <c r="W48">
        <v>1.7</v>
      </c>
      <c r="X48">
        <v>49</v>
      </c>
      <c r="Y48">
        <v>42.8</v>
      </c>
      <c r="Z48">
        <v>130.4</v>
      </c>
      <c r="AA48" s="2">
        <f t="shared" si="10"/>
        <v>223.9</v>
      </c>
      <c r="AB48" s="1">
        <f t="shared" si="11"/>
        <v>-6.2787777312683133</v>
      </c>
      <c r="AC48">
        <v>1.8</v>
      </c>
      <c r="AD48">
        <v>33</v>
      </c>
      <c r="AE48">
        <v>38.5</v>
      </c>
      <c r="AF48">
        <v>132.5</v>
      </c>
      <c r="AG48" s="2">
        <v>205.8</v>
      </c>
      <c r="AH48">
        <v>2855287</v>
      </c>
      <c r="AI48">
        <v>1.9</v>
      </c>
      <c r="AJ48">
        <v>30.3</v>
      </c>
      <c r="AK48">
        <v>38.4</v>
      </c>
      <c r="AL48">
        <v>124.4</v>
      </c>
      <c r="AM48" s="2">
        <v>195</v>
      </c>
      <c r="AN48">
        <v>2817222</v>
      </c>
    </row>
    <row r="49" spans="1:40" x14ac:dyDescent="0.25">
      <c r="A49">
        <v>47</v>
      </c>
      <c r="B49" t="s">
        <v>6</v>
      </c>
      <c r="C49">
        <v>2.2000000000000002</v>
      </c>
      <c r="D49">
        <v>35</v>
      </c>
      <c r="E49">
        <v>14.8</v>
      </c>
      <c r="F49">
        <v>113.8</v>
      </c>
      <c r="G49" s="2">
        <f t="shared" si="6"/>
        <v>165.8</v>
      </c>
      <c r="H49">
        <v>2.2000000000000002</v>
      </c>
      <c r="I49">
        <v>28.5</v>
      </c>
      <c r="J49">
        <v>17</v>
      </c>
      <c r="K49">
        <v>110.6</v>
      </c>
      <c r="L49" s="2">
        <f t="shared" si="7"/>
        <v>158.30000000000001</v>
      </c>
      <c r="M49">
        <v>1.6</v>
      </c>
      <c r="N49">
        <v>21.7</v>
      </c>
      <c r="O49">
        <v>16.100000000000001</v>
      </c>
      <c r="P49">
        <v>78.599999999999994</v>
      </c>
      <c r="Q49" s="2">
        <f t="shared" si="8"/>
        <v>118</v>
      </c>
      <c r="R49">
        <v>1.6</v>
      </c>
      <c r="S49">
        <v>17.600000000000001</v>
      </c>
      <c r="T49">
        <v>11.2</v>
      </c>
      <c r="U49">
        <v>68.900000000000006</v>
      </c>
      <c r="V49" s="2">
        <f t="shared" si="9"/>
        <v>99.300000000000011</v>
      </c>
      <c r="W49">
        <v>1.6</v>
      </c>
      <c r="X49">
        <v>20.7</v>
      </c>
      <c r="Y49">
        <v>11.6</v>
      </c>
      <c r="Z49">
        <v>87.1</v>
      </c>
      <c r="AA49" s="2">
        <f t="shared" si="10"/>
        <v>121</v>
      </c>
      <c r="AB49" s="1">
        <f t="shared" si="11"/>
        <v>-27.020506634499402</v>
      </c>
      <c r="AC49">
        <v>1.3</v>
      </c>
      <c r="AD49">
        <v>19.3</v>
      </c>
      <c r="AE49">
        <v>17.899999999999999</v>
      </c>
      <c r="AF49">
        <v>104.2</v>
      </c>
      <c r="AG49" s="2">
        <v>142.69999999999999</v>
      </c>
      <c r="AH49">
        <v>626011</v>
      </c>
      <c r="AI49">
        <v>1.3</v>
      </c>
      <c r="AJ49">
        <v>19</v>
      </c>
      <c r="AK49">
        <v>13.6</v>
      </c>
      <c r="AL49">
        <v>101.4</v>
      </c>
      <c r="AM49" s="2">
        <v>135.30000000000001</v>
      </c>
      <c r="AN49">
        <v>626431</v>
      </c>
    </row>
    <row r="50" spans="1:40" x14ac:dyDescent="0.25">
      <c r="A50">
        <v>48</v>
      </c>
      <c r="B50" t="s">
        <v>5</v>
      </c>
      <c r="C50">
        <v>5.3</v>
      </c>
      <c r="D50">
        <v>33.799999999999997</v>
      </c>
      <c r="E50">
        <v>51.1</v>
      </c>
      <c r="F50">
        <v>117.9</v>
      </c>
      <c r="G50" s="2">
        <f t="shared" si="6"/>
        <v>208.1</v>
      </c>
      <c r="H50">
        <v>5.8</v>
      </c>
      <c r="I50">
        <v>32.5</v>
      </c>
      <c r="J50">
        <v>57.1</v>
      </c>
      <c r="K50">
        <v>122.2</v>
      </c>
      <c r="L50" s="2">
        <f t="shared" si="7"/>
        <v>217.60000000000002</v>
      </c>
      <c r="M50">
        <v>4.5999999999999996</v>
      </c>
      <c r="N50">
        <v>27.9</v>
      </c>
      <c r="O50">
        <v>53</v>
      </c>
      <c r="P50">
        <v>110.2</v>
      </c>
      <c r="Q50" s="2">
        <f t="shared" si="8"/>
        <v>195.7</v>
      </c>
      <c r="R50">
        <v>4.0999999999999996</v>
      </c>
      <c r="S50">
        <v>27.7</v>
      </c>
      <c r="T50">
        <v>51.5</v>
      </c>
      <c r="U50">
        <v>112.9</v>
      </c>
      <c r="V50" s="2">
        <f t="shared" si="9"/>
        <v>196.2</v>
      </c>
      <c r="W50">
        <v>3.8</v>
      </c>
      <c r="X50">
        <v>27.4</v>
      </c>
      <c r="Y50">
        <v>55.3</v>
      </c>
      <c r="Z50">
        <v>109.7</v>
      </c>
      <c r="AA50" s="2">
        <f t="shared" si="10"/>
        <v>196.2</v>
      </c>
      <c r="AB50" s="1">
        <f t="shared" si="11"/>
        <v>-5.718404613166749</v>
      </c>
      <c r="AC50">
        <v>3.8</v>
      </c>
      <c r="AD50">
        <v>17.7</v>
      </c>
      <c r="AE50">
        <v>57.5</v>
      </c>
      <c r="AF50">
        <v>111.1</v>
      </c>
      <c r="AG50" s="2">
        <v>190.1</v>
      </c>
      <c r="AH50">
        <v>8185867</v>
      </c>
      <c r="AI50">
        <v>3.7</v>
      </c>
      <c r="AJ50">
        <v>19</v>
      </c>
      <c r="AK50">
        <v>67.099999999999994</v>
      </c>
      <c r="AL50">
        <v>106.9</v>
      </c>
      <c r="AM50" s="2">
        <v>196.7</v>
      </c>
      <c r="AN50">
        <v>8096604</v>
      </c>
    </row>
    <row r="51" spans="1:40" x14ac:dyDescent="0.25">
      <c r="A51">
        <v>49</v>
      </c>
      <c r="B51" t="s">
        <v>4</v>
      </c>
      <c r="C51">
        <v>3.1</v>
      </c>
      <c r="D51">
        <v>44</v>
      </c>
      <c r="E51">
        <v>72.8</v>
      </c>
      <c r="F51">
        <v>184.6</v>
      </c>
      <c r="G51" s="2">
        <f t="shared" si="6"/>
        <v>304.5</v>
      </c>
      <c r="H51">
        <v>2.7</v>
      </c>
      <c r="I51">
        <v>42.2</v>
      </c>
      <c r="J51">
        <v>77.5</v>
      </c>
      <c r="K51">
        <v>179.7</v>
      </c>
      <c r="L51" s="2">
        <f t="shared" si="7"/>
        <v>302.10000000000002</v>
      </c>
      <c r="M51">
        <v>2.9</v>
      </c>
      <c r="N51">
        <v>37.700000000000003</v>
      </c>
      <c r="O51">
        <v>76</v>
      </c>
      <c r="P51">
        <v>167.8</v>
      </c>
      <c r="Q51" s="2">
        <f t="shared" si="8"/>
        <v>284.39999999999998</v>
      </c>
      <c r="R51">
        <v>2.5</v>
      </c>
      <c r="S51">
        <v>38.200000000000003</v>
      </c>
      <c r="T51">
        <v>79.900000000000006</v>
      </c>
      <c r="U51">
        <v>164.7</v>
      </c>
      <c r="V51" s="2">
        <f t="shared" si="9"/>
        <v>285.3</v>
      </c>
      <c r="W51">
        <v>2.2999999999999998</v>
      </c>
      <c r="X51">
        <v>36.9</v>
      </c>
      <c r="Y51">
        <v>83.5</v>
      </c>
      <c r="Z51">
        <v>166.4</v>
      </c>
      <c r="AA51" s="2">
        <f t="shared" si="10"/>
        <v>289.10000000000002</v>
      </c>
      <c r="AB51" s="1">
        <f t="shared" si="11"/>
        <v>-5.057471264367809</v>
      </c>
      <c r="AC51">
        <v>3</v>
      </c>
      <c r="AD51">
        <v>31.8</v>
      </c>
      <c r="AE51">
        <v>83.3</v>
      </c>
      <c r="AF51">
        <v>177.5</v>
      </c>
      <c r="AG51" s="2">
        <v>295.60000000000002</v>
      </c>
      <c r="AH51">
        <v>6897012</v>
      </c>
      <c r="AI51">
        <v>2.4</v>
      </c>
      <c r="AJ51">
        <v>33.5</v>
      </c>
      <c r="AK51">
        <v>82.5</v>
      </c>
      <c r="AL51">
        <v>176.1</v>
      </c>
      <c r="AM51" s="2">
        <v>294.5</v>
      </c>
      <c r="AN51">
        <v>6830038</v>
      </c>
    </row>
    <row r="52" spans="1:40" x14ac:dyDescent="0.25">
      <c r="A52">
        <v>50</v>
      </c>
      <c r="B52" t="s">
        <v>3</v>
      </c>
      <c r="C52">
        <v>4.7</v>
      </c>
      <c r="D52">
        <v>43.8</v>
      </c>
      <c r="E52">
        <v>28.9</v>
      </c>
      <c r="F52">
        <v>273.39999999999998</v>
      </c>
      <c r="G52" s="2">
        <f t="shared" si="6"/>
        <v>350.79999999999995</v>
      </c>
      <c r="H52">
        <v>4.4000000000000004</v>
      </c>
      <c r="I52">
        <v>35.9</v>
      </c>
      <c r="J52">
        <v>39.299999999999997</v>
      </c>
      <c r="K52">
        <v>278.5</v>
      </c>
      <c r="L52" s="2">
        <f t="shared" si="7"/>
        <v>358.1</v>
      </c>
      <c r="M52">
        <v>3.8</v>
      </c>
      <c r="N52">
        <v>36.4</v>
      </c>
      <c r="O52">
        <v>41.2</v>
      </c>
      <c r="P52">
        <v>256.39999999999998</v>
      </c>
      <c r="Q52" s="2">
        <f t="shared" si="8"/>
        <v>337.79999999999995</v>
      </c>
      <c r="R52">
        <v>4</v>
      </c>
      <c r="S52">
        <v>27.3</v>
      </c>
      <c r="T52">
        <v>35.200000000000003</v>
      </c>
      <c r="U52">
        <v>235.5</v>
      </c>
      <c r="V52" s="2">
        <f t="shared" si="9"/>
        <v>302</v>
      </c>
      <c r="W52">
        <v>3.3</v>
      </c>
      <c r="X52">
        <v>35.200000000000003</v>
      </c>
      <c r="Y52">
        <v>35.1</v>
      </c>
      <c r="Z52">
        <v>226.7</v>
      </c>
      <c r="AA52" s="2">
        <f t="shared" si="10"/>
        <v>300.29999999999995</v>
      </c>
      <c r="AB52" s="1">
        <f t="shared" si="11"/>
        <v>-14.395667046750287</v>
      </c>
      <c r="AC52">
        <v>3.9</v>
      </c>
      <c r="AD52">
        <v>22.7</v>
      </c>
      <c r="AE52">
        <v>45.2</v>
      </c>
      <c r="AF52">
        <v>244.6</v>
      </c>
      <c r="AG52" s="2">
        <v>316.39999999999998</v>
      </c>
      <c r="AH52">
        <v>1855413</v>
      </c>
      <c r="AI52">
        <v>4.3</v>
      </c>
      <c r="AJ52">
        <v>20.9</v>
      </c>
      <c r="AK52">
        <v>49</v>
      </c>
      <c r="AL52">
        <v>241.6</v>
      </c>
      <c r="AM52" s="2">
        <v>315.8</v>
      </c>
      <c r="AN52">
        <v>1855364</v>
      </c>
    </row>
    <row r="53" spans="1:40" x14ac:dyDescent="0.25">
      <c r="A53">
        <v>51</v>
      </c>
      <c r="B53" t="s">
        <v>2</v>
      </c>
      <c r="C53">
        <v>3.2</v>
      </c>
      <c r="D53">
        <v>36.9</v>
      </c>
      <c r="E53">
        <v>75</v>
      </c>
      <c r="F53">
        <v>204.8</v>
      </c>
      <c r="G53" s="2">
        <f t="shared" si="6"/>
        <v>319.89999999999998</v>
      </c>
      <c r="H53">
        <v>4</v>
      </c>
      <c r="I53">
        <v>34.200000000000003</v>
      </c>
      <c r="J53">
        <v>81.400000000000006</v>
      </c>
      <c r="K53">
        <v>186.3</v>
      </c>
      <c r="L53" s="2">
        <f t="shared" si="7"/>
        <v>305.90000000000003</v>
      </c>
      <c r="M53">
        <v>4.2</v>
      </c>
      <c r="N53">
        <v>30.8</v>
      </c>
      <c r="O53">
        <v>90.7</v>
      </c>
      <c r="P53">
        <v>180.1</v>
      </c>
      <c r="Q53" s="2">
        <f t="shared" si="8"/>
        <v>305.8</v>
      </c>
      <c r="R53">
        <v>2.9</v>
      </c>
      <c r="S53">
        <v>29.1</v>
      </c>
      <c r="T53">
        <v>88</v>
      </c>
      <c r="U53">
        <v>170.4</v>
      </c>
      <c r="V53" s="2">
        <f t="shared" si="9"/>
        <v>290.39999999999998</v>
      </c>
      <c r="W53">
        <v>2.8</v>
      </c>
      <c r="X53">
        <v>29.4</v>
      </c>
      <c r="Y53">
        <v>84.2</v>
      </c>
      <c r="Z53">
        <v>161.6</v>
      </c>
      <c r="AA53" s="2">
        <f t="shared" si="10"/>
        <v>278</v>
      </c>
      <c r="AB53" s="1">
        <f t="shared" si="11"/>
        <v>-13.097843075961233</v>
      </c>
      <c r="AC53">
        <v>3</v>
      </c>
      <c r="AD53">
        <v>21.3</v>
      </c>
      <c r="AE53">
        <v>80.7</v>
      </c>
      <c r="AF53">
        <v>175.5</v>
      </c>
      <c r="AG53" s="2">
        <v>280.5</v>
      </c>
      <c r="AH53">
        <v>5726398</v>
      </c>
      <c r="AI53">
        <v>2.4</v>
      </c>
      <c r="AJ53">
        <v>20.399999999999999</v>
      </c>
      <c r="AK53">
        <v>78.2</v>
      </c>
      <c r="AL53">
        <v>135.9</v>
      </c>
      <c r="AM53" s="2">
        <v>236.9</v>
      </c>
      <c r="AN53">
        <v>5711767</v>
      </c>
    </row>
    <row r="54" spans="1:40" x14ac:dyDescent="0.25">
      <c r="A54">
        <v>52</v>
      </c>
      <c r="B54" t="s">
        <v>1</v>
      </c>
      <c r="C54">
        <v>2.6</v>
      </c>
      <c r="D54">
        <v>45.4</v>
      </c>
      <c r="E54">
        <v>13.1</v>
      </c>
      <c r="F54">
        <v>176.4</v>
      </c>
      <c r="G54" s="2">
        <f t="shared" si="6"/>
        <v>237.5</v>
      </c>
      <c r="H54">
        <v>3.4</v>
      </c>
      <c r="I54">
        <v>35</v>
      </c>
      <c r="J54">
        <v>10.1</v>
      </c>
      <c r="K54">
        <v>195.7</v>
      </c>
      <c r="L54" s="2">
        <f t="shared" si="7"/>
        <v>244.2</v>
      </c>
      <c r="M54">
        <v>2.7</v>
      </c>
      <c r="N54">
        <v>29.5</v>
      </c>
      <c r="O54">
        <v>10.1</v>
      </c>
      <c r="P54">
        <v>179.8</v>
      </c>
      <c r="Q54" s="2">
        <f t="shared" si="8"/>
        <v>222.10000000000002</v>
      </c>
      <c r="R54">
        <v>2.7</v>
      </c>
      <c r="S54">
        <v>29.8</v>
      </c>
      <c r="T54">
        <v>9.1</v>
      </c>
      <c r="U54">
        <v>153.9</v>
      </c>
      <c r="V54" s="2">
        <f t="shared" si="9"/>
        <v>195.5</v>
      </c>
      <c r="W54">
        <v>2.9</v>
      </c>
      <c r="X54">
        <v>32.1</v>
      </c>
      <c r="Y54">
        <v>12.9</v>
      </c>
      <c r="Z54">
        <v>157.19999999999999</v>
      </c>
      <c r="AA54" s="2">
        <f t="shared" si="10"/>
        <v>205.1</v>
      </c>
      <c r="AB54" s="1">
        <f t="shared" si="11"/>
        <v>-13.642105263157896</v>
      </c>
      <c r="AC54">
        <v>2.4</v>
      </c>
      <c r="AD54">
        <v>26.7</v>
      </c>
      <c r="AE54">
        <v>10.6</v>
      </c>
      <c r="AF54">
        <v>161.69999999999999</v>
      </c>
      <c r="AG54" s="2">
        <v>201.39999999999998</v>
      </c>
      <c r="AH54">
        <v>576412</v>
      </c>
      <c r="AI54">
        <v>2.4</v>
      </c>
      <c r="AJ54">
        <v>20.399999999999999</v>
      </c>
      <c r="AK54">
        <v>78.2</v>
      </c>
      <c r="AL54">
        <v>135.9</v>
      </c>
      <c r="AM54" s="2">
        <v>236.9</v>
      </c>
      <c r="AN54">
        <v>5711767</v>
      </c>
    </row>
    <row r="55" spans="1:40" x14ac:dyDescent="0.25">
      <c r="A55">
        <v>53</v>
      </c>
      <c r="B55" s="3" t="s">
        <v>0</v>
      </c>
    </row>
    <row r="56" spans="1:40" x14ac:dyDescent="0.25">
      <c r="B56" s="3"/>
    </row>
    <row r="62" spans="1:40" x14ac:dyDescent="0.25">
      <c r="AG62" s="6"/>
      <c r="AM62" s="6"/>
    </row>
    <row r="70" spans="33:39" x14ac:dyDescent="0.25">
      <c r="AG70" s="6"/>
      <c r="AM70" s="6"/>
    </row>
    <row r="78" spans="33:39" x14ac:dyDescent="0.25">
      <c r="AG78" s="6"/>
      <c r="AM78" s="6"/>
    </row>
    <row r="79" spans="33:39" x14ac:dyDescent="0.25">
      <c r="AG79" s="6"/>
      <c r="AM79" s="6"/>
    </row>
    <row r="86" spans="33:39" x14ac:dyDescent="0.25">
      <c r="AG86" s="6"/>
      <c r="AM86" s="6"/>
    </row>
    <row r="87" spans="33:39" x14ac:dyDescent="0.25">
      <c r="AG87" s="6"/>
      <c r="AM87" s="6"/>
    </row>
    <row r="94" spans="33:39" x14ac:dyDescent="0.25">
      <c r="AG94" s="6"/>
      <c r="AM94" s="6"/>
    </row>
    <row r="95" spans="33:39" x14ac:dyDescent="0.25">
      <c r="AG95" s="6"/>
      <c r="AM95" s="6"/>
    </row>
    <row r="102" spans="33:39" x14ac:dyDescent="0.25">
      <c r="AG102" s="6"/>
      <c r="AM102" s="6"/>
    </row>
    <row r="103" spans="33:39" x14ac:dyDescent="0.25">
      <c r="AG103" s="6"/>
      <c r="AM103" s="6"/>
    </row>
    <row r="110" spans="33:39" x14ac:dyDescent="0.25">
      <c r="AG110" s="6"/>
      <c r="AM110" s="6"/>
    </row>
    <row r="111" spans="33:39" x14ac:dyDescent="0.25">
      <c r="AG111" s="6"/>
      <c r="AM111" s="6"/>
    </row>
    <row r="117" spans="33:39" x14ac:dyDescent="0.25">
      <c r="AG117" s="6"/>
      <c r="AM117" s="6"/>
    </row>
    <row r="118" spans="33:39" x14ac:dyDescent="0.25">
      <c r="AG118" s="6"/>
      <c r="AM118" s="6"/>
    </row>
    <row r="126" spans="33:39" x14ac:dyDescent="0.25">
      <c r="AG126" s="6"/>
      <c r="AM126" s="6"/>
    </row>
    <row r="134" spans="33:39" x14ac:dyDescent="0.25">
      <c r="AG134" s="6"/>
      <c r="AM134" s="6"/>
    </row>
    <row r="135" spans="33:39" x14ac:dyDescent="0.25">
      <c r="AG135" s="6"/>
      <c r="AM135" s="6"/>
    </row>
    <row r="142" spans="33:39" x14ac:dyDescent="0.25">
      <c r="AG142" s="6"/>
      <c r="AM142" s="6"/>
    </row>
    <row r="150" spans="33:39" x14ac:dyDescent="0.25">
      <c r="AG150" s="6"/>
      <c r="AM150" s="6"/>
    </row>
    <row r="158" spans="33:39" x14ac:dyDescent="0.25">
      <c r="AG158" s="6"/>
      <c r="AM158" s="6"/>
    </row>
    <row r="159" spans="33:39" x14ac:dyDescent="0.25">
      <c r="AG159" s="6"/>
      <c r="AM159" s="6"/>
    </row>
    <row r="166" spans="33:39" x14ac:dyDescent="0.25">
      <c r="AG166" s="6"/>
      <c r="AM166" s="6"/>
    </row>
    <row r="167" spans="33:39" x14ac:dyDescent="0.25">
      <c r="AG167" s="6"/>
      <c r="AM167" s="6"/>
    </row>
    <row r="174" spans="33:39" x14ac:dyDescent="0.25">
      <c r="AG174" s="6"/>
      <c r="AM174" s="6"/>
    </row>
    <row r="175" spans="33:39" x14ac:dyDescent="0.25">
      <c r="AG175" s="6"/>
      <c r="AM175" s="6"/>
    </row>
    <row r="182" spans="33:39" x14ac:dyDescent="0.25">
      <c r="AG182" s="6"/>
      <c r="AM182" s="6"/>
    </row>
    <row r="183" spans="33:39" x14ac:dyDescent="0.25">
      <c r="AG183" s="6"/>
      <c r="AM183" s="6"/>
    </row>
    <row r="191" spans="33:39" x14ac:dyDescent="0.25">
      <c r="AG191" s="6"/>
      <c r="AM191" s="6"/>
    </row>
    <row r="198" spans="33:39" x14ac:dyDescent="0.25">
      <c r="AG198" s="6"/>
      <c r="AM198" s="6"/>
    </row>
    <row r="199" spans="33:39" x14ac:dyDescent="0.25">
      <c r="AG199" s="6"/>
      <c r="AM199" s="6"/>
    </row>
    <row r="207" spans="33:39" x14ac:dyDescent="0.25">
      <c r="AG207" s="6"/>
      <c r="AM207" s="6"/>
    </row>
    <row r="215" spans="33:39" x14ac:dyDescent="0.25">
      <c r="AG215" s="6"/>
      <c r="AM215" s="6"/>
    </row>
    <row r="222" spans="33:39" x14ac:dyDescent="0.25">
      <c r="AG222" s="6"/>
      <c r="AM222" s="6"/>
    </row>
    <row r="223" spans="33:39" x14ac:dyDescent="0.25">
      <c r="AG223" s="6"/>
      <c r="AM223" s="6"/>
    </row>
    <row r="231" spans="33:39" x14ac:dyDescent="0.25">
      <c r="AG231" s="6"/>
      <c r="AM231" s="6"/>
    </row>
    <row r="239" spans="33:39" x14ac:dyDescent="0.25">
      <c r="AG239" s="6"/>
      <c r="AM239" s="6"/>
    </row>
    <row r="240" spans="33:39" x14ac:dyDescent="0.25">
      <c r="AG240" s="6"/>
      <c r="AM240" s="6"/>
    </row>
    <row r="247" spans="33:39" x14ac:dyDescent="0.25">
      <c r="AG247" s="6"/>
      <c r="AM247" s="6"/>
    </row>
    <row r="248" spans="33:39" x14ac:dyDescent="0.25">
      <c r="AG248" s="6"/>
      <c r="AM248" s="6"/>
    </row>
    <row r="255" spans="33:39" x14ac:dyDescent="0.25">
      <c r="AG255" s="6"/>
      <c r="AM255" s="6"/>
    </row>
    <row r="256" spans="33:39" x14ac:dyDescent="0.25">
      <c r="AG256" s="6"/>
      <c r="AM256" s="6"/>
    </row>
    <row r="263" spans="33:39" x14ac:dyDescent="0.25">
      <c r="AG263" s="6"/>
      <c r="AM263" s="6"/>
    </row>
    <row r="264" spans="33:39" x14ac:dyDescent="0.25">
      <c r="AG264" s="6"/>
      <c r="AM264" s="6"/>
    </row>
    <row r="271" spans="33:39" x14ac:dyDescent="0.25">
      <c r="AG271" s="6"/>
      <c r="AM271" s="6"/>
    </row>
    <row r="272" spans="33:39" x14ac:dyDescent="0.25">
      <c r="AG272" s="6"/>
      <c r="AM272" s="6"/>
    </row>
    <row r="279" spans="33:39" x14ac:dyDescent="0.25">
      <c r="AG279" s="6"/>
      <c r="AM279" s="6"/>
    </row>
    <row r="280" spans="33:39" x14ac:dyDescent="0.25">
      <c r="AG280" s="6"/>
      <c r="AM280" s="6"/>
    </row>
    <row r="288" spans="33:39" x14ac:dyDescent="0.25">
      <c r="AG288" s="6"/>
      <c r="AM288" s="6"/>
    </row>
    <row r="296" spans="33:39" x14ac:dyDescent="0.25">
      <c r="AG296" s="6"/>
      <c r="AM296" s="6"/>
    </row>
    <row r="304" spans="33:39" x14ac:dyDescent="0.25">
      <c r="AG304" s="6"/>
      <c r="AM304" s="6"/>
    </row>
    <row r="305" spans="33:39" x14ac:dyDescent="0.25">
      <c r="AG305" s="6"/>
      <c r="AM305" s="6"/>
    </row>
    <row r="311" spans="33:39" x14ac:dyDescent="0.25">
      <c r="AG311" s="6"/>
      <c r="AM311" s="6"/>
    </row>
    <row r="312" spans="33:39" x14ac:dyDescent="0.25">
      <c r="AG312" s="6"/>
      <c r="AM312" s="6"/>
    </row>
    <row r="320" spans="33:39" x14ac:dyDescent="0.25">
      <c r="AG320" s="6"/>
      <c r="AM320" s="6"/>
    </row>
    <row r="328" spans="33:39" x14ac:dyDescent="0.25">
      <c r="AG328" s="6"/>
      <c r="AM328" s="6"/>
    </row>
    <row r="336" spans="33:39" x14ac:dyDescent="0.25">
      <c r="AG336" s="6"/>
      <c r="AM336" s="6"/>
    </row>
    <row r="337" spans="33:39" x14ac:dyDescent="0.25">
      <c r="AG337" s="6"/>
      <c r="AM337" s="6"/>
    </row>
    <row r="344" spans="33:39" x14ac:dyDescent="0.25">
      <c r="AG344" s="6"/>
      <c r="AM344" s="6"/>
    </row>
    <row r="345" spans="33:39" x14ac:dyDescent="0.25">
      <c r="AG345" s="6"/>
      <c r="AM345" s="6"/>
    </row>
    <row r="352" spans="33:39" x14ac:dyDescent="0.25">
      <c r="AG352" s="6"/>
      <c r="AM352" s="6"/>
    </row>
    <row r="353" spans="33:39" x14ac:dyDescent="0.25">
      <c r="AG353" s="6"/>
      <c r="AM353" s="6"/>
    </row>
    <row r="360" spans="33:39" x14ac:dyDescent="0.25">
      <c r="AG360" s="6"/>
      <c r="AM360" s="6"/>
    </row>
    <row r="361" spans="33:39" x14ac:dyDescent="0.25">
      <c r="AG361" s="6"/>
      <c r="AM3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61"/>
  <sheetViews>
    <sheetView zoomScale="110" zoomScaleNormal="110" workbookViewId="0">
      <selection activeCell="C3" sqref="C3:F54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6" width="11.42578125" customWidth="1"/>
    <col min="7" max="7" width="11.42578125" style="2" customWidth="1"/>
    <col min="12" max="12" width="9.140625" style="2"/>
    <col min="17" max="17" width="9.140625" style="2"/>
    <col min="22" max="22" width="9.140625" style="2"/>
    <col min="27" max="27" width="9.140625" style="2"/>
    <col min="28" max="28" width="9.140625" style="1"/>
    <col min="33" max="33" width="6" style="2" bestFit="1" customWidth="1"/>
    <col min="39" max="39" width="6" style="2" bestFit="1" customWidth="1"/>
  </cols>
  <sheetData>
    <row r="1" spans="1:40" x14ac:dyDescent="0.25">
      <c r="C1">
        <v>2017</v>
      </c>
      <c r="H1">
        <v>2016</v>
      </c>
      <c r="M1">
        <v>2015</v>
      </c>
      <c r="R1">
        <v>2014</v>
      </c>
      <c r="W1">
        <v>2013</v>
      </c>
      <c r="AC1">
        <v>2012</v>
      </c>
      <c r="AI1">
        <v>2011</v>
      </c>
    </row>
    <row r="2" spans="1:40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C2" s="4" t="s">
        <v>56</v>
      </c>
      <c r="AD2" s="4" t="s">
        <v>57</v>
      </c>
      <c r="AE2" s="4" t="s">
        <v>54</v>
      </c>
      <c r="AF2" s="4" t="s">
        <v>53</v>
      </c>
      <c r="AG2" s="5" t="s">
        <v>58</v>
      </c>
      <c r="AH2" s="4" t="s">
        <v>59</v>
      </c>
      <c r="AI2" s="4" t="s">
        <v>56</v>
      </c>
      <c r="AJ2" s="4" t="s">
        <v>57</v>
      </c>
      <c r="AK2" s="4" t="s">
        <v>54</v>
      </c>
      <c r="AL2" s="4" t="s">
        <v>53</v>
      </c>
      <c r="AM2" s="5" t="s">
        <v>58</v>
      </c>
      <c r="AN2" s="4" t="s">
        <v>59</v>
      </c>
    </row>
    <row r="3" spans="1:40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3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3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3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3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34" si="4">SUM(W3:Z3)</f>
        <v>1300.3</v>
      </c>
      <c r="AB3" s="1">
        <f t="shared" ref="AB3:AB34" si="5">(AA3-G3)*100/G3</f>
        <v>29.383084577114424</v>
      </c>
      <c r="AC3" s="7">
        <v>13.9</v>
      </c>
      <c r="AD3" s="7">
        <v>37.299999999999997</v>
      </c>
      <c r="AE3" s="7">
        <v>638.29999999999995</v>
      </c>
      <c r="AF3" s="7">
        <v>554.1</v>
      </c>
      <c r="AG3" s="8">
        <v>1243.5999999999999</v>
      </c>
      <c r="AH3" s="7">
        <v>632323</v>
      </c>
      <c r="AI3" s="7">
        <v>17.5</v>
      </c>
      <c r="AJ3" s="7">
        <v>28</v>
      </c>
      <c r="AK3" s="7">
        <v>662.3</v>
      </c>
      <c r="AL3" s="7">
        <v>494.3</v>
      </c>
      <c r="AM3" s="8">
        <v>1202.0999999999999</v>
      </c>
      <c r="AN3" s="7">
        <v>617996</v>
      </c>
    </row>
    <row r="4" spans="1:40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 s="1">
        <f t="shared" si="5"/>
        <v>-22.750301568154406</v>
      </c>
      <c r="AC4">
        <v>4.0999999999999996</v>
      </c>
      <c r="AD4">
        <v>79.7</v>
      </c>
      <c r="AE4">
        <v>86.1</v>
      </c>
      <c r="AF4">
        <v>433.2</v>
      </c>
      <c r="AG4" s="2">
        <v>603.09999999999991</v>
      </c>
      <c r="AH4">
        <v>731449</v>
      </c>
      <c r="AI4">
        <v>4</v>
      </c>
      <c r="AJ4">
        <v>58.1</v>
      </c>
      <c r="AK4">
        <v>79.7</v>
      </c>
      <c r="AL4">
        <v>464.6</v>
      </c>
      <c r="AM4" s="2">
        <v>606.40000000000009</v>
      </c>
      <c r="AN4">
        <v>722718</v>
      </c>
    </row>
    <row r="5" spans="1:40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 s="1">
        <f t="shared" si="5"/>
        <v>-21.761327377153798</v>
      </c>
      <c r="AC5">
        <v>5.6</v>
      </c>
      <c r="AD5">
        <v>45.9</v>
      </c>
      <c r="AE5">
        <v>88.6</v>
      </c>
      <c r="AF5">
        <v>419.1</v>
      </c>
      <c r="AG5" s="2">
        <v>559.20000000000005</v>
      </c>
      <c r="AH5">
        <v>2085538</v>
      </c>
      <c r="AI5">
        <v>7.5</v>
      </c>
      <c r="AJ5">
        <v>41.2</v>
      </c>
      <c r="AK5">
        <v>82.7</v>
      </c>
      <c r="AL5">
        <v>436.2</v>
      </c>
      <c r="AM5" s="2">
        <v>567.6</v>
      </c>
      <c r="AN5">
        <v>2082224</v>
      </c>
    </row>
    <row r="6" spans="1:40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 s="1">
        <f t="shared" si="5"/>
        <v>-9.3476592478894993</v>
      </c>
      <c r="AC6">
        <v>6</v>
      </c>
      <c r="AD6">
        <v>31.5</v>
      </c>
      <c r="AE6">
        <v>126.5</v>
      </c>
      <c r="AF6">
        <v>479.6</v>
      </c>
      <c r="AG6" s="2">
        <v>643.6</v>
      </c>
      <c r="AH6">
        <v>6456243</v>
      </c>
      <c r="AI6">
        <v>5.8</v>
      </c>
      <c r="AJ6">
        <v>31.6</v>
      </c>
      <c r="AK6">
        <v>126.2</v>
      </c>
      <c r="AL6">
        <v>444.5</v>
      </c>
      <c r="AM6" s="2">
        <v>608.1</v>
      </c>
      <c r="AN6">
        <v>6403353</v>
      </c>
    </row>
    <row r="7" spans="1:40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 s="1">
        <f t="shared" si="5"/>
        <v>-6.9120287253141832</v>
      </c>
      <c r="AC7">
        <v>10.8</v>
      </c>
      <c r="AD7">
        <v>25.2</v>
      </c>
      <c r="AE7">
        <v>119</v>
      </c>
      <c r="AF7">
        <v>342</v>
      </c>
      <c r="AG7" s="2">
        <v>497</v>
      </c>
      <c r="AH7">
        <v>4601893</v>
      </c>
      <c r="AI7">
        <v>11.2</v>
      </c>
      <c r="AJ7">
        <v>27.7</v>
      </c>
      <c r="AK7">
        <v>114.5</v>
      </c>
      <c r="AL7">
        <v>401.9</v>
      </c>
      <c r="AM7" s="2">
        <v>555.29999999999995</v>
      </c>
      <c r="AN7">
        <v>4574836</v>
      </c>
    </row>
    <row r="8" spans="1:40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 s="1">
        <f t="shared" si="5"/>
        <v>8.4727468969239101</v>
      </c>
      <c r="AC8">
        <v>4.5</v>
      </c>
      <c r="AD8">
        <v>33.700000000000003</v>
      </c>
      <c r="AE8">
        <v>178.3</v>
      </c>
      <c r="AF8">
        <v>391.1</v>
      </c>
      <c r="AG8" s="2">
        <v>607.6</v>
      </c>
      <c r="AH8">
        <v>2758931</v>
      </c>
      <c r="AI8">
        <v>5.2</v>
      </c>
      <c r="AJ8">
        <v>33.5</v>
      </c>
      <c r="AK8">
        <v>157.9</v>
      </c>
      <c r="AL8">
        <v>365.6</v>
      </c>
      <c r="AM8" s="2">
        <v>562.20000000000005</v>
      </c>
      <c r="AN8">
        <v>2723322</v>
      </c>
    </row>
    <row r="9" spans="1:40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 s="1">
        <f t="shared" si="5"/>
        <v>-17.048116777797812</v>
      </c>
      <c r="AC9">
        <v>5.9</v>
      </c>
      <c r="AD9">
        <v>42.3</v>
      </c>
      <c r="AE9">
        <v>78.7</v>
      </c>
      <c r="AF9">
        <v>342.3</v>
      </c>
      <c r="AG9" s="2">
        <v>469.20000000000005</v>
      </c>
      <c r="AH9">
        <v>2949131</v>
      </c>
      <c r="AI9">
        <v>5.5</v>
      </c>
      <c r="AJ9">
        <v>41.3</v>
      </c>
      <c r="AK9">
        <v>82.6</v>
      </c>
      <c r="AL9">
        <v>351.5</v>
      </c>
      <c r="AM9" s="2">
        <v>480.9</v>
      </c>
      <c r="AN9">
        <v>2937979</v>
      </c>
    </row>
    <row r="10" spans="1:40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 s="1">
        <f t="shared" si="5"/>
        <v>-18.291533094474826</v>
      </c>
      <c r="AC10">
        <v>6.5</v>
      </c>
      <c r="AD10">
        <v>25.1</v>
      </c>
      <c r="AE10">
        <v>96</v>
      </c>
      <c r="AF10">
        <v>323.39999999999998</v>
      </c>
      <c r="AG10" s="2">
        <v>451</v>
      </c>
      <c r="AH10">
        <v>6021988</v>
      </c>
      <c r="AI10">
        <v>6.1</v>
      </c>
      <c r="AJ10">
        <v>24.3</v>
      </c>
      <c r="AK10">
        <v>104.3</v>
      </c>
      <c r="AL10">
        <v>312.7</v>
      </c>
      <c r="AM10" s="2">
        <v>447.4</v>
      </c>
      <c r="AN10">
        <v>6010688</v>
      </c>
    </row>
    <row r="11" spans="1:40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 s="1">
        <f t="shared" si="5"/>
        <v>-17.798550171690206</v>
      </c>
      <c r="AC11">
        <v>7.1</v>
      </c>
      <c r="AD11">
        <v>26.9</v>
      </c>
      <c r="AE11">
        <v>104.1</v>
      </c>
      <c r="AF11">
        <v>311.8</v>
      </c>
      <c r="AG11" s="2">
        <v>449.9</v>
      </c>
      <c r="AH11">
        <v>4822023</v>
      </c>
      <c r="AI11">
        <v>6.3</v>
      </c>
      <c r="AJ11">
        <v>28.5</v>
      </c>
      <c r="AK11">
        <v>102.2</v>
      </c>
      <c r="AL11">
        <v>283</v>
      </c>
      <c r="AM11" s="2">
        <v>420</v>
      </c>
      <c r="AN11">
        <v>4802740</v>
      </c>
    </row>
    <row r="12" spans="1:40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 s="1">
        <f t="shared" si="5"/>
        <v>-18.015357353809804</v>
      </c>
      <c r="AC12">
        <v>5.5</v>
      </c>
      <c r="AD12">
        <v>34.700000000000003</v>
      </c>
      <c r="AE12">
        <v>112.7</v>
      </c>
      <c r="AF12">
        <v>276</v>
      </c>
      <c r="AG12" s="2">
        <v>428.9</v>
      </c>
      <c r="AH12">
        <v>6553255</v>
      </c>
      <c r="AI12">
        <v>6.2</v>
      </c>
      <c r="AJ12">
        <v>34.9</v>
      </c>
      <c r="AK12">
        <v>109.9</v>
      </c>
      <c r="AL12">
        <v>254.8</v>
      </c>
      <c r="AM12" s="2">
        <v>405.8</v>
      </c>
      <c r="AN12">
        <v>6482505</v>
      </c>
    </row>
    <row r="13" spans="1:40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 s="1">
        <f t="shared" si="5"/>
        <v>0.47421458209839501</v>
      </c>
      <c r="AC13">
        <v>6.9</v>
      </c>
      <c r="AD13">
        <v>35.5</v>
      </c>
      <c r="AE13">
        <v>95</v>
      </c>
      <c r="AF13">
        <v>421.4</v>
      </c>
      <c r="AG13" s="2">
        <v>558.79999999999995</v>
      </c>
      <c r="AH13">
        <v>4723723</v>
      </c>
      <c r="AI13">
        <v>6.8</v>
      </c>
      <c r="AJ13">
        <v>34.5</v>
      </c>
      <c r="AK13">
        <v>92.2</v>
      </c>
      <c r="AL13">
        <v>438.4</v>
      </c>
      <c r="AM13" s="2">
        <v>571.9</v>
      </c>
      <c r="AN13">
        <v>4679230</v>
      </c>
    </row>
    <row r="14" spans="1:40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 s="1">
        <f t="shared" si="5"/>
        <v>-5.2978808476609354</v>
      </c>
      <c r="AC14">
        <v>6.3</v>
      </c>
      <c r="AD14">
        <v>21</v>
      </c>
      <c r="AE14">
        <v>172.3</v>
      </c>
      <c r="AF14">
        <v>277.2</v>
      </c>
      <c r="AG14" s="2">
        <v>476.8</v>
      </c>
      <c r="AH14">
        <v>5884563</v>
      </c>
      <c r="AI14">
        <v>6.8</v>
      </c>
      <c r="AJ14">
        <v>20.5</v>
      </c>
      <c r="AK14">
        <v>177.5</v>
      </c>
      <c r="AL14">
        <v>289.3</v>
      </c>
      <c r="AM14" s="2">
        <v>494.1</v>
      </c>
      <c r="AN14">
        <v>5828289</v>
      </c>
    </row>
    <row r="15" spans="1:40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 s="1">
        <f t="shared" si="5"/>
        <v>-3.3092263861494553</v>
      </c>
      <c r="AC15">
        <v>5.7</v>
      </c>
      <c r="AD15">
        <v>41.6</v>
      </c>
      <c r="AE15">
        <v>84.7</v>
      </c>
      <c r="AF15">
        <v>337.3</v>
      </c>
      <c r="AG15" s="2">
        <v>469.3</v>
      </c>
      <c r="AH15">
        <v>3814820</v>
      </c>
      <c r="AI15">
        <v>5.5</v>
      </c>
      <c r="AJ15">
        <v>37</v>
      </c>
      <c r="AK15">
        <v>86.6</v>
      </c>
      <c r="AL15">
        <v>325.7</v>
      </c>
      <c r="AM15" s="2">
        <v>454.79999999999995</v>
      </c>
      <c r="AN15">
        <v>3791508</v>
      </c>
    </row>
    <row r="16" spans="1:40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 s="1">
        <f t="shared" si="5"/>
        <v>8.3829693359805866</v>
      </c>
      <c r="AC16">
        <v>6.2</v>
      </c>
      <c r="AD16">
        <v>26.5</v>
      </c>
      <c r="AE16">
        <v>162.69999999999999</v>
      </c>
      <c r="AF16">
        <v>352</v>
      </c>
      <c r="AG16" s="2">
        <v>547.4</v>
      </c>
      <c r="AH16">
        <v>917092</v>
      </c>
      <c r="AI16">
        <v>4.5</v>
      </c>
      <c r="AJ16">
        <v>31.9</v>
      </c>
      <c r="AK16">
        <v>169.5</v>
      </c>
      <c r="AL16">
        <v>353.5</v>
      </c>
      <c r="AM16" s="2">
        <v>559.4</v>
      </c>
      <c r="AN16">
        <v>907135</v>
      </c>
    </row>
    <row r="17" spans="1:40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 s="1">
        <f t="shared" si="5"/>
        <v>0</v>
      </c>
      <c r="AC17">
        <v>7</v>
      </c>
      <c r="AD17">
        <v>46.4</v>
      </c>
      <c r="AE17">
        <v>105.6</v>
      </c>
      <c r="AF17">
        <v>295.5</v>
      </c>
      <c r="AG17" s="2">
        <v>454.5</v>
      </c>
      <c r="AH17">
        <v>9883360</v>
      </c>
      <c r="AI17">
        <v>6.2</v>
      </c>
      <c r="AJ17">
        <v>44</v>
      </c>
      <c r="AK17">
        <v>105.2</v>
      </c>
      <c r="AL17">
        <v>289.89999999999998</v>
      </c>
      <c r="AM17" s="2">
        <v>445.29999999999995</v>
      </c>
      <c r="AN17">
        <v>9876187</v>
      </c>
    </row>
    <row r="18" spans="1:40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 s="1">
        <f t="shared" si="5"/>
        <v>-10.485307212822788</v>
      </c>
      <c r="AC18">
        <v>5</v>
      </c>
      <c r="AD18">
        <v>20.6</v>
      </c>
      <c r="AE18">
        <v>148.6</v>
      </c>
      <c r="AF18">
        <v>248.9</v>
      </c>
      <c r="AG18" s="2">
        <v>423.1</v>
      </c>
      <c r="AH18">
        <v>38041430</v>
      </c>
      <c r="AI18">
        <v>4.8</v>
      </c>
      <c r="AJ18">
        <v>20.3</v>
      </c>
      <c r="AK18">
        <v>144</v>
      </c>
      <c r="AL18">
        <v>242</v>
      </c>
      <c r="AM18" s="2">
        <v>411.1</v>
      </c>
      <c r="AN18">
        <v>37691912</v>
      </c>
    </row>
    <row r="19" spans="1:40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 s="1">
        <f t="shared" si="5"/>
        <v>-6.9719753930280168</v>
      </c>
      <c r="AC19">
        <v>4.4000000000000004</v>
      </c>
      <c r="AD19">
        <v>29.6</v>
      </c>
      <c r="AE19">
        <v>116.6</v>
      </c>
      <c r="AF19">
        <v>258</v>
      </c>
      <c r="AG19" s="2">
        <v>408.6</v>
      </c>
      <c r="AH19">
        <v>26059203</v>
      </c>
      <c r="AI19">
        <v>4.4000000000000004</v>
      </c>
      <c r="AJ19">
        <v>29</v>
      </c>
      <c r="AK19">
        <v>110.6</v>
      </c>
      <c r="AL19">
        <v>264.5</v>
      </c>
      <c r="AM19" s="2">
        <v>408.5</v>
      </c>
      <c r="AN19">
        <v>25674681</v>
      </c>
    </row>
    <row r="20" spans="1:40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 s="1">
        <f t="shared" si="5"/>
        <v>-13.354603463992701</v>
      </c>
      <c r="AC20">
        <v>5.8</v>
      </c>
      <c r="AD20">
        <v>27.7</v>
      </c>
      <c r="AE20">
        <v>151.19999999999999</v>
      </c>
      <c r="AF20">
        <v>230</v>
      </c>
      <c r="AG20" s="2">
        <v>414.7</v>
      </c>
      <c r="AH20">
        <v>12875255</v>
      </c>
      <c r="AI20">
        <v>5.6</v>
      </c>
      <c r="AJ20">
        <v>28.8</v>
      </c>
      <c r="AK20">
        <v>157.4</v>
      </c>
      <c r="AL20">
        <v>237.5</v>
      </c>
      <c r="AM20" s="2">
        <v>429.3</v>
      </c>
      <c r="AN20">
        <v>12869257</v>
      </c>
    </row>
    <row r="21" spans="1:40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 s="1">
        <f t="shared" si="5"/>
        <v>-27.023287987087855</v>
      </c>
      <c r="AC21">
        <v>3</v>
      </c>
      <c r="AD21">
        <v>70.2</v>
      </c>
      <c r="AE21">
        <v>19</v>
      </c>
      <c r="AF21">
        <v>229.7</v>
      </c>
      <c r="AG21" s="2">
        <v>321.89999999999998</v>
      </c>
      <c r="AH21">
        <v>833354</v>
      </c>
      <c r="AI21">
        <v>2.5</v>
      </c>
      <c r="AJ21">
        <v>60.2</v>
      </c>
      <c r="AK21">
        <v>20.3</v>
      </c>
      <c r="AL21">
        <v>171.1</v>
      </c>
      <c r="AM21" s="2">
        <v>254.1</v>
      </c>
      <c r="AN21">
        <v>824082</v>
      </c>
    </row>
    <row r="22" spans="1:40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 s="1">
        <f t="shared" si="5"/>
        <v>-17.6997578692494</v>
      </c>
      <c r="AC22">
        <v>2.9</v>
      </c>
      <c r="AD22">
        <v>36.5</v>
      </c>
      <c r="AE22">
        <v>52</v>
      </c>
      <c r="AF22">
        <v>263.2</v>
      </c>
      <c r="AG22" s="2">
        <v>354.6</v>
      </c>
      <c r="AH22">
        <v>2885905</v>
      </c>
      <c r="AI22">
        <v>3.8</v>
      </c>
      <c r="AJ22">
        <v>37.799999999999997</v>
      </c>
      <c r="AK22">
        <v>50.8</v>
      </c>
      <c r="AL22">
        <v>261.5</v>
      </c>
      <c r="AM22" s="2">
        <v>353.9</v>
      </c>
      <c r="AN22">
        <v>2871238</v>
      </c>
    </row>
    <row r="23" spans="1:40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 s="1">
        <f t="shared" si="5"/>
        <v>15.371414562392756</v>
      </c>
      <c r="AC23">
        <v>5.2</v>
      </c>
      <c r="AD23">
        <v>27.2</v>
      </c>
      <c r="AE23">
        <v>123.7</v>
      </c>
      <c r="AF23">
        <v>330.9</v>
      </c>
      <c r="AG23" s="2">
        <v>487</v>
      </c>
      <c r="AH23">
        <v>19317568</v>
      </c>
      <c r="AI23">
        <v>5.2</v>
      </c>
      <c r="AJ23">
        <v>27.7</v>
      </c>
      <c r="AK23">
        <v>134.4</v>
      </c>
      <c r="AL23">
        <v>348</v>
      </c>
      <c r="AM23" s="2">
        <v>515.29999999999995</v>
      </c>
      <c r="AN23">
        <v>19057542</v>
      </c>
    </row>
    <row r="24" spans="1:40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 s="1">
        <f t="shared" si="5"/>
        <v>-10.401002506265664</v>
      </c>
      <c r="AC24">
        <v>4.7</v>
      </c>
      <c r="AD24">
        <v>25.5</v>
      </c>
      <c r="AE24">
        <v>100.9</v>
      </c>
      <c r="AF24">
        <v>214.6</v>
      </c>
      <c r="AG24" s="2">
        <v>345.7</v>
      </c>
      <c r="AH24">
        <v>6537334</v>
      </c>
      <c r="AI24">
        <v>4.8</v>
      </c>
      <c r="AJ24">
        <v>27</v>
      </c>
      <c r="AK24">
        <v>107.1</v>
      </c>
      <c r="AL24">
        <v>193</v>
      </c>
      <c r="AM24" s="2">
        <v>331.9</v>
      </c>
      <c r="AN24">
        <v>6516922</v>
      </c>
    </row>
    <row r="25" spans="1:40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 s="1">
        <f t="shared" si="5"/>
        <v>-32.935560859188548</v>
      </c>
      <c r="AC25">
        <v>2.7</v>
      </c>
      <c r="AD25">
        <v>37.700000000000003</v>
      </c>
      <c r="AE25">
        <v>19</v>
      </c>
      <c r="AF25">
        <v>212.8</v>
      </c>
      <c r="AG25" s="2">
        <v>272.20000000000005</v>
      </c>
      <c r="AH25">
        <v>1005141</v>
      </c>
      <c r="AI25">
        <v>2.8</v>
      </c>
      <c r="AJ25">
        <v>35.799999999999997</v>
      </c>
      <c r="AK25">
        <v>16.899999999999999</v>
      </c>
      <c r="AL25">
        <v>212</v>
      </c>
      <c r="AM25" s="2">
        <v>267.5</v>
      </c>
      <c r="AN25">
        <v>998199</v>
      </c>
    </row>
    <row r="26" spans="1:40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 s="1">
        <f t="shared" si="5"/>
        <v>-16.304347826086957</v>
      </c>
      <c r="AC26">
        <v>3.1</v>
      </c>
      <c r="AD26">
        <v>40.700000000000003</v>
      </c>
      <c r="AE26">
        <v>65.400000000000006</v>
      </c>
      <c r="AF26">
        <v>199.6</v>
      </c>
      <c r="AG26" s="2">
        <v>308.8</v>
      </c>
      <c r="AH26">
        <v>5187582</v>
      </c>
      <c r="AI26">
        <v>2.9</v>
      </c>
      <c r="AJ26">
        <v>44.5</v>
      </c>
      <c r="AK26">
        <v>64.599999999999994</v>
      </c>
      <c r="AL26">
        <v>208.1</v>
      </c>
      <c r="AM26" s="2">
        <v>320.10000000000002</v>
      </c>
      <c r="AN26">
        <v>5116796</v>
      </c>
    </row>
    <row r="27" spans="1:40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 s="1">
        <f t="shared" si="5"/>
        <v>-5.9114654935386159</v>
      </c>
      <c r="AC27">
        <v>4.9000000000000004</v>
      </c>
      <c r="AD27">
        <v>20.3</v>
      </c>
      <c r="AE27">
        <v>96.3</v>
      </c>
      <c r="AF27">
        <v>231.8</v>
      </c>
      <c r="AG27" s="2">
        <v>353.3</v>
      </c>
      <c r="AH27">
        <v>9752073</v>
      </c>
      <c r="AI27">
        <v>5.3</v>
      </c>
      <c r="AJ27">
        <v>20.7</v>
      </c>
      <c r="AK27">
        <v>98.9</v>
      </c>
      <c r="AL27">
        <v>224.9</v>
      </c>
      <c r="AM27" s="2">
        <v>349.8</v>
      </c>
      <c r="AN27">
        <v>9656401</v>
      </c>
    </row>
    <row r="28" spans="1:40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 s="1">
        <f t="shared" si="5"/>
        <v>15.446927374301678</v>
      </c>
      <c r="AC28">
        <v>1.8</v>
      </c>
      <c r="AD28">
        <v>24.7</v>
      </c>
      <c r="AE28">
        <v>98.6</v>
      </c>
      <c r="AF28">
        <v>280.39999999999998</v>
      </c>
      <c r="AG28" s="2">
        <v>405.5</v>
      </c>
      <c r="AH28">
        <v>6646144</v>
      </c>
      <c r="AI28">
        <v>2.8</v>
      </c>
      <c r="AJ28">
        <v>24.7</v>
      </c>
      <c r="AK28">
        <v>102.7</v>
      </c>
      <c r="AL28">
        <v>298.10000000000002</v>
      </c>
      <c r="AM28" s="2">
        <v>428.3</v>
      </c>
      <c r="AN28">
        <v>6587536</v>
      </c>
    </row>
    <row r="29" spans="1:40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 s="1">
        <f t="shared" si="5"/>
        <v>2.3796192609182691</v>
      </c>
      <c r="AC29">
        <v>5.9</v>
      </c>
      <c r="AD29">
        <v>21.4</v>
      </c>
      <c r="AE29">
        <v>125.6</v>
      </c>
      <c r="AF29">
        <v>226</v>
      </c>
      <c r="AG29" s="2">
        <v>378.9</v>
      </c>
      <c r="AH29">
        <v>9919945</v>
      </c>
      <c r="AI29">
        <v>5.6</v>
      </c>
      <c r="AJ29">
        <v>20.9</v>
      </c>
      <c r="AK29">
        <v>123.8</v>
      </c>
      <c r="AL29">
        <v>222.9</v>
      </c>
      <c r="AM29" s="2">
        <v>373.20000000000005</v>
      </c>
      <c r="AN29">
        <v>9815210</v>
      </c>
    </row>
    <row r="30" spans="1:40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 s="1">
        <f t="shared" si="5"/>
        <v>10.34192825112107</v>
      </c>
      <c r="AC30">
        <v>3.5</v>
      </c>
      <c r="AD30">
        <v>14.6</v>
      </c>
      <c r="AE30">
        <v>146.4</v>
      </c>
      <c r="AF30">
        <v>242.3</v>
      </c>
      <c r="AG30" s="2">
        <v>406.8</v>
      </c>
      <c r="AH30">
        <v>19570261</v>
      </c>
      <c r="AI30">
        <v>4</v>
      </c>
      <c r="AJ30">
        <v>14.1</v>
      </c>
      <c r="AK30">
        <v>145.9</v>
      </c>
      <c r="AL30">
        <v>234.1</v>
      </c>
      <c r="AM30" s="2">
        <v>398.1</v>
      </c>
      <c r="AN30">
        <v>19465197</v>
      </c>
    </row>
    <row r="31" spans="1:40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 s="1">
        <f t="shared" si="5"/>
        <v>-14.395667046750287</v>
      </c>
      <c r="AC31">
        <v>3.9</v>
      </c>
      <c r="AD31">
        <v>22.7</v>
      </c>
      <c r="AE31">
        <v>45.2</v>
      </c>
      <c r="AF31">
        <v>244.6</v>
      </c>
      <c r="AG31" s="2">
        <v>316.39999999999998</v>
      </c>
      <c r="AH31">
        <v>1855413</v>
      </c>
      <c r="AI31">
        <v>4.3</v>
      </c>
      <c r="AJ31">
        <v>20.9</v>
      </c>
      <c r="AK31">
        <v>49</v>
      </c>
      <c r="AL31">
        <v>241.6</v>
      </c>
      <c r="AM31" s="2">
        <v>315.8</v>
      </c>
      <c r="AN31">
        <v>1855364</v>
      </c>
    </row>
    <row r="32" spans="1:40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 s="1">
        <f t="shared" si="5"/>
        <v>-13.097843075961233</v>
      </c>
      <c r="AC32">
        <v>3</v>
      </c>
      <c r="AD32">
        <v>21.3</v>
      </c>
      <c r="AE32">
        <v>80.7</v>
      </c>
      <c r="AF32">
        <v>175.5</v>
      </c>
      <c r="AG32" s="2">
        <v>280.5</v>
      </c>
      <c r="AH32">
        <v>5726398</v>
      </c>
      <c r="AI32">
        <v>2.4</v>
      </c>
      <c r="AJ32">
        <v>20.399999999999999</v>
      </c>
      <c r="AK32">
        <v>78.2</v>
      </c>
      <c r="AL32">
        <v>135.9</v>
      </c>
      <c r="AM32" s="2">
        <v>236.9</v>
      </c>
      <c r="AN32">
        <v>5711767</v>
      </c>
    </row>
    <row r="33" spans="1:40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 s="1">
        <f t="shared" si="5"/>
        <v>7.0858601978934086</v>
      </c>
      <c r="AC33">
        <v>5.4</v>
      </c>
      <c r="AD33">
        <v>26.1</v>
      </c>
      <c r="AE33">
        <v>122.8</v>
      </c>
      <c r="AF33">
        <v>194.4</v>
      </c>
      <c r="AG33" s="2">
        <v>348.70000000000005</v>
      </c>
      <c r="AH33">
        <v>12763536</v>
      </c>
      <c r="AI33">
        <v>5</v>
      </c>
      <c r="AJ33">
        <v>26.1</v>
      </c>
      <c r="AK33">
        <v>126.6</v>
      </c>
      <c r="AL33">
        <v>197.3</v>
      </c>
      <c r="AM33" s="2">
        <v>355</v>
      </c>
      <c r="AN33">
        <v>12742886</v>
      </c>
    </row>
    <row r="34" spans="1:40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 s="1">
        <f t="shared" si="5"/>
        <v>-14.257684761281874</v>
      </c>
      <c r="AC34">
        <v>2.9</v>
      </c>
      <c r="AD34">
        <v>38.299999999999997</v>
      </c>
      <c r="AE34">
        <v>60.9</v>
      </c>
      <c r="AF34">
        <v>157.4</v>
      </c>
      <c r="AG34" s="2">
        <v>259.5</v>
      </c>
      <c r="AH34">
        <v>1855525</v>
      </c>
      <c r="AI34">
        <v>3.6</v>
      </c>
      <c r="AJ34">
        <v>37.700000000000003</v>
      </c>
      <c r="AK34">
        <v>54.1</v>
      </c>
      <c r="AL34">
        <v>157.69999999999999</v>
      </c>
      <c r="AM34" s="2">
        <v>253.1</v>
      </c>
      <c r="AN34">
        <v>1842641</v>
      </c>
    </row>
    <row r="35" spans="1:40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ref="G35:G54" si="6">SUM(C35:F35)</f>
        <v>304.5</v>
      </c>
      <c r="H35">
        <v>2.7</v>
      </c>
      <c r="I35">
        <v>42.2</v>
      </c>
      <c r="J35">
        <v>77.5</v>
      </c>
      <c r="K35">
        <v>179.7</v>
      </c>
      <c r="L35" s="2">
        <f t="shared" ref="L35:L54" si="7">SUM(H35:K35)</f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ref="Q35:Q54" si="8">SUM(M35:P35)</f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ref="V35:V54" si="9">SUM(R35:U35)</f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ref="AA35:AA54" si="10">SUM(W35:Z35)</f>
        <v>289.10000000000002</v>
      </c>
      <c r="AB35" s="1">
        <f t="shared" ref="AB35:AB54" si="11">(AA35-G35)*100/G35</f>
        <v>-5.057471264367809</v>
      </c>
      <c r="AC35">
        <v>3</v>
      </c>
      <c r="AD35">
        <v>31.8</v>
      </c>
      <c r="AE35">
        <v>83.3</v>
      </c>
      <c r="AF35">
        <v>177.5</v>
      </c>
      <c r="AG35" s="2">
        <v>295.60000000000002</v>
      </c>
      <c r="AH35">
        <v>6897012</v>
      </c>
      <c r="AI35">
        <v>2.4</v>
      </c>
      <c r="AJ35">
        <v>33.5</v>
      </c>
      <c r="AK35">
        <v>82.5</v>
      </c>
      <c r="AL35">
        <v>176.1</v>
      </c>
      <c r="AM35" s="2">
        <v>294.5</v>
      </c>
      <c r="AN35">
        <v>6830038</v>
      </c>
    </row>
    <row r="36" spans="1:40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6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7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8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9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10"/>
        <v>286.2</v>
      </c>
      <c r="AB36" s="1">
        <f t="shared" si="11"/>
        <v>-3.7983193277310963</v>
      </c>
      <c r="AC36">
        <v>4.3</v>
      </c>
      <c r="AD36">
        <v>31.7</v>
      </c>
      <c r="AE36">
        <v>132</v>
      </c>
      <c r="AF36">
        <v>131.69999999999999</v>
      </c>
      <c r="AG36" s="2">
        <v>299.7</v>
      </c>
      <c r="AH36">
        <v>11544225</v>
      </c>
      <c r="AI36">
        <v>4.4000000000000004</v>
      </c>
      <c r="AJ36">
        <v>31.5</v>
      </c>
      <c r="AK36">
        <v>139.1</v>
      </c>
      <c r="AL36">
        <v>132.4</v>
      </c>
      <c r="AM36" s="2">
        <v>307.39999999999998</v>
      </c>
      <c r="AN36">
        <v>11544951</v>
      </c>
    </row>
    <row r="37" spans="1:40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6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7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8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9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10"/>
        <v>271.39999999999998</v>
      </c>
      <c r="AB37" s="1">
        <f t="shared" si="11"/>
        <v>-7.46675758608934</v>
      </c>
      <c r="AC37">
        <v>1.5</v>
      </c>
      <c r="AD37">
        <v>28.3</v>
      </c>
      <c r="AE37">
        <v>31.3</v>
      </c>
      <c r="AF37">
        <v>202.8</v>
      </c>
      <c r="AG37" s="2">
        <v>263.90000000000003</v>
      </c>
      <c r="AH37">
        <v>3074186</v>
      </c>
      <c r="AI37">
        <v>1.5</v>
      </c>
      <c r="AJ37">
        <v>27.2</v>
      </c>
      <c r="AK37">
        <v>26.9</v>
      </c>
      <c r="AL37">
        <v>199.9</v>
      </c>
      <c r="AM37" s="2">
        <v>255.5</v>
      </c>
      <c r="AN37">
        <v>3062309</v>
      </c>
    </row>
    <row r="38" spans="1:40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6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7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8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9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10"/>
        <v>274.60000000000002</v>
      </c>
      <c r="AB38" s="1">
        <f t="shared" si="11"/>
        <v>-3.8851942597129741</v>
      </c>
      <c r="AC38">
        <v>7.4</v>
      </c>
      <c r="AD38">
        <v>27.5</v>
      </c>
      <c r="AE38">
        <v>76.5</v>
      </c>
      <c r="AF38">
        <v>149.4</v>
      </c>
      <c r="AG38" s="2">
        <v>260.8</v>
      </c>
      <c r="AH38">
        <v>2984926</v>
      </c>
      <c r="AI38">
        <v>8</v>
      </c>
      <c r="AJ38">
        <v>29</v>
      </c>
      <c r="AK38">
        <v>83.7</v>
      </c>
      <c r="AL38">
        <v>149.1</v>
      </c>
      <c r="AM38" s="2">
        <v>269.8</v>
      </c>
      <c r="AN38">
        <v>2978512</v>
      </c>
    </row>
    <row r="39" spans="1:40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6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7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8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9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10"/>
        <v>254</v>
      </c>
      <c r="AB39" s="1">
        <f t="shared" si="11"/>
        <v>-9.8651525904897124</v>
      </c>
      <c r="AC39">
        <v>2.4</v>
      </c>
      <c r="AD39">
        <v>29.2</v>
      </c>
      <c r="AE39">
        <v>61.9</v>
      </c>
      <c r="AF39">
        <v>154.1</v>
      </c>
      <c r="AG39" s="2">
        <v>247.6</v>
      </c>
      <c r="AH39">
        <v>3899353</v>
      </c>
      <c r="AI39">
        <v>2.1</v>
      </c>
      <c r="AJ39">
        <v>31.4</v>
      </c>
      <c r="AK39">
        <v>57.4</v>
      </c>
      <c r="AL39">
        <v>156.6</v>
      </c>
      <c r="AM39" s="2">
        <v>247.5</v>
      </c>
      <c r="AN39">
        <v>3871859</v>
      </c>
    </row>
    <row r="40" spans="1:40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6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7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8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9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10"/>
        <v>270.10000000000002</v>
      </c>
      <c r="AB40" s="1">
        <f t="shared" si="11"/>
        <v>-3.9473684210526194</v>
      </c>
      <c r="AC40">
        <v>4</v>
      </c>
      <c r="AD40">
        <v>38.9</v>
      </c>
      <c r="AE40">
        <v>18.7</v>
      </c>
      <c r="AF40">
        <v>183.1</v>
      </c>
      <c r="AG40" s="2">
        <v>244.7</v>
      </c>
      <c r="AH40">
        <v>699628</v>
      </c>
      <c r="AI40">
        <v>3.5</v>
      </c>
      <c r="AJ40">
        <v>37.9</v>
      </c>
      <c r="AK40">
        <v>13.3</v>
      </c>
      <c r="AL40">
        <v>192.3</v>
      </c>
      <c r="AM40" s="2">
        <v>247</v>
      </c>
      <c r="AN40">
        <v>683932</v>
      </c>
    </row>
    <row r="41" spans="1:40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6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7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8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9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10"/>
        <v>251.7</v>
      </c>
      <c r="AB41" s="1">
        <f t="shared" si="11"/>
        <v>0.47904191616766012</v>
      </c>
      <c r="AC41">
        <v>2.1</v>
      </c>
      <c r="AD41">
        <v>20.5</v>
      </c>
      <c r="AE41">
        <v>74.7</v>
      </c>
      <c r="AF41">
        <v>141.9</v>
      </c>
      <c r="AG41" s="2">
        <v>239.20000000000002</v>
      </c>
      <c r="AH41">
        <v>1392313</v>
      </c>
      <c r="AI41">
        <v>1.2</v>
      </c>
      <c r="AJ41">
        <v>31.6</v>
      </c>
      <c r="AK41">
        <v>75.8</v>
      </c>
      <c r="AL41">
        <v>178.6</v>
      </c>
      <c r="AM41" s="2">
        <v>287.2</v>
      </c>
      <c r="AN41">
        <v>1374810</v>
      </c>
    </row>
    <row r="42" spans="1:40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6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7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8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9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10"/>
        <v>223.9</v>
      </c>
      <c r="AB42" s="1">
        <f t="shared" si="11"/>
        <v>-6.2787777312683133</v>
      </c>
      <c r="AC42">
        <v>1.8</v>
      </c>
      <c r="AD42">
        <v>33</v>
      </c>
      <c r="AE42">
        <v>38.5</v>
      </c>
      <c r="AF42">
        <v>132.5</v>
      </c>
      <c r="AG42" s="2">
        <v>205.8</v>
      </c>
      <c r="AH42">
        <v>2855287</v>
      </c>
      <c r="AI42">
        <v>1.9</v>
      </c>
      <c r="AJ42">
        <v>30.3</v>
      </c>
      <c r="AK42">
        <v>38.4</v>
      </c>
      <c r="AL42">
        <v>124.4</v>
      </c>
      <c r="AM42" s="2">
        <v>195</v>
      </c>
      <c r="AN42">
        <v>2817222</v>
      </c>
    </row>
    <row r="43" spans="1:40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6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7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8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9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10"/>
        <v>234.4</v>
      </c>
      <c r="AB43" s="1">
        <f t="shared" si="11"/>
        <v>-1.6365925304238378</v>
      </c>
      <c r="AC43">
        <v>1.8</v>
      </c>
      <c r="AD43">
        <v>30.5</v>
      </c>
      <c r="AE43">
        <v>64.599999999999994</v>
      </c>
      <c r="AF43">
        <v>134</v>
      </c>
      <c r="AG43" s="2">
        <v>230.89999999999998</v>
      </c>
      <c r="AH43">
        <v>5379139</v>
      </c>
      <c r="AI43">
        <v>1.4</v>
      </c>
      <c r="AJ43">
        <v>31.1</v>
      </c>
      <c r="AK43">
        <v>63.4</v>
      </c>
      <c r="AL43">
        <v>125.4</v>
      </c>
      <c r="AM43" s="2">
        <v>221.3</v>
      </c>
      <c r="AN43">
        <v>5344861</v>
      </c>
    </row>
    <row r="44" spans="1:40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6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7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8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9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10"/>
        <v>205.1</v>
      </c>
      <c r="AB44" s="1">
        <f t="shared" si="11"/>
        <v>-13.642105263157896</v>
      </c>
      <c r="AC44">
        <v>2.4</v>
      </c>
      <c r="AD44">
        <v>26.7</v>
      </c>
      <c r="AE44">
        <v>10.6</v>
      </c>
      <c r="AF44">
        <v>161.69999999999999</v>
      </c>
      <c r="AG44" s="2">
        <v>201.39999999999998</v>
      </c>
      <c r="AH44">
        <v>576412</v>
      </c>
      <c r="AI44">
        <v>2.4</v>
      </c>
      <c r="AJ44">
        <v>20.399999999999999</v>
      </c>
      <c r="AK44">
        <v>78.2</v>
      </c>
      <c r="AL44">
        <v>135.9</v>
      </c>
      <c r="AM44" s="2">
        <v>236.9</v>
      </c>
      <c r="AN44">
        <v>5711767</v>
      </c>
    </row>
    <row r="45" spans="1:40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6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7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8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9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10"/>
        <v>258</v>
      </c>
      <c r="AB45" s="1">
        <f t="shared" si="11"/>
        <v>10.96774193548387</v>
      </c>
      <c r="AC45">
        <v>26.7</v>
      </c>
      <c r="AD45">
        <v>0.9</v>
      </c>
      <c r="AE45">
        <v>171.7</v>
      </c>
      <c r="AF45">
        <v>74.5</v>
      </c>
      <c r="AG45" s="2">
        <v>273.79999999999995</v>
      </c>
      <c r="AH45">
        <v>3667084</v>
      </c>
      <c r="AI45">
        <v>30.6</v>
      </c>
      <c r="AJ45">
        <v>1.2</v>
      </c>
      <c r="AK45">
        <v>174.4</v>
      </c>
      <c r="AL45">
        <v>78.099999999999994</v>
      </c>
      <c r="AM45" s="2">
        <v>284.3</v>
      </c>
      <c r="AN45">
        <v>3706690</v>
      </c>
    </row>
    <row r="46" spans="1:40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6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7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8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9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10"/>
        <v>257.10000000000002</v>
      </c>
      <c r="AB46" s="1">
        <f t="shared" si="11"/>
        <v>10.771219302025001</v>
      </c>
      <c r="AC46">
        <v>3.2</v>
      </c>
      <c r="AD46">
        <v>27.4</v>
      </c>
      <c r="AE46">
        <v>67.900000000000006</v>
      </c>
      <c r="AF46">
        <v>153.9</v>
      </c>
      <c r="AG46" s="2">
        <v>252.4</v>
      </c>
      <c r="AH46">
        <v>1050292</v>
      </c>
      <c r="AI46">
        <v>1.3</v>
      </c>
      <c r="AJ46">
        <v>28.9</v>
      </c>
      <c r="AK46">
        <v>71</v>
      </c>
      <c r="AL46">
        <v>146.30000000000001</v>
      </c>
      <c r="AM46" s="2">
        <v>247.5</v>
      </c>
      <c r="AN46">
        <v>1051302</v>
      </c>
    </row>
    <row r="47" spans="1:40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6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7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8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9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10"/>
        <v>288.5</v>
      </c>
      <c r="AB47" s="1">
        <f t="shared" si="11"/>
        <v>26.092657342657336</v>
      </c>
      <c r="AC47">
        <v>4.4000000000000004</v>
      </c>
      <c r="AD47">
        <v>11.7</v>
      </c>
      <c r="AE47">
        <v>128.4</v>
      </c>
      <c r="AF47">
        <v>145.69999999999999</v>
      </c>
      <c r="AG47" s="2">
        <v>290.2</v>
      </c>
      <c r="AH47">
        <v>8864590</v>
      </c>
      <c r="AI47">
        <v>4.3</v>
      </c>
      <c r="AJ47">
        <v>11.4</v>
      </c>
      <c r="AK47">
        <v>138.4</v>
      </c>
      <c r="AL47">
        <v>154.30000000000001</v>
      </c>
      <c r="AM47" s="2">
        <v>308.39999999999998</v>
      </c>
      <c r="AN47">
        <v>8821155</v>
      </c>
    </row>
    <row r="48" spans="1:40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6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7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8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9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10"/>
        <v>262.60000000000002</v>
      </c>
      <c r="AB48" s="1">
        <f t="shared" si="11"/>
        <v>15.225976305397111</v>
      </c>
      <c r="AC48">
        <v>4.0999999999999996</v>
      </c>
      <c r="AD48">
        <v>25.6</v>
      </c>
      <c r="AE48">
        <v>102.7</v>
      </c>
      <c r="AF48">
        <v>150.6</v>
      </c>
      <c r="AG48" s="2">
        <v>283</v>
      </c>
      <c r="AH48">
        <v>3590347</v>
      </c>
      <c r="AI48">
        <v>3.6</v>
      </c>
      <c r="AJ48">
        <v>19.2</v>
      </c>
      <c r="AK48">
        <v>102.7</v>
      </c>
      <c r="AL48">
        <v>147.30000000000001</v>
      </c>
      <c r="AM48" s="2">
        <v>272.8</v>
      </c>
      <c r="AN48">
        <v>3580709</v>
      </c>
    </row>
    <row r="49" spans="1:40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6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7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8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9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10"/>
        <v>216.9</v>
      </c>
      <c r="AB49" s="1">
        <f t="shared" si="11"/>
        <v>-4.2384105960264877</v>
      </c>
      <c r="AC49">
        <v>1.8</v>
      </c>
      <c r="AD49">
        <v>30</v>
      </c>
      <c r="AE49">
        <v>15.2</v>
      </c>
      <c r="AF49">
        <v>160.9</v>
      </c>
      <c r="AG49" s="2">
        <v>207.9</v>
      </c>
      <c r="AH49">
        <v>1595728</v>
      </c>
      <c r="AI49">
        <v>2.2999999999999998</v>
      </c>
      <c r="AJ49">
        <v>27.4</v>
      </c>
      <c r="AK49">
        <v>11.6</v>
      </c>
      <c r="AL49">
        <v>159.6</v>
      </c>
      <c r="AM49" s="2">
        <v>200.89999999999998</v>
      </c>
      <c r="AN49">
        <v>1584985</v>
      </c>
    </row>
    <row r="50" spans="1:40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6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7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8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9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10"/>
        <v>209.9</v>
      </c>
      <c r="AB50" s="1">
        <f t="shared" si="11"/>
        <v>-7.041629760850312</v>
      </c>
      <c r="AC50">
        <v>4.5</v>
      </c>
      <c r="AD50">
        <v>29</v>
      </c>
      <c r="AE50">
        <v>80.7</v>
      </c>
      <c r="AF50">
        <v>108.4</v>
      </c>
      <c r="AG50" s="2">
        <v>222.60000000000002</v>
      </c>
      <c r="AH50">
        <v>4380415</v>
      </c>
      <c r="AI50">
        <v>3.5</v>
      </c>
      <c r="AJ50">
        <v>33.5</v>
      </c>
      <c r="AK50">
        <v>84.5</v>
      </c>
      <c r="AL50">
        <v>116.7</v>
      </c>
      <c r="AM50" s="2">
        <v>238.2</v>
      </c>
      <c r="AN50">
        <v>4369356</v>
      </c>
    </row>
    <row r="51" spans="1:40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6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7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8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9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10"/>
        <v>196.2</v>
      </c>
      <c r="AB51" s="1">
        <f t="shared" si="11"/>
        <v>-5.718404613166749</v>
      </c>
      <c r="AC51">
        <v>3.8</v>
      </c>
      <c r="AD51">
        <v>17.7</v>
      </c>
      <c r="AE51">
        <v>57.5</v>
      </c>
      <c r="AF51">
        <v>111.1</v>
      </c>
      <c r="AG51" s="2">
        <v>190.1</v>
      </c>
      <c r="AH51">
        <v>8185867</v>
      </c>
      <c r="AI51">
        <v>3.7</v>
      </c>
      <c r="AJ51">
        <v>19</v>
      </c>
      <c r="AK51">
        <v>67.099999999999994</v>
      </c>
      <c r="AL51">
        <v>106.9</v>
      </c>
      <c r="AM51" s="2">
        <v>196.7</v>
      </c>
      <c r="AN51">
        <v>8096604</v>
      </c>
    </row>
    <row r="52" spans="1:40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6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7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8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9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10"/>
        <v>215.2</v>
      </c>
      <c r="AB52" s="1">
        <f t="shared" si="11"/>
        <v>8.3039758429793658</v>
      </c>
      <c r="AC52">
        <v>1.1000000000000001</v>
      </c>
      <c r="AD52">
        <v>34</v>
      </c>
      <c r="AE52">
        <v>35.700000000000003</v>
      </c>
      <c r="AF52">
        <v>117</v>
      </c>
      <c r="AG52" s="2">
        <v>187.8</v>
      </c>
      <c r="AH52">
        <v>1320718</v>
      </c>
      <c r="AI52">
        <v>1.3</v>
      </c>
      <c r="AJ52">
        <v>32.5</v>
      </c>
      <c r="AK52">
        <v>36</v>
      </c>
      <c r="AL52">
        <v>118.2</v>
      </c>
      <c r="AM52" s="2">
        <v>188</v>
      </c>
      <c r="AN52">
        <v>1318194</v>
      </c>
    </row>
    <row r="53" spans="1:40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6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7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8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9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10"/>
        <v>121</v>
      </c>
      <c r="AB53" s="1">
        <f t="shared" si="11"/>
        <v>-27.020506634499402</v>
      </c>
      <c r="AC53">
        <v>1.3</v>
      </c>
      <c r="AD53">
        <v>19.3</v>
      </c>
      <c r="AE53">
        <v>17.899999999999999</v>
      </c>
      <c r="AF53">
        <v>104.2</v>
      </c>
      <c r="AG53" s="2">
        <v>142.69999999999999</v>
      </c>
      <c r="AH53">
        <v>626011</v>
      </c>
      <c r="AI53">
        <v>1.3</v>
      </c>
      <c r="AJ53">
        <v>19</v>
      </c>
      <c r="AK53">
        <v>13.6</v>
      </c>
      <c r="AL53">
        <v>101.4</v>
      </c>
      <c r="AM53" s="2">
        <v>135.30000000000001</v>
      </c>
      <c r="AN53">
        <v>626431</v>
      </c>
    </row>
    <row r="54" spans="1:40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6"/>
        <v>121</v>
      </c>
      <c r="H54">
        <v>1.5</v>
      </c>
      <c r="I54">
        <v>30.9</v>
      </c>
      <c r="J54">
        <v>20</v>
      </c>
      <c r="K54">
        <v>71.3</v>
      </c>
      <c r="L54" s="2">
        <f t="shared" si="7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8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9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10"/>
        <v>129.4</v>
      </c>
      <c r="AB54" s="1">
        <f t="shared" si="11"/>
        <v>6.9421487603305829</v>
      </c>
      <c r="AC54">
        <v>1.9</v>
      </c>
      <c r="AD54">
        <v>28</v>
      </c>
      <c r="AE54">
        <v>31.8</v>
      </c>
      <c r="AF54">
        <v>61</v>
      </c>
      <c r="AG54" s="2">
        <v>122.7</v>
      </c>
      <c r="AH54">
        <v>1329192</v>
      </c>
      <c r="AI54">
        <v>2</v>
      </c>
      <c r="AJ54">
        <v>29.6</v>
      </c>
      <c r="AK54">
        <v>27.8</v>
      </c>
      <c r="AL54">
        <v>63.8</v>
      </c>
      <c r="AM54" s="2">
        <v>123.2</v>
      </c>
      <c r="AN54">
        <v>1328188</v>
      </c>
    </row>
    <row r="55" spans="1:40" x14ac:dyDescent="0.25">
      <c r="A55">
        <v>53</v>
      </c>
      <c r="B55" s="3" t="s">
        <v>0</v>
      </c>
    </row>
    <row r="56" spans="1:40" x14ac:dyDescent="0.25">
      <c r="B56" s="3"/>
    </row>
    <row r="62" spans="1:40" x14ac:dyDescent="0.25">
      <c r="AG62" s="6"/>
      <c r="AM62" s="6"/>
    </row>
    <row r="70" spans="33:39" x14ac:dyDescent="0.25">
      <c r="AG70" s="6"/>
      <c r="AM70" s="6"/>
    </row>
    <row r="78" spans="33:39" x14ac:dyDescent="0.25">
      <c r="AG78" s="6"/>
      <c r="AM78" s="6"/>
    </row>
    <row r="79" spans="33:39" x14ac:dyDescent="0.25">
      <c r="AG79" s="6"/>
      <c r="AM79" s="6"/>
    </row>
    <row r="86" spans="33:39" x14ac:dyDescent="0.25">
      <c r="AG86" s="6"/>
      <c r="AM86" s="6"/>
    </row>
    <row r="87" spans="33:39" x14ac:dyDescent="0.25">
      <c r="AG87" s="6"/>
      <c r="AM87" s="6"/>
    </row>
    <row r="94" spans="33:39" x14ac:dyDescent="0.25">
      <c r="AG94" s="6"/>
      <c r="AM94" s="6"/>
    </row>
    <row r="95" spans="33:39" x14ac:dyDescent="0.25">
      <c r="AG95" s="6"/>
      <c r="AM95" s="6"/>
    </row>
    <row r="102" spans="33:39" x14ac:dyDescent="0.25">
      <c r="AG102" s="6"/>
      <c r="AM102" s="6"/>
    </row>
    <row r="103" spans="33:39" x14ac:dyDescent="0.25">
      <c r="AG103" s="6"/>
      <c r="AM103" s="6"/>
    </row>
    <row r="110" spans="33:39" x14ac:dyDescent="0.25">
      <c r="AG110" s="6"/>
      <c r="AM110" s="6"/>
    </row>
    <row r="111" spans="33:39" x14ac:dyDescent="0.25">
      <c r="AG111" s="6"/>
      <c r="AM111" s="6"/>
    </row>
    <row r="117" spans="33:39" x14ac:dyDescent="0.25">
      <c r="AG117" s="6"/>
      <c r="AM117" s="6"/>
    </row>
    <row r="118" spans="33:39" x14ac:dyDescent="0.25">
      <c r="AG118" s="6"/>
      <c r="AM118" s="6"/>
    </row>
    <row r="126" spans="33:39" x14ac:dyDescent="0.25">
      <c r="AG126" s="6"/>
      <c r="AM126" s="6"/>
    </row>
    <row r="134" spans="33:39" x14ac:dyDescent="0.25">
      <c r="AG134" s="6"/>
      <c r="AM134" s="6"/>
    </row>
    <row r="135" spans="33:39" x14ac:dyDescent="0.25">
      <c r="AG135" s="6"/>
      <c r="AM135" s="6"/>
    </row>
    <row r="142" spans="33:39" x14ac:dyDescent="0.25">
      <c r="AG142" s="6"/>
      <c r="AM142" s="6"/>
    </row>
    <row r="150" spans="33:39" x14ac:dyDescent="0.25">
      <c r="AG150" s="6"/>
      <c r="AM150" s="6"/>
    </row>
    <row r="158" spans="33:39" x14ac:dyDescent="0.25">
      <c r="AG158" s="6"/>
      <c r="AM158" s="6"/>
    </row>
    <row r="159" spans="33:39" x14ac:dyDescent="0.25">
      <c r="AG159" s="6"/>
      <c r="AM159" s="6"/>
    </row>
    <row r="166" spans="33:39" x14ac:dyDescent="0.25">
      <c r="AG166" s="6"/>
      <c r="AM166" s="6"/>
    </row>
    <row r="167" spans="33:39" x14ac:dyDescent="0.25">
      <c r="AG167" s="6"/>
      <c r="AM167" s="6"/>
    </row>
    <row r="174" spans="33:39" x14ac:dyDescent="0.25">
      <c r="AG174" s="6"/>
      <c r="AM174" s="6"/>
    </row>
    <row r="175" spans="33:39" x14ac:dyDescent="0.25">
      <c r="AG175" s="6"/>
      <c r="AM175" s="6"/>
    </row>
    <row r="182" spans="33:39" x14ac:dyDescent="0.25">
      <c r="AG182" s="6"/>
      <c r="AM182" s="6"/>
    </row>
    <row r="183" spans="33:39" x14ac:dyDescent="0.25">
      <c r="AG183" s="6"/>
      <c r="AM183" s="6"/>
    </row>
    <row r="191" spans="33:39" x14ac:dyDescent="0.25">
      <c r="AG191" s="6"/>
      <c r="AM191" s="6"/>
    </row>
    <row r="198" spans="33:39" x14ac:dyDescent="0.25">
      <c r="AG198" s="6"/>
      <c r="AM198" s="6"/>
    </row>
    <row r="199" spans="33:39" x14ac:dyDescent="0.25">
      <c r="AG199" s="6"/>
      <c r="AM199" s="6"/>
    </row>
    <row r="207" spans="33:39" x14ac:dyDescent="0.25">
      <c r="AG207" s="6"/>
      <c r="AM207" s="6"/>
    </row>
    <row r="215" spans="33:39" x14ac:dyDescent="0.25">
      <c r="AG215" s="6"/>
      <c r="AM215" s="6"/>
    </row>
    <row r="222" spans="33:39" x14ac:dyDescent="0.25">
      <c r="AG222" s="6"/>
      <c r="AM222" s="6"/>
    </row>
    <row r="223" spans="33:39" x14ac:dyDescent="0.25">
      <c r="AG223" s="6"/>
      <c r="AM223" s="6"/>
    </row>
    <row r="231" spans="33:39" x14ac:dyDescent="0.25">
      <c r="AG231" s="6"/>
      <c r="AM231" s="6"/>
    </row>
    <row r="239" spans="33:39" x14ac:dyDescent="0.25">
      <c r="AG239" s="6"/>
      <c r="AM239" s="6"/>
    </row>
    <row r="240" spans="33:39" x14ac:dyDescent="0.25">
      <c r="AG240" s="6"/>
      <c r="AM240" s="6"/>
    </row>
    <row r="247" spans="33:39" x14ac:dyDescent="0.25">
      <c r="AG247" s="6"/>
      <c r="AM247" s="6"/>
    </row>
    <row r="248" spans="33:39" x14ac:dyDescent="0.25">
      <c r="AG248" s="6"/>
      <c r="AM248" s="6"/>
    </row>
    <row r="255" spans="33:39" x14ac:dyDescent="0.25">
      <c r="AG255" s="6"/>
      <c r="AM255" s="6"/>
    </row>
    <row r="256" spans="33:39" x14ac:dyDescent="0.25">
      <c r="AG256" s="6"/>
      <c r="AM256" s="6"/>
    </row>
    <row r="263" spans="33:39" x14ac:dyDescent="0.25">
      <c r="AG263" s="6"/>
      <c r="AM263" s="6"/>
    </row>
    <row r="264" spans="33:39" x14ac:dyDescent="0.25">
      <c r="AG264" s="6"/>
      <c r="AM264" s="6"/>
    </row>
    <row r="271" spans="33:39" x14ac:dyDescent="0.25">
      <c r="AG271" s="6"/>
      <c r="AM271" s="6"/>
    </row>
    <row r="272" spans="33:39" x14ac:dyDescent="0.25">
      <c r="AG272" s="6"/>
      <c r="AM272" s="6"/>
    </row>
    <row r="279" spans="33:39" x14ac:dyDescent="0.25">
      <c r="AG279" s="6"/>
      <c r="AM279" s="6"/>
    </row>
    <row r="280" spans="33:39" x14ac:dyDescent="0.25">
      <c r="AG280" s="6"/>
      <c r="AM280" s="6"/>
    </row>
    <row r="288" spans="33:39" x14ac:dyDescent="0.25">
      <c r="AG288" s="6"/>
      <c r="AM288" s="6"/>
    </row>
    <row r="296" spans="33:39" x14ac:dyDescent="0.25">
      <c r="AG296" s="6"/>
      <c r="AM296" s="6"/>
    </row>
    <row r="304" spans="33:39" x14ac:dyDescent="0.25">
      <c r="AG304" s="6"/>
      <c r="AM304" s="6"/>
    </row>
    <row r="305" spans="33:39" x14ac:dyDescent="0.25">
      <c r="AG305" s="6"/>
      <c r="AM305" s="6"/>
    </row>
    <row r="311" spans="33:39" x14ac:dyDescent="0.25">
      <c r="AG311" s="6"/>
      <c r="AM311" s="6"/>
    </row>
    <row r="312" spans="33:39" x14ac:dyDescent="0.25">
      <c r="AG312" s="6"/>
      <c r="AM312" s="6"/>
    </row>
    <row r="320" spans="33:39" x14ac:dyDescent="0.25">
      <c r="AG320" s="6"/>
      <c r="AM320" s="6"/>
    </row>
    <row r="328" spans="33:39" x14ac:dyDescent="0.25">
      <c r="AG328" s="6"/>
      <c r="AM328" s="6"/>
    </row>
    <row r="336" spans="33:39" x14ac:dyDescent="0.25">
      <c r="AG336" s="6"/>
      <c r="AM336" s="6"/>
    </row>
    <row r="337" spans="33:39" x14ac:dyDescent="0.25">
      <c r="AG337" s="6"/>
      <c r="AM337" s="6"/>
    </row>
    <row r="344" spans="33:39" x14ac:dyDescent="0.25">
      <c r="AG344" s="6"/>
      <c r="AM344" s="6"/>
    </row>
    <row r="345" spans="33:39" x14ac:dyDescent="0.25">
      <c r="AG345" s="6"/>
      <c r="AM345" s="6"/>
    </row>
    <row r="352" spans="33:39" x14ac:dyDescent="0.25">
      <c r="AG352" s="6"/>
      <c r="AM352" s="6"/>
    </row>
    <row r="353" spans="33:39" x14ac:dyDescent="0.25">
      <c r="AG353" s="6"/>
      <c r="AM353" s="6"/>
    </row>
    <row r="360" spans="33:39" x14ac:dyDescent="0.25">
      <c r="AG360" s="6"/>
      <c r="AM360" s="6"/>
    </row>
    <row r="361" spans="33:39" x14ac:dyDescent="0.25">
      <c r="AG361" s="6"/>
      <c r="AM361" s="6"/>
    </row>
  </sheetData>
  <sortState ref="A3:AN363">
    <sortCondition descending="1" ref="G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57"/>
  <sheetViews>
    <sheetView topLeftCell="AI1" workbookViewId="0">
      <selection activeCell="AQ3" sqref="AQ3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7" width="11.42578125" customWidth="1"/>
    <col min="32" max="32" width="6" bestFit="1" customWidth="1"/>
    <col min="38" max="38" width="6" bestFit="1" customWidth="1"/>
  </cols>
  <sheetData>
    <row r="1" spans="1:57" x14ac:dyDescent="0.25">
      <c r="C1">
        <v>2017</v>
      </c>
      <c r="G1" s="2"/>
      <c r="H1">
        <v>2016</v>
      </c>
      <c r="L1" s="2"/>
      <c r="M1">
        <v>2015</v>
      </c>
      <c r="Q1" s="2"/>
      <c r="R1">
        <v>2014</v>
      </c>
      <c r="V1" s="2"/>
      <c r="W1">
        <v>2013</v>
      </c>
      <c r="AA1" s="2"/>
      <c r="AB1">
        <v>2012</v>
      </c>
      <c r="AF1" s="2"/>
      <c r="AH1">
        <v>2011</v>
      </c>
      <c r="AL1" s="2"/>
    </row>
    <row r="2" spans="1:57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A2" s="2"/>
      <c r="AB2" s="4" t="s">
        <v>56</v>
      </c>
      <c r="AC2" s="4" t="s">
        <v>57</v>
      </c>
      <c r="AD2" s="4" t="s">
        <v>54</v>
      </c>
      <c r="AE2" s="4" t="s">
        <v>53</v>
      </c>
      <c r="AF2" s="5" t="s">
        <v>58</v>
      </c>
      <c r="AG2" s="4" t="s">
        <v>59</v>
      </c>
      <c r="AH2" s="4" t="s">
        <v>56</v>
      </c>
      <c r="AI2" s="4" t="s">
        <v>57</v>
      </c>
      <c r="AJ2" s="4" t="s">
        <v>54</v>
      </c>
      <c r="AK2" s="4" t="s">
        <v>53</v>
      </c>
      <c r="AL2" s="5" t="s">
        <v>58</v>
      </c>
      <c r="AM2" s="4" t="s">
        <v>59</v>
      </c>
      <c r="AN2" s="11"/>
      <c r="AP2" s="9" t="s">
        <v>60</v>
      </c>
      <c r="AQ2" s="9" t="s">
        <v>61</v>
      </c>
      <c r="AR2" s="9" t="s">
        <v>62</v>
      </c>
      <c r="AS2" s="9" t="s">
        <v>63</v>
      </c>
      <c r="AT2" s="9" t="s">
        <v>64</v>
      </c>
      <c r="AU2" s="9" t="s">
        <v>65</v>
      </c>
      <c r="AV2" s="9"/>
      <c r="AW2" s="9"/>
      <c r="AX2" s="9"/>
      <c r="AY2" s="9"/>
      <c r="AZ2" s="9"/>
      <c r="BA2" s="9"/>
      <c r="BB2" s="9"/>
      <c r="BC2" s="9"/>
    </row>
    <row r="3" spans="1:57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5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5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5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5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54" si="4">SUM(W3:Z3)</f>
        <v>1300.3</v>
      </c>
      <c r="AB3" s="7">
        <v>13.9</v>
      </c>
      <c r="AC3" s="7">
        <v>37.299999999999997</v>
      </c>
      <c r="AD3" s="7">
        <v>638.29999999999995</v>
      </c>
      <c r="AE3" s="7">
        <v>554.1</v>
      </c>
      <c r="AF3" s="8">
        <v>1243.5999999999999</v>
      </c>
      <c r="AG3" s="7">
        <v>632323</v>
      </c>
      <c r="AH3" s="7">
        <v>17.5</v>
      </c>
      <c r="AI3" s="7">
        <v>28</v>
      </c>
      <c r="AJ3" s="7">
        <v>662.3</v>
      </c>
      <c r="AK3" s="7">
        <v>494.3</v>
      </c>
      <c r="AL3" s="8">
        <v>1202.0999999999999</v>
      </c>
      <c r="AM3" s="7">
        <v>617996</v>
      </c>
      <c r="AN3" s="7"/>
      <c r="AO3" t="s">
        <v>44</v>
      </c>
      <c r="AP3" s="10">
        <f t="shared" ref="AP3:AP34" si="5">(L3-$G3)/$G3</f>
        <v>0.19990049751243791</v>
      </c>
      <c r="AQ3" s="10">
        <f t="shared" ref="AQ3:AQ34" si="6">(Q3-$G3)/$G3</f>
        <v>0.26278606965174123</v>
      </c>
      <c r="AR3" s="10">
        <f t="shared" ref="AR3:AR34" si="7">(V3-$G3)/$G3</f>
        <v>0.23810945273631859</v>
      </c>
      <c r="AS3" s="10">
        <f t="shared" ref="AS3:AS34" si="8">(AA3-$G3)/$G3</f>
        <v>0.29383084577114421</v>
      </c>
      <c r="AT3" s="10">
        <f t="shared" ref="AT3:AT34" si="9">(AF3-$G3)/$G3</f>
        <v>0.23741293532338301</v>
      </c>
      <c r="AU3" s="10">
        <f t="shared" ref="AU3:AU34" si="10">(AL3-$G3)/$G3</f>
        <v>0.19611940298507455</v>
      </c>
      <c r="AW3" s="10">
        <f>AP3</f>
        <v>0.19990049751243791</v>
      </c>
      <c r="AX3" s="10">
        <f>AQ3-AP3</f>
        <v>6.288557213930332E-2</v>
      </c>
      <c r="AY3" s="10">
        <f>AR3-AQ3</f>
        <v>-2.4676616915422639E-2</v>
      </c>
      <c r="AZ3" s="10">
        <f>AS3-AR3</f>
        <v>5.5721393034825623E-2</v>
      </c>
      <c r="BA3" s="10">
        <f>AT3-AS3</f>
        <v>-5.6417910447761205E-2</v>
      </c>
      <c r="BB3" s="10">
        <f>AU3-AT3</f>
        <v>-4.1293532338308458E-2</v>
      </c>
      <c r="BC3" s="10"/>
      <c r="BD3" s="12">
        <f>IF(AX3&lt;0,1,0)+IF(AY3&lt;0,2,0)+IF(AZ3&lt;0,4,0)+IF(BA3&lt;0,8,0)+IF(BB3&lt;0,16,0)</f>
        <v>26</v>
      </c>
      <c r="BE3">
        <v>1</v>
      </c>
    </row>
    <row r="4" spans="1:57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>
        <v>4.0999999999999996</v>
      </c>
      <c r="AC4">
        <v>79.7</v>
      </c>
      <c r="AD4">
        <v>86.1</v>
      </c>
      <c r="AE4">
        <v>433.2</v>
      </c>
      <c r="AF4" s="2">
        <v>603.09999999999991</v>
      </c>
      <c r="AG4">
        <v>731449</v>
      </c>
      <c r="AH4">
        <v>4</v>
      </c>
      <c r="AI4">
        <v>58.1</v>
      </c>
      <c r="AJ4">
        <v>79.7</v>
      </c>
      <c r="AK4">
        <v>464.6</v>
      </c>
      <c r="AL4" s="2">
        <v>606.40000000000009</v>
      </c>
      <c r="AM4">
        <v>722718</v>
      </c>
      <c r="AO4" t="s">
        <v>51</v>
      </c>
      <c r="AP4" s="10">
        <f t="shared" si="5"/>
        <v>-3.0036188178528319E-2</v>
      </c>
      <c r="AQ4" s="10">
        <f t="shared" si="6"/>
        <v>-0.11917973462002407</v>
      </c>
      <c r="AR4" s="10">
        <f t="shared" si="7"/>
        <v>-0.23293124246079616</v>
      </c>
      <c r="AS4" s="10">
        <f t="shared" si="8"/>
        <v>-0.22750301568154405</v>
      </c>
      <c r="AT4" s="10">
        <f t="shared" si="9"/>
        <v>-0.27249698431845609</v>
      </c>
      <c r="AU4" s="10">
        <f t="shared" si="10"/>
        <v>-0.26851628468033767</v>
      </c>
      <c r="AW4" s="10">
        <f t="shared" ref="AW4:AW54" si="11">AP4</f>
        <v>-3.0036188178528319E-2</v>
      </c>
      <c r="AX4" s="10">
        <f t="shared" ref="AX4:AX28" si="12">AQ4-AP4</f>
        <v>-8.9143546441495747E-2</v>
      </c>
      <c r="AY4" s="10">
        <f t="shared" ref="AY4:AY28" si="13">AR4-AQ4</f>
        <v>-0.11375150784077209</v>
      </c>
      <c r="AZ4" s="10">
        <f t="shared" ref="AZ4:AZ28" si="14">AS4-AR4</f>
        <v>5.4282267792521155E-3</v>
      </c>
      <c r="BA4" s="10">
        <f t="shared" ref="BA4:BA28" si="15">AT4-AS4</f>
        <v>-4.4993968636912046E-2</v>
      </c>
      <c r="BB4" s="10">
        <f t="shared" ref="BB4:BB28" si="16">AU4-AT4</f>
        <v>3.9806996381184234E-3</v>
      </c>
      <c r="BD4" s="12">
        <f t="shared" ref="BD4:BD54" si="17">IF(AX4&lt;0,1,0)+IF(AY4&lt;0,2,0)+IF(AZ4&lt;0,4,0)+IF(BA4&lt;0,8,0)+IF(BB4&lt;0,16,0)</f>
        <v>11</v>
      </c>
      <c r="BE4">
        <f>IF(_xlfn.IFNA(MATCH(BD4,BD$2:BD3,0),FALSE),0,1)</f>
        <v>1</v>
      </c>
    </row>
    <row r="5" spans="1:57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>
        <v>5.6</v>
      </c>
      <c r="AC5">
        <v>45.9</v>
      </c>
      <c r="AD5">
        <v>88.6</v>
      </c>
      <c r="AE5">
        <v>419.1</v>
      </c>
      <c r="AF5" s="2">
        <v>559.20000000000005</v>
      </c>
      <c r="AG5">
        <v>2085538</v>
      </c>
      <c r="AH5">
        <v>7.5</v>
      </c>
      <c r="AI5">
        <v>41.2</v>
      </c>
      <c r="AJ5">
        <v>82.7</v>
      </c>
      <c r="AK5">
        <v>436.2</v>
      </c>
      <c r="AL5" s="2">
        <v>567.6</v>
      </c>
      <c r="AM5">
        <v>2082224</v>
      </c>
      <c r="AO5" t="s">
        <v>21</v>
      </c>
      <c r="AP5" s="10">
        <f t="shared" si="5"/>
        <v>-0.10338225909380983</v>
      </c>
      <c r="AQ5" s="10">
        <f t="shared" si="6"/>
        <v>-0.16247606892150601</v>
      </c>
      <c r="AR5" s="10">
        <f t="shared" si="7"/>
        <v>-0.23765156349712832</v>
      </c>
      <c r="AS5" s="10">
        <f t="shared" si="8"/>
        <v>-0.21761327377153797</v>
      </c>
      <c r="AT5" s="10">
        <f t="shared" si="9"/>
        <v>-0.28627951499680915</v>
      </c>
      <c r="AU5" s="10">
        <f t="shared" si="10"/>
        <v>-0.2755583918315252</v>
      </c>
      <c r="AW5" s="10">
        <f t="shared" si="11"/>
        <v>-0.10338225909380983</v>
      </c>
      <c r="AX5" s="10">
        <f t="shared" si="12"/>
        <v>-5.9093809827696187E-2</v>
      </c>
      <c r="AY5" s="10">
        <f t="shared" si="13"/>
        <v>-7.5175494575622309E-2</v>
      </c>
      <c r="AZ5" s="10">
        <f t="shared" si="14"/>
        <v>2.0038289725590352E-2</v>
      </c>
      <c r="BA5" s="10">
        <f t="shared" si="15"/>
        <v>-6.866624122527118E-2</v>
      </c>
      <c r="BB5" s="10">
        <f t="shared" si="16"/>
        <v>1.0721123165283952E-2</v>
      </c>
      <c r="BD5" s="12">
        <f t="shared" si="17"/>
        <v>11</v>
      </c>
      <c r="BE5">
        <f>IF(_xlfn.IFNA(MATCH(BD5,BD$2:BD4,0),FALSE),0,1)</f>
        <v>0</v>
      </c>
    </row>
    <row r="6" spans="1:57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>
        <v>6</v>
      </c>
      <c r="AC6">
        <v>31.5</v>
      </c>
      <c r="AD6">
        <v>126.5</v>
      </c>
      <c r="AE6">
        <v>479.6</v>
      </c>
      <c r="AF6" s="2">
        <v>643.6</v>
      </c>
      <c r="AG6">
        <v>6456243</v>
      </c>
      <c r="AH6">
        <v>5.8</v>
      </c>
      <c r="AI6">
        <v>31.6</v>
      </c>
      <c r="AJ6">
        <v>126.2</v>
      </c>
      <c r="AK6">
        <v>444.5</v>
      </c>
      <c r="AL6" s="2">
        <v>608.1</v>
      </c>
      <c r="AM6">
        <v>6403353</v>
      </c>
      <c r="AO6" t="s">
        <v>9</v>
      </c>
      <c r="AP6" s="10">
        <f t="shared" si="5"/>
        <v>-2.8549501151189597E-2</v>
      </c>
      <c r="AQ6" s="10">
        <f t="shared" si="6"/>
        <v>-6.0475825019186455E-2</v>
      </c>
      <c r="AR6" s="10">
        <f t="shared" si="7"/>
        <v>-6.615502686108983E-2</v>
      </c>
      <c r="AS6" s="10">
        <f t="shared" si="8"/>
        <v>-9.3476592478895004E-2</v>
      </c>
      <c r="AT6" s="10">
        <f t="shared" si="9"/>
        <v>-1.2125863392171875E-2</v>
      </c>
      <c r="AU6" s="10">
        <f t="shared" si="10"/>
        <v>-6.6615502686108941E-2</v>
      </c>
      <c r="AW6" s="10">
        <f t="shared" si="11"/>
        <v>-2.8549501151189597E-2</v>
      </c>
      <c r="AX6" s="10">
        <f t="shared" si="12"/>
        <v>-3.1926323867996861E-2</v>
      </c>
      <c r="AY6" s="10">
        <f t="shared" si="13"/>
        <v>-5.6792018419033752E-3</v>
      </c>
      <c r="AZ6" s="10">
        <f t="shared" si="14"/>
        <v>-2.7321565617805174E-2</v>
      </c>
      <c r="BA6" s="10">
        <f t="shared" si="15"/>
        <v>8.1350729086723125E-2</v>
      </c>
      <c r="BB6" s="10">
        <f t="shared" si="16"/>
        <v>-5.4489639293937062E-2</v>
      </c>
      <c r="BD6" s="12">
        <f t="shared" si="17"/>
        <v>23</v>
      </c>
      <c r="BE6">
        <f>IF(_xlfn.IFNA(MATCH(BD6,BD$2:BD5,0),FALSE),0,1)</f>
        <v>1</v>
      </c>
    </row>
    <row r="7" spans="1:57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>
        <v>10.8</v>
      </c>
      <c r="AC7">
        <v>25.2</v>
      </c>
      <c r="AD7">
        <v>119</v>
      </c>
      <c r="AE7">
        <v>342</v>
      </c>
      <c r="AF7" s="2">
        <v>497</v>
      </c>
      <c r="AG7">
        <v>4601893</v>
      </c>
      <c r="AH7">
        <v>11.2</v>
      </c>
      <c r="AI7">
        <v>27.7</v>
      </c>
      <c r="AJ7">
        <v>114.5</v>
      </c>
      <c r="AK7">
        <v>401.9</v>
      </c>
      <c r="AL7" s="2">
        <v>555.29999999999995</v>
      </c>
      <c r="AM7">
        <v>4574836</v>
      </c>
      <c r="AO7" t="s">
        <v>34</v>
      </c>
      <c r="AP7" s="10">
        <f t="shared" si="5"/>
        <v>1.6337522441651542E-2</v>
      </c>
      <c r="AQ7" s="10">
        <f t="shared" si="6"/>
        <v>-3.1059245960502611E-2</v>
      </c>
      <c r="AR7" s="10">
        <f t="shared" si="7"/>
        <v>-7.5763016157989305E-2</v>
      </c>
      <c r="AS7" s="10">
        <f t="shared" si="8"/>
        <v>-6.9120287253141829E-2</v>
      </c>
      <c r="AT7" s="10">
        <f t="shared" si="9"/>
        <v>-0.10771992818671454</v>
      </c>
      <c r="AU7" s="10">
        <f t="shared" si="10"/>
        <v>-3.0520646319569938E-3</v>
      </c>
      <c r="AW7" s="10">
        <f t="shared" si="11"/>
        <v>1.6337522441651542E-2</v>
      </c>
      <c r="AX7" s="10">
        <f t="shared" si="12"/>
        <v>-4.7396768402154149E-2</v>
      </c>
      <c r="AY7" s="10">
        <f t="shared" si="13"/>
        <v>-4.4703770197486697E-2</v>
      </c>
      <c r="AZ7" s="10">
        <f t="shared" si="14"/>
        <v>6.6427289048474752E-3</v>
      </c>
      <c r="BA7" s="10">
        <f t="shared" si="15"/>
        <v>-3.859964093357271E-2</v>
      </c>
      <c r="BB7" s="10">
        <f t="shared" si="16"/>
        <v>0.10466786355475755</v>
      </c>
      <c r="BD7" s="12">
        <f t="shared" si="17"/>
        <v>11</v>
      </c>
      <c r="BE7">
        <f>IF(_xlfn.IFNA(MATCH(BD7,BD$2:BD6,0),FALSE),0,1)</f>
        <v>0</v>
      </c>
    </row>
    <row r="8" spans="1:57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>
        <v>4.5</v>
      </c>
      <c r="AC8">
        <v>33.700000000000003</v>
      </c>
      <c r="AD8">
        <v>178.3</v>
      </c>
      <c r="AE8">
        <v>391.1</v>
      </c>
      <c r="AF8" s="2">
        <v>607.6</v>
      </c>
      <c r="AG8">
        <v>2758931</v>
      </c>
      <c r="AH8">
        <v>5.2</v>
      </c>
      <c r="AI8">
        <v>33.5</v>
      </c>
      <c r="AJ8">
        <v>157.9</v>
      </c>
      <c r="AK8">
        <v>365.6</v>
      </c>
      <c r="AL8" s="2">
        <v>562.20000000000005</v>
      </c>
      <c r="AM8">
        <v>2723322</v>
      </c>
      <c r="AO8" t="s">
        <v>24</v>
      </c>
      <c r="AP8" s="10">
        <f t="shared" si="5"/>
        <v>0.21964382083108477</v>
      </c>
      <c r="AQ8" s="10">
        <f t="shared" si="6"/>
        <v>0.25202374527792776</v>
      </c>
      <c r="AR8" s="10">
        <f t="shared" si="7"/>
        <v>0.14337110991185473</v>
      </c>
      <c r="AS8" s="10">
        <f t="shared" si="8"/>
        <v>8.472746896923912E-2</v>
      </c>
      <c r="AT8" s="10">
        <f t="shared" si="9"/>
        <v>9.3002338550099026E-2</v>
      </c>
      <c r="AU8" s="10">
        <f t="shared" si="10"/>
        <v>1.1332973556395159E-2</v>
      </c>
      <c r="AW8" s="10">
        <f t="shared" si="11"/>
        <v>0.21964382083108477</v>
      </c>
      <c r="AX8" s="10">
        <f t="shared" si="12"/>
        <v>3.2379924446842984E-2</v>
      </c>
      <c r="AY8" s="10">
        <f t="shared" si="13"/>
        <v>-0.10865263536607303</v>
      </c>
      <c r="AZ8" s="10">
        <f t="shared" si="14"/>
        <v>-5.8643640942615607E-2</v>
      </c>
      <c r="BA8" s="10">
        <f t="shared" si="15"/>
        <v>8.274869580859906E-3</v>
      </c>
      <c r="BB8" s="10">
        <f t="shared" si="16"/>
        <v>-8.1669364993703863E-2</v>
      </c>
      <c r="BD8" s="12">
        <f t="shared" si="17"/>
        <v>22</v>
      </c>
      <c r="BE8">
        <f>IF(_xlfn.IFNA(MATCH(BD8,BD$2:BD7,0),FALSE),0,1)</f>
        <v>1</v>
      </c>
    </row>
    <row r="9" spans="1:57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>
        <v>5.9</v>
      </c>
      <c r="AC9">
        <v>42.3</v>
      </c>
      <c r="AD9">
        <v>78.7</v>
      </c>
      <c r="AE9">
        <v>342.3</v>
      </c>
      <c r="AF9" s="2">
        <v>469.20000000000005</v>
      </c>
      <c r="AG9">
        <v>2949131</v>
      </c>
      <c r="AH9">
        <v>5.5</v>
      </c>
      <c r="AI9">
        <v>41.3</v>
      </c>
      <c r="AJ9">
        <v>82.6</v>
      </c>
      <c r="AK9">
        <v>351.5</v>
      </c>
      <c r="AL9" s="2">
        <v>480.9</v>
      </c>
      <c r="AM9">
        <v>2937979</v>
      </c>
      <c r="AO9" t="s">
        <v>49</v>
      </c>
      <c r="AP9" s="10">
        <f t="shared" si="5"/>
        <v>-7.3887186880521455E-3</v>
      </c>
      <c r="AQ9" s="10">
        <f t="shared" si="6"/>
        <v>-6.0551450711840205E-2</v>
      </c>
      <c r="AR9" s="10">
        <f t="shared" si="7"/>
        <v>-0.13479906289421528</v>
      </c>
      <c r="AS9" s="10">
        <f t="shared" si="8"/>
        <v>-0.17048116777797814</v>
      </c>
      <c r="AT9" s="10">
        <f t="shared" si="9"/>
        <v>-0.15444224184537761</v>
      </c>
      <c r="AU9" s="10">
        <f t="shared" si="10"/>
        <v>-0.1333573616867906</v>
      </c>
      <c r="AW9" s="10">
        <f t="shared" si="11"/>
        <v>-7.3887186880521455E-3</v>
      </c>
      <c r="AX9" s="10">
        <f t="shared" si="12"/>
        <v>-5.3162732023788059E-2</v>
      </c>
      <c r="AY9" s="10">
        <f t="shared" si="13"/>
        <v>-7.4247612182375078E-2</v>
      </c>
      <c r="AZ9" s="10">
        <f t="shared" si="14"/>
        <v>-3.5682104883762861E-2</v>
      </c>
      <c r="BA9" s="10">
        <f t="shared" si="15"/>
        <v>1.6038925932600534E-2</v>
      </c>
      <c r="BB9" s="10">
        <f t="shared" si="16"/>
        <v>2.1084880158587005E-2</v>
      </c>
      <c r="BD9" s="12">
        <f t="shared" si="17"/>
        <v>7</v>
      </c>
      <c r="BE9">
        <f>IF(_xlfn.IFNA(MATCH(BD9,BD$2:BD8,0),FALSE),0,1)</f>
        <v>1</v>
      </c>
    </row>
    <row r="10" spans="1:57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>
        <v>6.5</v>
      </c>
      <c r="AC10">
        <v>25.1</v>
      </c>
      <c r="AD10">
        <v>96</v>
      </c>
      <c r="AE10">
        <v>323.39999999999998</v>
      </c>
      <c r="AF10" s="2">
        <v>451</v>
      </c>
      <c r="AG10">
        <v>6021988</v>
      </c>
      <c r="AH10">
        <v>6.1</v>
      </c>
      <c r="AI10">
        <v>24.3</v>
      </c>
      <c r="AJ10">
        <v>104.3</v>
      </c>
      <c r="AK10">
        <v>312.7</v>
      </c>
      <c r="AL10" s="2">
        <v>447.4</v>
      </c>
      <c r="AM10">
        <v>6010688</v>
      </c>
      <c r="AO10" t="s">
        <v>27</v>
      </c>
      <c r="AP10" s="10">
        <f t="shared" si="5"/>
        <v>-2.0742975674146711E-2</v>
      </c>
      <c r="AQ10" s="10">
        <f t="shared" si="6"/>
        <v>-6.1851782010182835E-2</v>
      </c>
      <c r="AR10" s="10">
        <f t="shared" si="7"/>
        <v>-0.16500094286253056</v>
      </c>
      <c r="AS10" s="10">
        <f t="shared" si="8"/>
        <v>-0.18291533094474827</v>
      </c>
      <c r="AT10" s="10">
        <f t="shared" si="9"/>
        <v>-0.14953799735998485</v>
      </c>
      <c r="AU10" s="10">
        <f t="shared" si="10"/>
        <v>-0.15632660758061473</v>
      </c>
      <c r="AW10" s="10">
        <f t="shared" si="11"/>
        <v>-2.0742975674146711E-2</v>
      </c>
      <c r="AX10" s="10">
        <f t="shared" si="12"/>
        <v>-4.1108806336036127E-2</v>
      </c>
      <c r="AY10" s="10">
        <f t="shared" si="13"/>
        <v>-0.10314916085234772</v>
      </c>
      <c r="AZ10" s="10">
        <f t="shared" si="14"/>
        <v>-1.7914388082217708E-2</v>
      </c>
      <c r="BA10" s="10">
        <f t="shared" si="15"/>
        <v>3.3377333584763413E-2</v>
      </c>
      <c r="BB10" s="10">
        <f t="shared" si="16"/>
        <v>-6.788610220629876E-3</v>
      </c>
      <c r="BD10" s="12">
        <f t="shared" si="17"/>
        <v>23</v>
      </c>
      <c r="BE10">
        <f>IF(_xlfn.IFNA(MATCH(BD10,BD$2:BD9,0),FALSE),0,1)</f>
        <v>0</v>
      </c>
    </row>
    <row r="11" spans="1:57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>
        <v>7.1</v>
      </c>
      <c r="AC11">
        <v>26.9</v>
      </c>
      <c r="AD11">
        <v>104.1</v>
      </c>
      <c r="AE11">
        <v>311.8</v>
      </c>
      <c r="AF11" s="2">
        <v>449.9</v>
      </c>
      <c r="AG11">
        <v>4822023</v>
      </c>
      <c r="AH11">
        <v>6.3</v>
      </c>
      <c r="AI11">
        <v>28.5</v>
      </c>
      <c r="AJ11">
        <v>102.2</v>
      </c>
      <c r="AK11">
        <v>283</v>
      </c>
      <c r="AL11" s="2">
        <v>420</v>
      </c>
      <c r="AM11">
        <v>4802740</v>
      </c>
      <c r="AO11" t="s">
        <v>52</v>
      </c>
      <c r="AP11" s="10">
        <f t="shared" si="5"/>
        <v>1.5642884395268848E-2</v>
      </c>
      <c r="AQ11" s="10">
        <f t="shared" si="6"/>
        <v>-9.8817245326211389E-2</v>
      </c>
      <c r="AR11" s="10">
        <f t="shared" si="7"/>
        <v>-0.18485310950019093</v>
      </c>
      <c r="AS11" s="10">
        <f t="shared" si="8"/>
        <v>-0.17798550171690206</v>
      </c>
      <c r="AT11" s="10">
        <f t="shared" si="9"/>
        <v>-0.14173979397176661</v>
      </c>
      <c r="AU11" s="10">
        <f t="shared" si="10"/>
        <v>-0.19877909194963761</v>
      </c>
      <c r="AW11" s="10">
        <f t="shared" si="11"/>
        <v>1.5642884395268848E-2</v>
      </c>
      <c r="AX11" s="10">
        <f t="shared" si="12"/>
        <v>-0.11446012972148023</v>
      </c>
      <c r="AY11" s="10">
        <f t="shared" si="13"/>
        <v>-8.6035864173979543E-2</v>
      </c>
      <c r="AZ11" s="10">
        <f t="shared" si="14"/>
        <v>6.867607783288876E-3</v>
      </c>
      <c r="BA11" s="10">
        <f t="shared" si="15"/>
        <v>3.6245707745135441E-2</v>
      </c>
      <c r="BB11" s="10">
        <f t="shared" si="16"/>
        <v>-5.7039297977870995E-2</v>
      </c>
      <c r="BD11" s="12">
        <f t="shared" si="17"/>
        <v>19</v>
      </c>
      <c r="BE11">
        <f>IF(_xlfn.IFNA(MATCH(BD11,BD$2:BD10,0),FALSE),0,1)</f>
        <v>1</v>
      </c>
    </row>
    <row r="12" spans="1:57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>
        <v>5.5</v>
      </c>
      <c r="AC12">
        <v>34.700000000000003</v>
      </c>
      <c r="AD12">
        <v>112.7</v>
      </c>
      <c r="AE12">
        <v>276</v>
      </c>
      <c r="AF12" s="2">
        <v>428.9</v>
      </c>
      <c r="AG12">
        <v>6553255</v>
      </c>
      <c r="AH12">
        <v>6.2</v>
      </c>
      <c r="AI12">
        <v>34.9</v>
      </c>
      <c r="AJ12">
        <v>109.9</v>
      </c>
      <c r="AK12">
        <v>254.8</v>
      </c>
      <c r="AL12" s="2">
        <v>405.8</v>
      </c>
      <c r="AM12">
        <v>6482505</v>
      </c>
      <c r="AO12" t="s">
        <v>50</v>
      </c>
      <c r="AP12" s="10">
        <f t="shared" si="5"/>
        <v>-7.4227210080724526E-2</v>
      </c>
      <c r="AQ12" s="10">
        <f t="shared" si="6"/>
        <v>-0.19236070092537888</v>
      </c>
      <c r="AR12" s="10">
        <f t="shared" si="7"/>
        <v>-0.21283717267178584</v>
      </c>
      <c r="AS12" s="10">
        <f t="shared" si="8"/>
        <v>-0.18015357353809805</v>
      </c>
      <c r="AT12" s="10">
        <f t="shared" si="9"/>
        <v>-0.15554242961212839</v>
      </c>
      <c r="AU12" s="10">
        <f t="shared" si="10"/>
        <v>-0.20102382358732029</v>
      </c>
      <c r="AW12" s="10">
        <f t="shared" si="11"/>
        <v>-7.4227210080724526E-2</v>
      </c>
      <c r="AX12" s="10">
        <f t="shared" si="12"/>
        <v>-0.11813349084465435</v>
      </c>
      <c r="AY12" s="10">
        <f t="shared" si="13"/>
        <v>-2.047647174640696E-2</v>
      </c>
      <c r="AZ12" s="10">
        <f t="shared" si="14"/>
        <v>3.2683599133687791E-2</v>
      </c>
      <c r="BA12" s="10">
        <f t="shared" si="15"/>
        <v>2.4611143925969664E-2</v>
      </c>
      <c r="BB12" s="10">
        <f t="shared" si="16"/>
        <v>-4.5481393975191908E-2</v>
      </c>
      <c r="BD12" s="12">
        <f t="shared" si="17"/>
        <v>19</v>
      </c>
      <c r="BE12">
        <f>IF(_xlfn.IFNA(MATCH(BD12,BD$2:BD11,0),FALSE),0,1)</f>
        <v>0</v>
      </c>
    </row>
    <row r="13" spans="1:57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>
        <v>6.9</v>
      </c>
      <c r="AC13">
        <v>35.5</v>
      </c>
      <c r="AD13">
        <v>95</v>
      </c>
      <c r="AE13">
        <v>421.4</v>
      </c>
      <c r="AF13" s="2">
        <v>558.79999999999995</v>
      </c>
      <c r="AG13">
        <v>4723723</v>
      </c>
      <c r="AH13">
        <v>6.8</v>
      </c>
      <c r="AI13">
        <v>34.5</v>
      </c>
      <c r="AJ13">
        <v>92.2</v>
      </c>
      <c r="AK13">
        <v>438.4</v>
      </c>
      <c r="AL13" s="2">
        <v>571.9</v>
      </c>
      <c r="AM13">
        <v>4679230</v>
      </c>
      <c r="AO13" t="s">
        <v>11</v>
      </c>
      <c r="AP13" s="10">
        <f t="shared" si="5"/>
        <v>-8.49634459592968E-3</v>
      </c>
      <c r="AQ13" s="10">
        <f t="shared" si="6"/>
        <v>-3.3590199565303072E-3</v>
      </c>
      <c r="AR13" s="10">
        <f t="shared" si="7"/>
        <v>-1.6597510373443938E-2</v>
      </c>
      <c r="AS13" s="10">
        <f t="shared" si="8"/>
        <v>4.7421458209839498E-3</v>
      </c>
      <c r="AT13" s="10">
        <f t="shared" si="9"/>
        <v>0.1041296186524401</v>
      </c>
      <c r="AU13" s="10">
        <f t="shared" si="10"/>
        <v>0.13001383125864444</v>
      </c>
      <c r="AW13" s="10">
        <f t="shared" si="11"/>
        <v>-8.49634459592968E-3</v>
      </c>
      <c r="AX13" s="10">
        <f t="shared" si="12"/>
        <v>5.1373246393993724E-3</v>
      </c>
      <c r="AY13" s="10">
        <f t="shared" si="13"/>
        <v>-1.3238490416913631E-2</v>
      </c>
      <c r="AZ13" s="10">
        <f t="shared" si="14"/>
        <v>2.1339656194427889E-2</v>
      </c>
      <c r="BA13" s="10">
        <f t="shared" si="15"/>
        <v>9.9387472831456145E-2</v>
      </c>
      <c r="BB13" s="10">
        <f t="shared" si="16"/>
        <v>2.588421260620434E-2</v>
      </c>
      <c r="BD13" s="12">
        <f t="shared" si="17"/>
        <v>2</v>
      </c>
      <c r="BE13">
        <f>IF(_xlfn.IFNA(MATCH(BD13,BD$2:BD12,0),FALSE),0,1)</f>
        <v>1</v>
      </c>
    </row>
    <row r="14" spans="1:57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>
        <v>6.3</v>
      </c>
      <c r="AC14">
        <v>21</v>
      </c>
      <c r="AD14">
        <v>172.3</v>
      </c>
      <c r="AE14">
        <v>277.2</v>
      </c>
      <c r="AF14" s="2">
        <v>476.8</v>
      </c>
      <c r="AG14">
        <v>5884563</v>
      </c>
      <c r="AH14">
        <v>6.8</v>
      </c>
      <c r="AI14">
        <v>20.5</v>
      </c>
      <c r="AJ14">
        <v>177.5</v>
      </c>
      <c r="AK14">
        <v>289.3</v>
      </c>
      <c r="AL14" s="2">
        <v>494.1</v>
      </c>
      <c r="AM14">
        <v>5828289</v>
      </c>
      <c r="AO14" t="s">
        <v>32</v>
      </c>
      <c r="AP14" s="10">
        <f t="shared" si="5"/>
        <v>-5.6377449020391823E-2</v>
      </c>
      <c r="AQ14" s="10">
        <f t="shared" si="6"/>
        <v>-8.5965613754498196E-2</v>
      </c>
      <c r="AR14" s="10">
        <f t="shared" si="7"/>
        <v>-0.10815673730507802</v>
      </c>
      <c r="AS14" s="10">
        <f t="shared" si="8"/>
        <v>-5.2978808476609358E-2</v>
      </c>
      <c r="AT14" s="10">
        <f t="shared" si="9"/>
        <v>-4.678128748500595E-2</v>
      </c>
      <c r="AU14" s="10">
        <f t="shared" si="10"/>
        <v>-1.2195121951219445E-2</v>
      </c>
      <c r="AW14" s="10">
        <f t="shared" si="11"/>
        <v>-5.6377449020391823E-2</v>
      </c>
      <c r="AX14" s="10">
        <f t="shared" si="12"/>
        <v>-2.9588164734106373E-2</v>
      </c>
      <c r="AY14" s="10">
        <f t="shared" si="13"/>
        <v>-2.2191123550579825E-2</v>
      </c>
      <c r="AZ14" s="10">
        <f t="shared" si="14"/>
        <v>5.5177928828468663E-2</v>
      </c>
      <c r="BA14" s="10">
        <f t="shared" si="15"/>
        <v>6.1975209916034085E-3</v>
      </c>
      <c r="BB14" s="10">
        <f t="shared" si="16"/>
        <v>3.4586165533786503E-2</v>
      </c>
      <c r="BD14" s="12">
        <f t="shared" si="17"/>
        <v>3</v>
      </c>
      <c r="BE14">
        <f>IF(_xlfn.IFNA(MATCH(BD14,BD$2:BD13,0),FALSE),0,1)</f>
        <v>1</v>
      </c>
    </row>
    <row r="15" spans="1:57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>
        <v>5.7</v>
      </c>
      <c r="AC15">
        <v>41.6</v>
      </c>
      <c r="AD15">
        <v>84.7</v>
      </c>
      <c r="AE15">
        <v>337.3</v>
      </c>
      <c r="AF15" s="2">
        <v>469.3</v>
      </c>
      <c r="AG15">
        <v>3814820</v>
      </c>
      <c r="AH15">
        <v>5.5</v>
      </c>
      <c r="AI15">
        <v>37</v>
      </c>
      <c r="AJ15">
        <v>86.6</v>
      </c>
      <c r="AK15">
        <v>325.7</v>
      </c>
      <c r="AL15" s="2">
        <v>454.79999999999995</v>
      </c>
      <c r="AM15">
        <v>3791508</v>
      </c>
      <c r="AO15" t="s">
        <v>16</v>
      </c>
      <c r="AP15" s="10">
        <f t="shared" si="5"/>
        <v>-1.4245014245014245E-2</v>
      </c>
      <c r="AQ15" s="10">
        <f t="shared" si="6"/>
        <v>-7.5169844400613653E-2</v>
      </c>
      <c r="AR15" s="10">
        <f t="shared" si="7"/>
        <v>-0.11045364891518746</v>
      </c>
      <c r="AS15" s="10">
        <f t="shared" si="8"/>
        <v>-3.3092263861494553E-2</v>
      </c>
      <c r="AT15" s="10">
        <f t="shared" si="9"/>
        <v>2.8490028490028491E-2</v>
      </c>
      <c r="AU15" s="10">
        <f t="shared" si="10"/>
        <v>-3.2873109796187966E-3</v>
      </c>
      <c r="AW15" s="10">
        <f t="shared" si="11"/>
        <v>-1.4245014245014245E-2</v>
      </c>
      <c r="AX15" s="10">
        <f t="shared" si="12"/>
        <v>-6.0924830155599408E-2</v>
      </c>
      <c r="AY15" s="10">
        <f t="shared" si="13"/>
        <v>-3.5283804514573802E-2</v>
      </c>
      <c r="AZ15" s="10">
        <f t="shared" si="14"/>
        <v>7.7361385053692902E-2</v>
      </c>
      <c r="BA15" s="10">
        <f t="shared" si="15"/>
        <v>6.1582292351523044E-2</v>
      </c>
      <c r="BB15" s="10">
        <f t="shared" si="16"/>
        <v>-3.1777339469647288E-2</v>
      </c>
      <c r="BD15" s="12">
        <f t="shared" si="17"/>
        <v>19</v>
      </c>
      <c r="BE15">
        <f>IF(_xlfn.IFNA(MATCH(BD15,BD$2:BD14,0),FALSE),0,1)</f>
        <v>0</v>
      </c>
    </row>
    <row r="16" spans="1:57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>
        <v>6.2</v>
      </c>
      <c r="AC16">
        <v>26.5</v>
      </c>
      <c r="AD16">
        <v>162.69999999999999</v>
      </c>
      <c r="AE16">
        <v>352</v>
      </c>
      <c r="AF16" s="2">
        <v>547.4</v>
      </c>
      <c r="AG16">
        <v>917092</v>
      </c>
      <c r="AH16">
        <v>4.5</v>
      </c>
      <c r="AI16">
        <v>31.9</v>
      </c>
      <c r="AJ16">
        <v>169.5</v>
      </c>
      <c r="AK16">
        <v>353.5</v>
      </c>
      <c r="AL16" s="2">
        <v>559.4</v>
      </c>
      <c r="AM16">
        <v>907135</v>
      </c>
      <c r="AO16" t="s">
        <v>45</v>
      </c>
      <c r="AP16" s="10">
        <f t="shared" si="5"/>
        <v>0.12243547319655856</v>
      </c>
      <c r="AQ16" s="10">
        <f t="shared" si="6"/>
        <v>0.10081623648797702</v>
      </c>
      <c r="AR16" s="10">
        <f t="shared" si="7"/>
        <v>7.8976395323185428E-2</v>
      </c>
      <c r="AS16" s="10">
        <f t="shared" si="8"/>
        <v>8.3829693359805862E-2</v>
      </c>
      <c r="AT16" s="10">
        <f t="shared" si="9"/>
        <v>0.20758879329362445</v>
      </c>
      <c r="AU16" s="10">
        <f t="shared" si="10"/>
        <v>0.23406132803882632</v>
      </c>
      <c r="AW16" s="10">
        <f t="shared" si="11"/>
        <v>0.12243547319655856</v>
      </c>
      <c r="AX16" s="10">
        <f t="shared" si="12"/>
        <v>-2.1619236708581541E-2</v>
      </c>
      <c r="AY16" s="10">
        <f t="shared" si="13"/>
        <v>-2.1839841164791596E-2</v>
      </c>
      <c r="AZ16" s="10">
        <f t="shared" si="14"/>
        <v>4.8532980366204348E-3</v>
      </c>
      <c r="BA16" s="10">
        <f t="shared" si="15"/>
        <v>0.12375909993381859</v>
      </c>
      <c r="BB16" s="10">
        <f t="shared" si="16"/>
        <v>2.6472534745201864E-2</v>
      </c>
      <c r="BD16" s="12">
        <f t="shared" si="17"/>
        <v>3</v>
      </c>
      <c r="BE16">
        <f>IF(_xlfn.IFNA(MATCH(BD16,BD$2:BD15,0),FALSE),0,1)</f>
        <v>0</v>
      </c>
    </row>
    <row r="17" spans="1:57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>
        <v>7</v>
      </c>
      <c r="AC17">
        <v>46.4</v>
      </c>
      <c r="AD17">
        <v>105.6</v>
      </c>
      <c r="AE17">
        <v>295.5</v>
      </c>
      <c r="AF17" s="2">
        <v>454.5</v>
      </c>
      <c r="AG17">
        <v>9883360</v>
      </c>
      <c r="AH17">
        <v>6.2</v>
      </c>
      <c r="AI17">
        <v>44</v>
      </c>
      <c r="AJ17">
        <v>105.2</v>
      </c>
      <c r="AK17">
        <v>289.89999999999998</v>
      </c>
      <c r="AL17" s="2">
        <v>445.29999999999995</v>
      </c>
      <c r="AM17">
        <v>9876187</v>
      </c>
      <c r="AO17" t="s">
        <v>30</v>
      </c>
      <c r="AP17" s="10">
        <f t="shared" si="5"/>
        <v>2.0226717048232992E-2</v>
      </c>
      <c r="AQ17" s="10">
        <f t="shared" si="6"/>
        <v>-7.6239164258724193E-2</v>
      </c>
      <c r="AR17" s="10">
        <f t="shared" si="7"/>
        <v>-5.0233385196710306E-2</v>
      </c>
      <c r="AS17" s="10">
        <f t="shared" si="8"/>
        <v>0</v>
      </c>
      <c r="AT17" s="10">
        <f t="shared" si="9"/>
        <v>1.0224494332073845E-2</v>
      </c>
      <c r="AU17" s="10">
        <f t="shared" si="10"/>
        <v>-1.0224494332073845E-2</v>
      </c>
      <c r="AW17" s="10">
        <f t="shared" si="11"/>
        <v>2.0226717048232992E-2</v>
      </c>
      <c r="AX17" s="10">
        <f t="shared" si="12"/>
        <v>-9.6465881306957185E-2</v>
      </c>
      <c r="AY17" s="10">
        <f t="shared" si="13"/>
        <v>2.6005779062013887E-2</v>
      </c>
      <c r="AZ17" s="10">
        <f t="shared" si="14"/>
        <v>5.0233385196710306E-2</v>
      </c>
      <c r="BA17" s="10">
        <f t="shared" si="15"/>
        <v>1.0224494332073845E-2</v>
      </c>
      <c r="BB17" s="10">
        <f t="shared" si="16"/>
        <v>-2.044898866414769E-2</v>
      </c>
      <c r="BD17" s="12">
        <f t="shared" si="17"/>
        <v>17</v>
      </c>
      <c r="BE17">
        <f>IF(_xlfn.IFNA(MATCH(BD17,BD$2:BD16,0),FALSE),0,1)</f>
        <v>1</v>
      </c>
    </row>
    <row r="18" spans="1:57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>
        <v>5</v>
      </c>
      <c r="AC18">
        <v>20.6</v>
      </c>
      <c r="AD18">
        <v>148.6</v>
      </c>
      <c r="AE18">
        <v>248.9</v>
      </c>
      <c r="AF18" s="2">
        <v>423.1</v>
      </c>
      <c r="AG18">
        <v>38041430</v>
      </c>
      <c r="AH18">
        <v>4.8</v>
      </c>
      <c r="AI18">
        <v>20.3</v>
      </c>
      <c r="AJ18">
        <v>144</v>
      </c>
      <c r="AK18">
        <v>242</v>
      </c>
      <c r="AL18" s="2">
        <v>411.1</v>
      </c>
      <c r="AM18">
        <v>37691912</v>
      </c>
      <c r="AO18" t="s">
        <v>48</v>
      </c>
      <c r="AP18" s="10">
        <f t="shared" si="5"/>
        <v>-8.6821015138023906E-3</v>
      </c>
      <c r="AQ18" s="10">
        <f t="shared" si="6"/>
        <v>-5.0979519145146882E-2</v>
      </c>
      <c r="AR18" s="10">
        <f t="shared" si="7"/>
        <v>-0.11798753339269813</v>
      </c>
      <c r="AS18" s="10">
        <f t="shared" si="8"/>
        <v>-0.10485307212822789</v>
      </c>
      <c r="AT18" s="10">
        <f t="shared" si="9"/>
        <v>-5.8103294746215423E-2</v>
      </c>
      <c r="AU18" s="10">
        <f t="shared" si="10"/>
        <v>-8.4817453250222538E-2</v>
      </c>
      <c r="AW18" s="10">
        <f t="shared" si="11"/>
        <v>-8.6821015138023906E-3</v>
      </c>
      <c r="AX18" s="10">
        <f t="shared" si="12"/>
        <v>-4.2297417631344494E-2</v>
      </c>
      <c r="AY18" s="10">
        <f t="shared" si="13"/>
        <v>-6.7008014247551248E-2</v>
      </c>
      <c r="AZ18" s="10">
        <f t="shared" si="14"/>
        <v>1.3134461264470237E-2</v>
      </c>
      <c r="BA18" s="10">
        <f t="shared" si="15"/>
        <v>4.674977738201247E-2</v>
      </c>
      <c r="BB18" s="10">
        <f t="shared" si="16"/>
        <v>-2.6714158504007116E-2</v>
      </c>
      <c r="BD18" s="12">
        <f t="shared" si="17"/>
        <v>19</v>
      </c>
      <c r="BE18">
        <f>IF(_xlfn.IFNA(MATCH(BD18,BD$2:BD17,0),FALSE),0,1)</f>
        <v>0</v>
      </c>
    </row>
    <row r="19" spans="1:57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>
        <v>4.4000000000000004</v>
      </c>
      <c r="AC19">
        <v>29.6</v>
      </c>
      <c r="AD19">
        <v>116.6</v>
      </c>
      <c r="AE19">
        <v>258</v>
      </c>
      <c r="AF19" s="2">
        <v>408.6</v>
      </c>
      <c r="AG19">
        <v>26059203</v>
      </c>
      <c r="AH19">
        <v>4.4000000000000004</v>
      </c>
      <c r="AI19">
        <v>29</v>
      </c>
      <c r="AJ19">
        <v>110.6</v>
      </c>
      <c r="AK19">
        <v>264.5</v>
      </c>
      <c r="AL19" s="2">
        <v>408.5</v>
      </c>
      <c r="AM19">
        <v>25674681</v>
      </c>
      <c r="AO19" t="s">
        <v>8</v>
      </c>
      <c r="AP19" s="10">
        <f t="shared" si="5"/>
        <v>-1.0025062656641553E-2</v>
      </c>
      <c r="AQ19" s="10">
        <f t="shared" si="6"/>
        <v>-6.0606060606060663E-2</v>
      </c>
      <c r="AR19" s="10">
        <f t="shared" si="7"/>
        <v>-7.4960127591706491E-2</v>
      </c>
      <c r="AS19" s="10">
        <f t="shared" si="8"/>
        <v>-6.9719753930280168E-2</v>
      </c>
      <c r="AT19" s="10">
        <f t="shared" si="9"/>
        <v>-6.9036226930963673E-2</v>
      </c>
      <c r="AU19" s="10">
        <f t="shared" si="10"/>
        <v>-6.9264069264069222E-2</v>
      </c>
      <c r="AW19" s="10">
        <f t="shared" si="11"/>
        <v>-1.0025062656641553E-2</v>
      </c>
      <c r="AX19" s="10">
        <f t="shared" si="12"/>
        <v>-5.0580997949419108E-2</v>
      </c>
      <c r="AY19" s="10">
        <f t="shared" si="13"/>
        <v>-1.4354066985645828E-2</v>
      </c>
      <c r="AZ19" s="10">
        <f t="shared" si="14"/>
        <v>5.240373661426323E-3</v>
      </c>
      <c r="BA19" s="10">
        <f t="shared" si="15"/>
        <v>6.8352699931649441E-4</v>
      </c>
      <c r="BB19" s="10">
        <f t="shared" si="16"/>
        <v>-2.2784233310554902E-4</v>
      </c>
      <c r="BD19" s="12">
        <f t="shared" si="17"/>
        <v>19</v>
      </c>
      <c r="BE19">
        <f>IF(_xlfn.IFNA(MATCH(BD19,BD$2:BD18,0),FALSE),0,1)</f>
        <v>0</v>
      </c>
    </row>
    <row r="20" spans="1:57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>
        <v>5.8</v>
      </c>
      <c r="AC20">
        <v>27.7</v>
      </c>
      <c r="AD20">
        <v>151.19999999999999</v>
      </c>
      <c r="AE20">
        <v>230</v>
      </c>
      <c r="AF20" s="2">
        <v>414.7</v>
      </c>
      <c r="AG20">
        <v>12875255</v>
      </c>
      <c r="AH20">
        <v>5.6</v>
      </c>
      <c r="AI20">
        <v>28.8</v>
      </c>
      <c r="AJ20">
        <v>157.4</v>
      </c>
      <c r="AK20">
        <v>237.5</v>
      </c>
      <c r="AL20" s="2">
        <v>429.3</v>
      </c>
      <c r="AM20">
        <v>12869257</v>
      </c>
      <c r="AO20" t="s">
        <v>39</v>
      </c>
      <c r="AP20" s="10">
        <f t="shared" si="5"/>
        <v>-5.6973564266179205E-3</v>
      </c>
      <c r="AQ20" s="10">
        <f t="shared" si="6"/>
        <v>-0.12534184138559709</v>
      </c>
      <c r="AR20" s="10">
        <f t="shared" si="7"/>
        <v>-0.15656335460346399</v>
      </c>
      <c r="AS20" s="10">
        <f t="shared" si="8"/>
        <v>-0.13354603463992701</v>
      </c>
      <c r="AT20" s="10">
        <f t="shared" si="9"/>
        <v>-5.4922515952597922E-2</v>
      </c>
      <c r="AU20" s="10">
        <f t="shared" si="10"/>
        <v>-2.1649954421148459E-2</v>
      </c>
      <c r="AW20" s="10">
        <f t="shared" si="11"/>
        <v>-5.6973564266179205E-3</v>
      </c>
      <c r="AX20" s="10">
        <f t="shared" si="12"/>
        <v>-0.11964448495897917</v>
      </c>
      <c r="AY20" s="10">
        <f t="shared" si="13"/>
        <v>-3.1221513217866897E-2</v>
      </c>
      <c r="AZ20" s="10">
        <f t="shared" si="14"/>
        <v>2.3017319963536981E-2</v>
      </c>
      <c r="BA20" s="10">
        <f t="shared" si="15"/>
        <v>7.8623518687329086E-2</v>
      </c>
      <c r="BB20" s="10">
        <f t="shared" si="16"/>
        <v>3.327256153144946E-2</v>
      </c>
      <c r="BD20" s="12">
        <f t="shared" si="17"/>
        <v>3</v>
      </c>
      <c r="BE20">
        <f>IF(_xlfn.IFNA(MATCH(BD20,BD$2:BD19,0),FALSE),0,1)</f>
        <v>0</v>
      </c>
    </row>
    <row r="21" spans="1:57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>
        <v>3</v>
      </c>
      <c r="AC21">
        <v>70.2</v>
      </c>
      <c r="AD21">
        <v>19</v>
      </c>
      <c r="AE21">
        <v>229.7</v>
      </c>
      <c r="AF21" s="2">
        <v>321.89999999999998</v>
      </c>
      <c r="AG21">
        <v>833354</v>
      </c>
      <c r="AH21">
        <v>2.5</v>
      </c>
      <c r="AI21">
        <v>60.2</v>
      </c>
      <c r="AJ21">
        <v>20.3</v>
      </c>
      <c r="AK21">
        <v>171.1</v>
      </c>
      <c r="AL21" s="2">
        <v>254.1</v>
      </c>
      <c r="AM21">
        <v>824082</v>
      </c>
      <c r="AO21" t="s">
        <v>10</v>
      </c>
      <c r="AP21" s="10">
        <f t="shared" si="5"/>
        <v>-3.5508415955729844E-2</v>
      </c>
      <c r="AQ21" s="10">
        <f t="shared" si="6"/>
        <v>-0.11643993543924371</v>
      </c>
      <c r="AR21" s="10">
        <f t="shared" si="7"/>
        <v>-0.2471754669126125</v>
      </c>
      <c r="AS21" s="10">
        <f t="shared" si="8"/>
        <v>-0.27023287987087857</v>
      </c>
      <c r="AT21" s="10">
        <f t="shared" si="9"/>
        <v>-0.25778187687341492</v>
      </c>
      <c r="AU21" s="10">
        <f t="shared" si="10"/>
        <v>-0.41411113673045891</v>
      </c>
      <c r="AW21" s="10">
        <f t="shared" si="11"/>
        <v>-3.5508415955729844E-2</v>
      </c>
      <c r="AX21" s="10">
        <f t="shared" si="12"/>
        <v>-8.0931519483513861E-2</v>
      </c>
      <c r="AY21" s="10">
        <f t="shared" si="13"/>
        <v>-0.1307355314733688</v>
      </c>
      <c r="AZ21" s="10">
        <f t="shared" si="14"/>
        <v>-2.3057412958266077E-2</v>
      </c>
      <c r="BA21" s="10">
        <f t="shared" si="15"/>
        <v>1.2451002997463656E-2</v>
      </c>
      <c r="BB21" s="10">
        <f t="shared" si="16"/>
        <v>-0.15632925985704399</v>
      </c>
      <c r="BD21" s="12">
        <f t="shared" si="17"/>
        <v>23</v>
      </c>
      <c r="BE21">
        <f>IF(_xlfn.IFNA(MATCH(BD21,BD$2:BD20,0),FALSE),0,1)</f>
        <v>0</v>
      </c>
    </row>
    <row r="22" spans="1:57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>
        <v>2.9</v>
      </c>
      <c r="AC22">
        <v>36.5</v>
      </c>
      <c r="AD22">
        <v>52</v>
      </c>
      <c r="AE22">
        <v>263.2</v>
      </c>
      <c r="AF22" s="2">
        <v>354.6</v>
      </c>
      <c r="AG22">
        <v>2885905</v>
      </c>
      <c r="AH22">
        <v>3.8</v>
      </c>
      <c r="AI22">
        <v>37.799999999999997</v>
      </c>
      <c r="AJ22">
        <v>50.8</v>
      </c>
      <c r="AK22">
        <v>261.5</v>
      </c>
      <c r="AL22" s="2">
        <v>353.9</v>
      </c>
      <c r="AM22">
        <v>2871238</v>
      </c>
      <c r="AO22" t="s">
        <v>36</v>
      </c>
      <c r="AP22" s="10">
        <f t="shared" si="5"/>
        <v>-7.8934624697336614E-2</v>
      </c>
      <c r="AQ22" s="10">
        <f t="shared" si="6"/>
        <v>-5.5932203389830425E-2</v>
      </c>
      <c r="AR22" s="10">
        <f t="shared" si="7"/>
        <v>-0.15593220338983046</v>
      </c>
      <c r="AS22" s="10">
        <f t="shared" si="8"/>
        <v>-0.176997578692494</v>
      </c>
      <c r="AT22" s="10">
        <f t="shared" si="9"/>
        <v>-0.14140435835351084</v>
      </c>
      <c r="AU22" s="10">
        <f t="shared" si="10"/>
        <v>-0.14309927360774824</v>
      </c>
      <c r="AW22" s="10">
        <f t="shared" si="11"/>
        <v>-7.8934624697336614E-2</v>
      </c>
      <c r="AX22" s="10">
        <f t="shared" si="12"/>
        <v>2.3002421307506189E-2</v>
      </c>
      <c r="AY22" s="10">
        <f t="shared" si="13"/>
        <v>-0.10000000000000003</v>
      </c>
      <c r="AZ22" s="10">
        <f t="shared" si="14"/>
        <v>-2.106537530266353E-2</v>
      </c>
      <c r="BA22" s="10">
        <f t="shared" si="15"/>
        <v>3.5593220338983156E-2</v>
      </c>
      <c r="BB22" s="10">
        <f t="shared" si="16"/>
        <v>-1.6949152542374002E-3</v>
      </c>
      <c r="BD22" s="12">
        <f t="shared" si="17"/>
        <v>22</v>
      </c>
      <c r="BE22">
        <f>IF(_xlfn.IFNA(MATCH(BD22,BD$2:BD21,0),FALSE),0,1)</f>
        <v>0</v>
      </c>
    </row>
    <row r="23" spans="1:57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>
        <v>5.2</v>
      </c>
      <c r="AC23">
        <v>27.2</v>
      </c>
      <c r="AD23">
        <v>123.7</v>
      </c>
      <c r="AE23">
        <v>330.9</v>
      </c>
      <c r="AF23" s="2">
        <v>487</v>
      </c>
      <c r="AG23">
        <v>19317568</v>
      </c>
      <c r="AH23">
        <v>5.2</v>
      </c>
      <c r="AI23">
        <v>27.7</v>
      </c>
      <c r="AJ23">
        <v>134.4</v>
      </c>
      <c r="AK23">
        <v>348</v>
      </c>
      <c r="AL23" s="2">
        <v>515.29999999999995</v>
      </c>
      <c r="AM23">
        <v>19057542</v>
      </c>
      <c r="AO23" t="s">
        <v>43</v>
      </c>
      <c r="AP23" s="10">
        <f t="shared" si="5"/>
        <v>5.5160578573179707E-2</v>
      </c>
      <c r="AQ23" s="10">
        <f t="shared" si="6"/>
        <v>0.13238538857563129</v>
      </c>
      <c r="AR23" s="10">
        <f t="shared" si="7"/>
        <v>0.3248345182642805</v>
      </c>
      <c r="AS23" s="10">
        <f t="shared" si="8"/>
        <v>0.15371414562392754</v>
      </c>
      <c r="AT23" s="10">
        <f t="shared" si="9"/>
        <v>0.19392007845060069</v>
      </c>
      <c r="AU23" s="10">
        <f t="shared" si="10"/>
        <v>0.26329982838931104</v>
      </c>
      <c r="AW23" s="10">
        <f t="shared" si="11"/>
        <v>5.5160578573179707E-2</v>
      </c>
      <c r="AX23" s="10">
        <f t="shared" si="12"/>
        <v>7.7224810002451572E-2</v>
      </c>
      <c r="AY23" s="10">
        <f t="shared" si="13"/>
        <v>0.19244912968864922</v>
      </c>
      <c r="AZ23" s="10">
        <f t="shared" si="14"/>
        <v>-0.17112037264035296</v>
      </c>
      <c r="BA23" s="10">
        <f t="shared" si="15"/>
        <v>4.0205932826673146E-2</v>
      </c>
      <c r="BB23" s="10">
        <f t="shared" si="16"/>
        <v>6.937974993871035E-2</v>
      </c>
      <c r="BD23" s="12">
        <f t="shared" si="17"/>
        <v>4</v>
      </c>
      <c r="BE23">
        <f>IF(_xlfn.IFNA(MATCH(BD23,BD$2:BD22,0),FALSE),0,1)</f>
        <v>1</v>
      </c>
    </row>
    <row r="24" spans="1:57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>
        <v>4.7</v>
      </c>
      <c r="AC24">
        <v>25.5</v>
      </c>
      <c r="AD24">
        <v>100.9</v>
      </c>
      <c r="AE24">
        <v>214.6</v>
      </c>
      <c r="AF24" s="2">
        <v>345.7</v>
      </c>
      <c r="AG24">
        <v>6537334</v>
      </c>
      <c r="AH24">
        <v>4.8</v>
      </c>
      <c r="AI24">
        <v>27</v>
      </c>
      <c r="AJ24">
        <v>107.1</v>
      </c>
      <c r="AK24">
        <v>193</v>
      </c>
      <c r="AL24" s="2">
        <v>331.9</v>
      </c>
      <c r="AM24">
        <v>6516922</v>
      </c>
      <c r="AO24" t="s">
        <v>38</v>
      </c>
      <c r="AP24" s="10">
        <f t="shared" si="5"/>
        <v>1.42857142857144E-2</v>
      </c>
      <c r="AQ24" s="10">
        <f t="shared" si="6"/>
        <v>-2.882205513784461E-2</v>
      </c>
      <c r="AR24" s="10">
        <f t="shared" si="7"/>
        <v>-8.4711779448621585E-2</v>
      </c>
      <c r="AS24" s="10">
        <f t="shared" si="8"/>
        <v>-0.10401002506265664</v>
      </c>
      <c r="AT24" s="10">
        <f t="shared" si="9"/>
        <v>-0.13358395989974939</v>
      </c>
      <c r="AU24" s="10">
        <f t="shared" si="10"/>
        <v>-0.16817042606516297</v>
      </c>
      <c r="AW24" s="10">
        <f t="shared" si="11"/>
        <v>1.42857142857144E-2</v>
      </c>
      <c r="AX24" s="10">
        <f t="shared" si="12"/>
        <v>-4.3107769423559011E-2</v>
      </c>
      <c r="AY24" s="10">
        <f t="shared" si="13"/>
        <v>-5.5889724310776975E-2</v>
      </c>
      <c r="AZ24" s="10">
        <f t="shared" si="14"/>
        <v>-1.9298245614035051E-2</v>
      </c>
      <c r="BA24" s="10">
        <f t="shared" si="15"/>
        <v>-2.9573934837092752E-2</v>
      </c>
      <c r="BB24" s="10">
        <f t="shared" si="16"/>
        <v>-3.4586466165413582E-2</v>
      </c>
      <c r="BD24" s="12">
        <f t="shared" si="17"/>
        <v>31</v>
      </c>
      <c r="BE24">
        <f>IF(_xlfn.IFNA(MATCH(BD24,BD$2:BD23,0),FALSE),0,1)</f>
        <v>1</v>
      </c>
    </row>
    <row r="25" spans="1:57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>
        <v>2.7</v>
      </c>
      <c r="AC25">
        <v>37.700000000000003</v>
      </c>
      <c r="AD25">
        <v>19</v>
      </c>
      <c r="AE25">
        <v>212.8</v>
      </c>
      <c r="AF25" s="2">
        <v>272.20000000000005</v>
      </c>
      <c r="AG25">
        <v>1005141</v>
      </c>
      <c r="AH25">
        <v>2.8</v>
      </c>
      <c r="AI25">
        <v>35.799999999999997</v>
      </c>
      <c r="AJ25">
        <v>16.899999999999999</v>
      </c>
      <c r="AK25">
        <v>212</v>
      </c>
      <c r="AL25" s="2">
        <v>267.5</v>
      </c>
      <c r="AM25">
        <v>998199</v>
      </c>
      <c r="AO25" t="s">
        <v>26</v>
      </c>
      <c r="AP25" s="10">
        <f t="shared" si="5"/>
        <v>-2.333598514982781E-2</v>
      </c>
      <c r="AQ25" s="10">
        <f t="shared" si="6"/>
        <v>-7.2924953593211342E-2</v>
      </c>
      <c r="AR25" s="10">
        <f t="shared" si="7"/>
        <v>-0.14160700079554503</v>
      </c>
      <c r="AS25" s="10">
        <f t="shared" si="8"/>
        <v>-0.32935560859188556</v>
      </c>
      <c r="AT25" s="10">
        <f t="shared" si="9"/>
        <v>-0.27817555025192248</v>
      </c>
      <c r="AU25" s="10">
        <f t="shared" si="10"/>
        <v>-0.29063908777512598</v>
      </c>
      <c r="AW25" s="10">
        <f t="shared" si="11"/>
        <v>-2.333598514982781E-2</v>
      </c>
      <c r="AX25" s="10">
        <f t="shared" si="12"/>
        <v>-4.9588968443383535E-2</v>
      </c>
      <c r="AY25" s="10">
        <f t="shared" si="13"/>
        <v>-6.8682047202333688E-2</v>
      </c>
      <c r="AZ25" s="10">
        <f t="shared" si="14"/>
        <v>-0.18774860779634053</v>
      </c>
      <c r="BA25" s="10">
        <f t="shared" si="15"/>
        <v>5.1180058339963086E-2</v>
      </c>
      <c r="BB25" s="10">
        <f t="shared" si="16"/>
        <v>-1.2463537523203505E-2</v>
      </c>
      <c r="BD25" s="12">
        <f t="shared" si="17"/>
        <v>23</v>
      </c>
      <c r="BE25">
        <f>IF(_xlfn.IFNA(MATCH(BD25,BD$2:BD24,0),FALSE),0,1)</f>
        <v>0</v>
      </c>
    </row>
    <row r="26" spans="1:57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>
        <v>3.1</v>
      </c>
      <c r="AC26">
        <v>40.700000000000003</v>
      </c>
      <c r="AD26">
        <v>65.400000000000006</v>
      </c>
      <c r="AE26">
        <v>199.6</v>
      </c>
      <c r="AF26" s="2">
        <v>308.8</v>
      </c>
      <c r="AG26">
        <v>5187582</v>
      </c>
      <c r="AH26">
        <v>2.9</v>
      </c>
      <c r="AI26">
        <v>44.5</v>
      </c>
      <c r="AJ26">
        <v>64.599999999999994</v>
      </c>
      <c r="AK26">
        <v>208.1</v>
      </c>
      <c r="AL26" s="2">
        <v>320.10000000000002</v>
      </c>
      <c r="AM26">
        <v>5116796</v>
      </c>
      <c r="AO26" t="s">
        <v>47</v>
      </c>
      <c r="AP26" s="10">
        <f t="shared" si="5"/>
        <v>-6.8749999999999881E-2</v>
      </c>
      <c r="AQ26" s="10">
        <f t="shared" si="6"/>
        <v>-0.12771739130434784</v>
      </c>
      <c r="AR26" s="10">
        <f t="shared" si="7"/>
        <v>-0.16032608695652173</v>
      </c>
      <c r="AS26" s="10">
        <f t="shared" si="8"/>
        <v>-0.16304347826086957</v>
      </c>
      <c r="AT26" s="10">
        <f t="shared" si="9"/>
        <v>-0.16086956521739126</v>
      </c>
      <c r="AU26" s="10">
        <f t="shared" si="10"/>
        <v>-0.1301630434782608</v>
      </c>
      <c r="AW26" s="10">
        <f t="shared" si="11"/>
        <v>-6.8749999999999881E-2</v>
      </c>
      <c r="AX26" s="10">
        <f t="shared" si="12"/>
        <v>-5.8967391304347958E-2</v>
      </c>
      <c r="AY26" s="10">
        <f t="shared" si="13"/>
        <v>-3.2608695652173891E-2</v>
      </c>
      <c r="AZ26" s="10">
        <f t="shared" si="14"/>
        <v>-2.7173913043478382E-3</v>
      </c>
      <c r="BA26" s="10">
        <f t="shared" si="15"/>
        <v>2.1739130434783038E-3</v>
      </c>
      <c r="BB26" s="10">
        <f t="shared" si="16"/>
        <v>3.0706521739130466E-2</v>
      </c>
      <c r="BD26" s="12">
        <f t="shared" si="17"/>
        <v>7</v>
      </c>
      <c r="BE26">
        <f>IF(_xlfn.IFNA(MATCH(BD26,BD$2:BD25,0),FALSE),0,1)</f>
        <v>0</v>
      </c>
    </row>
    <row r="27" spans="1:57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>
        <v>4.9000000000000004</v>
      </c>
      <c r="AC27">
        <v>20.3</v>
      </c>
      <c r="AD27">
        <v>96.3</v>
      </c>
      <c r="AE27">
        <v>231.8</v>
      </c>
      <c r="AF27" s="2">
        <v>353.3</v>
      </c>
      <c r="AG27">
        <v>9752073</v>
      </c>
      <c r="AH27">
        <v>5.3</v>
      </c>
      <c r="AI27">
        <v>20.7</v>
      </c>
      <c r="AJ27">
        <v>98.9</v>
      </c>
      <c r="AK27">
        <v>224.9</v>
      </c>
      <c r="AL27" s="2">
        <v>349.8</v>
      </c>
      <c r="AM27">
        <v>9656401</v>
      </c>
      <c r="AO27" t="s">
        <v>19</v>
      </c>
      <c r="AP27" s="10">
        <f t="shared" si="5"/>
        <v>2.3645861974154588E-2</v>
      </c>
      <c r="AQ27" s="10">
        <f t="shared" si="6"/>
        <v>-4.5916964531207007E-2</v>
      </c>
      <c r="AR27" s="10">
        <f t="shared" si="7"/>
        <v>-9.4308496013197726E-2</v>
      </c>
      <c r="AS27" s="10">
        <f t="shared" si="8"/>
        <v>-5.9114654935386153E-2</v>
      </c>
      <c r="AT27" s="10">
        <f t="shared" si="9"/>
        <v>-2.8594995875721688E-2</v>
      </c>
      <c r="AU27" s="10">
        <f t="shared" si="10"/>
        <v>-3.8218311795435736E-2</v>
      </c>
      <c r="AW27" s="10">
        <f t="shared" si="11"/>
        <v>2.3645861974154588E-2</v>
      </c>
      <c r="AX27" s="10">
        <f t="shared" si="12"/>
        <v>-6.9562826505361594E-2</v>
      </c>
      <c r="AY27" s="10">
        <f t="shared" si="13"/>
        <v>-4.839153148199072E-2</v>
      </c>
      <c r="AZ27" s="10">
        <f t="shared" si="14"/>
        <v>3.5193841077811573E-2</v>
      </c>
      <c r="BA27" s="10">
        <f t="shared" si="15"/>
        <v>3.0519659059664465E-2</v>
      </c>
      <c r="BB27" s="10">
        <f t="shared" si="16"/>
        <v>-9.6233159197140483E-3</v>
      </c>
      <c r="BD27" s="12">
        <f t="shared" si="17"/>
        <v>19</v>
      </c>
      <c r="BE27">
        <f>IF(_xlfn.IFNA(MATCH(BD27,BD$2:BD26,0),FALSE),0,1)</f>
        <v>0</v>
      </c>
    </row>
    <row r="28" spans="1:57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>
        <v>1.8</v>
      </c>
      <c r="AC28">
        <v>24.7</v>
      </c>
      <c r="AD28">
        <v>98.6</v>
      </c>
      <c r="AE28">
        <v>280.39999999999998</v>
      </c>
      <c r="AF28" s="2">
        <v>405.5</v>
      </c>
      <c r="AG28">
        <v>6646144</v>
      </c>
      <c r="AH28">
        <v>2.8</v>
      </c>
      <c r="AI28">
        <v>24.7</v>
      </c>
      <c r="AJ28">
        <v>102.7</v>
      </c>
      <c r="AK28">
        <v>298.10000000000002</v>
      </c>
      <c r="AL28" s="2">
        <v>428.3</v>
      </c>
      <c r="AM28">
        <v>6587536</v>
      </c>
      <c r="AO28" t="s">
        <v>31</v>
      </c>
      <c r="AP28" s="10">
        <f t="shared" si="5"/>
        <v>5.3072625698324022E-2</v>
      </c>
      <c r="AQ28" s="10">
        <f t="shared" si="6"/>
        <v>9.1899441340782054E-2</v>
      </c>
      <c r="AR28" s="10">
        <f t="shared" si="7"/>
        <v>9.3296089385474956E-2</v>
      </c>
      <c r="AS28" s="10">
        <f t="shared" si="8"/>
        <v>0.15446927374301681</v>
      </c>
      <c r="AT28" s="10">
        <f t="shared" si="9"/>
        <v>0.13268156424581007</v>
      </c>
      <c r="AU28" s="10">
        <f t="shared" si="10"/>
        <v>0.19636871508379891</v>
      </c>
      <c r="AW28" s="10">
        <f t="shared" si="11"/>
        <v>5.3072625698324022E-2</v>
      </c>
      <c r="AX28" s="10">
        <f t="shared" si="12"/>
        <v>3.8826815642458032E-2</v>
      </c>
      <c r="AY28" s="10">
        <f t="shared" si="13"/>
        <v>1.3966480446929025E-3</v>
      </c>
      <c r="AZ28" s="10">
        <f t="shared" si="14"/>
        <v>6.1173184357541849E-2</v>
      </c>
      <c r="BA28" s="10">
        <f t="shared" si="15"/>
        <v>-2.1787709497206736E-2</v>
      </c>
      <c r="BB28" s="10">
        <f t="shared" si="16"/>
        <v>6.3687150837988843E-2</v>
      </c>
      <c r="BD28" s="12">
        <f t="shared" si="17"/>
        <v>8</v>
      </c>
      <c r="BE28">
        <f>IF(_xlfn.IFNA(MATCH(BD28,BD$2:BD27,0),FALSE),0,1)</f>
        <v>1</v>
      </c>
    </row>
    <row r="29" spans="1:57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>
        <v>5.9</v>
      </c>
      <c r="AC29">
        <v>21.4</v>
      </c>
      <c r="AD29">
        <v>125.6</v>
      </c>
      <c r="AE29">
        <v>226</v>
      </c>
      <c r="AF29" s="2">
        <v>378.9</v>
      </c>
      <c r="AG29">
        <v>9919945</v>
      </c>
      <c r="AH29">
        <v>5.6</v>
      </c>
      <c r="AI29">
        <v>20.9</v>
      </c>
      <c r="AJ29">
        <v>123.8</v>
      </c>
      <c r="AK29">
        <v>222.9</v>
      </c>
      <c r="AL29" s="2">
        <v>373.20000000000005</v>
      </c>
      <c r="AM29">
        <v>9815210</v>
      </c>
      <c r="AO29" t="s">
        <v>42</v>
      </c>
      <c r="AP29" s="10">
        <f t="shared" si="5"/>
        <v>0.11282194848824191</v>
      </c>
      <c r="AQ29" s="10">
        <f t="shared" si="6"/>
        <v>5.9070548712206114E-2</v>
      </c>
      <c r="AR29" s="10">
        <f t="shared" si="7"/>
        <v>5.6270996640537578E-2</v>
      </c>
      <c r="AS29" s="10">
        <f t="shared" si="8"/>
        <v>2.3796192609182691E-2</v>
      </c>
      <c r="AT29" s="10">
        <f t="shared" si="9"/>
        <v>6.075027995520714E-2</v>
      </c>
      <c r="AU29" s="10">
        <f t="shared" si="10"/>
        <v>4.4792833146696687E-2</v>
      </c>
      <c r="AW29" s="10">
        <f t="shared" si="11"/>
        <v>0.11282194848824191</v>
      </c>
      <c r="AX29" s="10">
        <f t="shared" ref="AX29:AX54" si="18">AQ29-AP29</f>
        <v>-5.3751399776035796E-2</v>
      </c>
      <c r="AY29" s="10">
        <f t="shared" ref="AY29:AY54" si="19">AR29-AQ29</f>
        <v>-2.799552071668536E-3</v>
      </c>
      <c r="AZ29" s="10">
        <f t="shared" ref="AZ29:AZ54" si="20">AS29-AR29</f>
        <v>-3.2474804031354887E-2</v>
      </c>
      <c r="BA29" s="10">
        <f t="shared" ref="BA29:BA54" si="21">AT29-AS29</f>
        <v>3.6954087346024449E-2</v>
      </c>
      <c r="BB29" s="10">
        <f t="shared" ref="BB29:BB54" si="22">AU29-AT29</f>
        <v>-1.5957446808510453E-2</v>
      </c>
      <c r="BD29" s="12">
        <f t="shared" si="17"/>
        <v>23</v>
      </c>
      <c r="BE29">
        <f>IF(_xlfn.IFNA(MATCH(BD29,BD$2:BD28,0),FALSE),0,1)</f>
        <v>0</v>
      </c>
    </row>
    <row r="30" spans="1:57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>
        <v>3.5</v>
      </c>
      <c r="AC30">
        <v>14.6</v>
      </c>
      <c r="AD30">
        <v>146.4</v>
      </c>
      <c r="AE30">
        <v>242.3</v>
      </c>
      <c r="AF30" s="2">
        <v>406.8</v>
      </c>
      <c r="AG30">
        <v>19570261</v>
      </c>
      <c r="AH30">
        <v>4</v>
      </c>
      <c r="AI30">
        <v>14.1</v>
      </c>
      <c r="AJ30">
        <v>145.9</v>
      </c>
      <c r="AK30">
        <v>234.1</v>
      </c>
      <c r="AL30" s="2">
        <v>398.1</v>
      </c>
      <c r="AM30">
        <v>19465197</v>
      </c>
      <c r="AO30" t="s">
        <v>20</v>
      </c>
      <c r="AP30" s="10">
        <f t="shared" si="5"/>
        <v>5.4372197309417135E-2</v>
      </c>
      <c r="AQ30" s="10">
        <f t="shared" si="6"/>
        <v>6.418161434977572E-2</v>
      </c>
      <c r="AR30" s="10">
        <f t="shared" si="7"/>
        <v>7.0067264573991025E-2</v>
      </c>
      <c r="AS30" s="10">
        <f t="shared" si="8"/>
        <v>0.1034192825112107</v>
      </c>
      <c r="AT30" s="10">
        <f t="shared" si="9"/>
        <v>0.14013452914798205</v>
      </c>
      <c r="AU30" s="10">
        <f t="shared" si="10"/>
        <v>0.11575112107623321</v>
      </c>
      <c r="AW30" s="10">
        <f t="shared" si="11"/>
        <v>5.4372197309417135E-2</v>
      </c>
      <c r="AX30" s="10">
        <f t="shared" si="18"/>
        <v>9.8094170403585854E-3</v>
      </c>
      <c r="AY30" s="10">
        <f t="shared" si="19"/>
        <v>5.8856502242153053E-3</v>
      </c>
      <c r="AZ30" s="10">
        <f t="shared" si="20"/>
        <v>3.3352017937219675E-2</v>
      </c>
      <c r="BA30" s="10">
        <f t="shared" si="21"/>
        <v>3.6715246636771351E-2</v>
      </c>
      <c r="BB30" s="10">
        <f t="shared" si="22"/>
        <v>-2.4383408071748838E-2</v>
      </c>
      <c r="BD30" s="12">
        <f t="shared" si="17"/>
        <v>16</v>
      </c>
      <c r="BE30">
        <f>IF(_xlfn.IFNA(MATCH(BD30,BD$2:BD29,0),FALSE),0,1)</f>
        <v>1</v>
      </c>
    </row>
    <row r="31" spans="1:57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>
        <v>3.9</v>
      </c>
      <c r="AC31">
        <v>22.7</v>
      </c>
      <c r="AD31">
        <v>45.2</v>
      </c>
      <c r="AE31">
        <v>244.6</v>
      </c>
      <c r="AF31" s="2">
        <v>316.39999999999998</v>
      </c>
      <c r="AG31">
        <v>1855413</v>
      </c>
      <c r="AH31">
        <v>4.3</v>
      </c>
      <c r="AI31">
        <v>20.9</v>
      </c>
      <c r="AJ31">
        <v>49</v>
      </c>
      <c r="AK31">
        <v>241.6</v>
      </c>
      <c r="AL31" s="2">
        <v>315.8</v>
      </c>
      <c r="AM31">
        <v>1855364</v>
      </c>
      <c r="AO31" t="s">
        <v>3</v>
      </c>
      <c r="AP31" s="10">
        <f t="shared" si="5"/>
        <v>2.0809578107183778E-2</v>
      </c>
      <c r="AQ31" s="10">
        <f t="shared" si="6"/>
        <v>-3.7058152793614602E-2</v>
      </c>
      <c r="AR31" s="10">
        <f t="shared" si="7"/>
        <v>-0.13911060433295314</v>
      </c>
      <c r="AS31" s="10">
        <f t="shared" si="8"/>
        <v>-0.14395667046750288</v>
      </c>
      <c r="AT31" s="10">
        <f t="shared" si="9"/>
        <v>-9.8061573546180114E-2</v>
      </c>
      <c r="AU31" s="10">
        <f t="shared" si="10"/>
        <v>-9.9771949828962217E-2</v>
      </c>
      <c r="AW31" s="10">
        <f t="shared" si="11"/>
        <v>2.0809578107183778E-2</v>
      </c>
      <c r="AX31" s="10">
        <f t="shared" si="18"/>
        <v>-5.786773090079838E-2</v>
      </c>
      <c r="AY31" s="10">
        <f t="shared" si="19"/>
        <v>-0.10205245153933853</v>
      </c>
      <c r="AZ31" s="10">
        <f t="shared" si="20"/>
        <v>-4.8460661345497424E-3</v>
      </c>
      <c r="BA31" s="10">
        <f t="shared" si="21"/>
        <v>4.5895096921322764E-2</v>
      </c>
      <c r="BB31" s="10">
        <f t="shared" si="22"/>
        <v>-1.7103762827821029E-3</v>
      </c>
      <c r="BD31" s="12">
        <f t="shared" si="17"/>
        <v>23</v>
      </c>
      <c r="BE31">
        <f>IF(_xlfn.IFNA(MATCH(BD31,BD$2:BD30,0),FALSE),0,1)</f>
        <v>0</v>
      </c>
    </row>
    <row r="32" spans="1:57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>
        <v>3</v>
      </c>
      <c r="AC32">
        <v>21.3</v>
      </c>
      <c r="AD32">
        <v>80.7</v>
      </c>
      <c r="AE32">
        <v>175.5</v>
      </c>
      <c r="AF32" s="2">
        <v>280.5</v>
      </c>
      <c r="AG32">
        <v>5726398</v>
      </c>
      <c r="AH32">
        <v>2.4</v>
      </c>
      <c r="AI32">
        <v>20.399999999999999</v>
      </c>
      <c r="AJ32">
        <v>78.2</v>
      </c>
      <c r="AK32">
        <v>135.9</v>
      </c>
      <c r="AL32" s="2">
        <v>236.9</v>
      </c>
      <c r="AM32">
        <v>5711767</v>
      </c>
      <c r="AO32" t="s">
        <v>2</v>
      </c>
      <c r="AP32" s="10">
        <f t="shared" si="5"/>
        <v>-4.3763676148796324E-2</v>
      </c>
      <c r="AQ32" s="10">
        <f t="shared" si="6"/>
        <v>-4.4076273835573512E-2</v>
      </c>
      <c r="AR32" s="10">
        <f t="shared" si="7"/>
        <v>-9.2216317599249767E-2</v>
      </c>
      <c r="AS32" s="10">
        <f t="shared" si="8"/>
        <v>-0.13097843075961232</v>
      </c>
      <c r="AT32" s="10">
        <f t="shared" si="9"/>
        <v>-0.12316348859018438</v>
      </c>
      <c r="AU32" s="10">
        <f t="shared" si="10"/>
        <v>-0.25945608002500775</v>
      </c>
      <c r="AW32" s="10">
        <f t="shared" si="11"/>
        <v>-4.3763676148796324E-2</v>
      </c>
      <c r="AX32" s="10">
        <f t="shared" si="18"/>
        <v>-3.1259768677718847E-4</v>
      </c>
      <c r="AY32" s="10">
        <f t="shared" si="19"/>
        <v>-4.8140043763676255E-2</v>
      </c>
      <c r="AZ32" s="10">
        <f t="shared" si="20"/>
        <v>-3.8762113160362557E-2</v>
      </c>
      <c r="BA32" s="10">
        <f t="shared" si="21"/>
        <v>7.8149421694279492E-3</v>
      </c>
      <c r="BB32" s="10">
        <f t="shared" si="22"/>
        <v>-0.13629259143482336</v>
      </c>
      <c r="BD32" s="12">
        <f t="shared" si="17"/>
        <v>23</v>
      </c>
      <c r="BE32">
        <f>IF(_xlfn.IFNA(MATCH(BD32,BD$2:BD31,0),FALSE),0,1)</f>
        <v>0</v>
      </c>
    </row>
    <row r="33" spans="1:57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>
        <v>5.4</v>
      </c>
      <c r="AC33">
        <v>26.1</v>
      </c>
      <c r="AD33">
        <v>122.8</v>
      </c>
      <c r="AE33">
        <v>194.4</v>
      </c>
      <c r="AF33" s="2">
        <v>348.70000000000005</v>
      </c>
      <c r="AG33">
        <v>12763536</v>
      </c>
      <c r="AH33">
        <v>5</v>
      </c>
      <c r="AI33">
        <v>26.1</v>
      </c>
      <c r="AJ33">
        <v>126.6</v>
      </c>
      <c r="AK33">
        <v>197.3</v>
      </c>
      <c r="AL33" s="2">
        <v>355</v>
      </c>
      <c r="AM33">
        <v>12742886</v>
      </c>
      <c r="AO33" t="s">
        <v>14</v>
      </c>
      <c r="AP33" s="10">
        <f t="shared" si="5"/>
        <v>9.8946696457070642E-3</v>
      </c>
      <c r="AQ33" s="10">
        <f t="shared" si="6"/>
        <v>5.7452920523462132E-3</v>
      </c>
      <c r="AR33" s="10">
        <f t="shared" si="7"/>
        <v>2.2342802425791434E-3</v>
      </c>
      <c r="AS33" s="10">
        <f t="shared" si="8"/>
        <v>7.085860197893408E-2</v>
      </c>
      <c r="AT33" s="10">
        <f t="shared" si="9"/>
        <v>0.11299074369613819</v>
      </c>
      <c r="AU33" s="10">
        <f t="shared" si="10"/>
        <v>0.13309926587934903</v>
      </c>
      <c r="AW33" s="10">
        <f t="shared" si="11"/>
        <v>9.8946696457070642E-3</v>
      </c>
      <c r="AX33" s="10">
        <f t="shared" si="18"/>
        <v>-4.149377593360851E-3</v>
      </c>
      <c r="AY33" s="10">
        <f t="shared" si="19"/>
        <v>-3.5110118097670699E-3</v>
      </c>
      <c r="AZ33" s="10">
        <f t="shared" si="20"/>
        <v>6.8624321736354937E-2</v>
      </c>
      <c r="BA33" s="10">
        <f t="shared" si="21"/>
        <v>4.2132141717204113E-2</v>
      </c>
      <c r="BB33" s="10">
        <f t="shared" si="22"/>
        <v>2.0108522183210839E-2</v>
      </c>
      <c r="BD33" s="12">
        <f t="shared" si="17"/>
        <v>3</v>
      </c>
      <c r="BE33">
        <f>IF(_xlfn.IFNA(MATCH(BD33,BD$2:BD32,0),FALSE),0,1)</f>
        <v>0</v>
      </c>
    </row>
    <row r="34" spans="1:57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>
        <v>2.9</v>
      </c>
      <c r="AC34">
        <v>38.299999999999997</v>
      </c>
      <c r="AD34">
        <v>60.9</v>
      </c>
      <c r="AE34">
        <v>157.4</v>
      </c>
      <c r="AF34" s="2">
        <v>259.5</v>
      </c>
      <c r="AG34">
        <v>1855525</v>
      </c>
      <c r="AH34">
        <v>3.6</v>
      </c>
      <c r="AI34">
        <v>37.700000000000003</v>
      </c>
      <c r="AJ34">
        <v>54.1</v>
      </c>
      <c r="AK34">
        <v>157.69999999999999</v>
      </c>
      <c r="AL34" s="2">
        <v>253.1</v>
      </c>
      <c r="AM34">
        <v>1842641</v>
      </c>
      <c r="AO34" t="s">
        <v>25</v>
      </c>
      <c r="AP34" s="10">
        <f t="shared" si="5"/>
        <v>-4.8397645519947539E-2</v>
      </c>
      <c r="AQ34" s="10">
        <f t="shared" si="6"/>
        <v>-0.10137344669718772</v>
      </c>
      <c r="AR34" s="10">
        <f t="shared" si="7"/>
        <v>-8.338783518639635E-2</v>
      </c>
      <c r="AS34" s="10">
        <f t="shared" si="8"/>
        <v>-0.14257684761281875</v>
      </c>
      <c r="AT34" s="10">
        <f t="shared" si="9"/>
        <v>-0.15140614780902539</v>
      </c>
      <c r="AU34" s="10">
        <f t="shared" si="10"/>
        <v>-0.172334859385219</v>
      </c>
      <c r="AW34" s="10">
        <f t="shared" si="11"/>
        <v>-4.8397645519947539E-2</v>
      </c>
      <c r="AX34" s="10">
        <f t="shared" si="18"/>
        <v>-5.2975801177240177E-2</v>
      </c>
      <c r="AY34" s="10">
        <f t="shared" si="19"/>
        <v>1.7985611510791366E-2</v>
      </c>
      <c r="AZ34" s="10">
        <f t="shared" si="20"/>
        <v>-5.9189012426422397E-2</v>
      </c>
      <c r="BA34" s="10">
        <f t="shared" si="21"/>
        <v>-8.8293001962066464E-3</v>
      </c>
      <c r="BB34" s="10">
        <f t="shared" si="22"/>
        <v>-2.0928711576193609E-2</v>
      </c>
      <c r="BD34" s="12">
        <f t="shared" si="17"/>
        <v>29</v>
      </c>
      <c r="BE34">
        <f>IF(_xlfn.IFNA(MATCH(BD34,BD$2:BD33,0),FALSE),0,1)</f>
        <v>1</v>
      </c>
    </row>
    <row r="35" spans="1:57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si="0"/>
        <v>304.5</v>
      </c>
      <c r="H35">
        <v>2.7</v>
      </c>
      <c r="I35">
        <v>42.2</v>
      </c>
      <c r="J35">
        <v>77.5</v>
      </c>
      <c r="K35">
        <v>179.7</v>
      </c>
      <c r="L35" s="2">
        <f t="shared" si="1"/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si="2"/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si="3"/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si="4"/>
        <v>289.10000000000002</v>
      </c>
      <c r="AB35">
        <v>3</v>
      </c>
      <c r="AC35">
        <v>31.8</v>
      </c>
      <c r="AD35">
        <v>83.3</v>
      </c>
      <c r="AE35">
        <v>177.5</v>
      </c>
      <c r="AF35" s="2">
        <v>295.60000000000002</v>
      </c>
      <c r="AG35">
        <v>6897012</v>
      </c>
      <c r="AH35">
        <v>2.4</v>
      </c>
      <c r="AI35">
        <v>33.5</v>
      </c>
      <c r="AJ35">
        <v>82.5</v>
      </c>
      <c r="AK35">
        <v>176.1</v>
      </c>
      <c r="AL35" s="2">
        <v>294.5</v>
      </c>
      <c r="AM35">
        <v>6830038</v>
      </c>
      <c r="AO35" t="s">
        <v>4</v>
      </c>
      <c r="AP35" s="10">
        <f t="shared" ref="AP35:AP54" si="23">(L35-$G35)/$G35</f>
        <v>-7.8817733990147031E-3</v>
      </c>
      <c r="AQ35" s="10">
        <f t="shared" ref="AQ35:AQ54" si="24">(Q35-$G35)/$G35</f>
        <v>-6.6009852216748849E-2</v>
      </c>
      <c r="AR35" s="10">
        <f t="shared" ref="AR35:AR54" si="25">(V35-$G35)/$G35</f>
        <v>-6.3054187192118194E-2</v>
      </c>
      <c r="AS35" s="10">
        <f t="shared" ref="AS35:AS54" si="26">(AA35-$G35)/$G35</f>
        <v>-5.0574712643678084E-2</v>
      </c>
      <c r="AT35" s="10">
        <f t="shared" ref="AT35:AT54" si="27">(AF35-$G35)/$G35</f>
        <v>-2.9228243021346394E-2</v>
      </c>
      <c r="AU35" s="10">
        <f t="shared" ref="AU35:AU54" si="28">(AL35-$G35)/$G35</f>
        <v>-3.2840722495894911E-2</v>
      </c>
      <c r="AW35" s="10">
        <f t="shared" si="11"/>
        <v>-7.8817733990147031E-3</v>
      </c>
      <c r="AX35" s="10">
        <f t="shared" si="18"/>
        <v>-5.8128078817734144E-2</v>
      </c>
      <c r="AY35" s="10">
        <f t="shared" si="19"/>
        <v>2.9556650246306548E-3</v>
      </c>
      <c r="AZ35" s="10">
        <f t="shared" si="20"/>
        <v>1.247947454844011E-2</v>
      </c>
      <c r="BA35" s="10">
        <f t="shared" si="21"/>
        <v>2.134646962233169E-2</v>
      </c>
      <c r="BB35" s="10">
        <f t="shared" si="22"/>
        <v>-3.6124794745485168E-3</v>
      </c>
      <c r="BD35" s="12">
        <f t="shared" si="17"/>
        <v>17</v>
      </c>
      <c r="BE35">
        <f>IF(_xlfn.IFNA(MATCH(BD35,BD$2:BD34,0),FALSE),0,1)</f>
        <v>0</v>
      </c>
    </row>
    <row r="36" spans="1:57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0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1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2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3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4"/>
        <v>286.2</v>
      </c>
      <c r="AB36">
        <v>4.3</v>
      </c>
      <c r="AC36">
        <v>31.7</v>
      </c>
      <c r="AD36">
        <v>132</v>
      </c>
      <c r="AE36">
        <v>131.69999999999999</v>
      </c>
      <c r="AF36" s="2">
        <v>299.7</v>
      </c>
      <c r="AG36">
        <v>11544225</v>
      </c>
      <c r="AH36">
        <v>4.4000000000000004</v>
      </c>
      <c r="AI36">
        <v>31.5</v>
      </c>
      <c r="AJ36">
        <v>139.1</v>
      </c>
      <c r="AK36">
        <v>132.4</v>
      </c>
      <c r="AL36" s="2">
        <v>307.39999999999998</v>
      </c>
      <c r="AM36">
        <v>11544951</v>
      </c>
      <c r="AO36" t="s">
        <v>17</v>
      </c>
      <c r="AP36" s="10">
        <f t="shared" si="23"/>
        <v>9.0756302521008015E-3</v>
      </c>
      <c r="AQ36" s="10">
        <f t="shared" si="24"/>
        <v>-1.9159663865546371E-2</v>
      </c>
      <c r="AR36" s="10">
        <f t="shared" si="25"/>
        <v>-4.2352941176470663E-2</v>
      </c>
      <c r="AS36" s="10">
        <f t="shared" si="26"/>
        <v>-3.7983193277310964E-2</v>
      </c>
      <c r="AT36" s="10">
        <f t="shared" si="27"/>
        <v>7.3949579831932392E-3</v>
      </c>
      <c r="AU36" s="10">
        <f t="shared" si="28"/>
        <v>3.3277310924369669E-2</v>
      </c>
      <c r="AW36" s="10">
        <f t="shared" si="11"/>
        <v>9.0756302521008015E-3</v>
      </c>
      <c r="AX36" s="10">
        <f t="shared" si="18"/>
        <v>-2.8235294117647171E-2</v>
      </c>
      <c r="AY36" s="10">
        <f t="shared" si="19"/>
        <v>-2.3193277310924292E-2</v>
      </c>
      <c r="AZ36" s="10">
        <f t="shared" si="20"/>
        <v>4.3697478991596983E-3</v>
      </c>
      <c r="BA36" s="10">
        <f t="shared" si="21"/>
        <v>4.5378151260504207E-2</v>
      </c>
      <c r="BB36" s="10">
        <f t="shared" si="22"/>
        <v>2.5882352941176429E-2</v>
      </c>
      <c r="BD36" s="12">
        <f t="shared" si="17"/>
        <v>3</v>
      </c>
      <c r="BE36">
        <f>IF(_xlfn.IFNA(MATCH(BD36,BD$2:BD35,0),FALSE),0,1)</f>
        <v>0</v>
      </c>
    </row>
    <row r="37" spans="1:57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0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1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2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3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4"/>
        <v>271.39999999999998</v>
      </c>
      <c r="AB37">
        <v>1.5</v>
      </c>
      <c r="AC37">
        <v>28.3</v>
      </c>
      <c r="AD37">
        <v>31.3</v>
      </c>
      <c r="AE37">
        <v>202.8</v>
      </c>
      <c r="AF37" s="2">
        <v>263.90000000000003</v>
      </c>
      <c r="AG37">
        <v>3074186</v>
      </c>
      <c r="AH37">
        <v>1.5</v>
      </c>
      <c r="AI37">
        <v>27.2</v>
      </c>
      <c r="AJ37">
        <v>26.9</v>
      </c>
      <c r="AK37">
        <v>199.9</v>
      </c>
      <c r="AL37" s="2">
        <v>255.5</v>
      </c>
      <c r="AM37">
        <v>3062309</v>
      </c>
      <c r="AO37" t="s">
        <v>37</v>
      </c>
      <c r="AP37" s="10">
        <f t="shared" si="23"/>
        <v>-8.8646437095125218E-3</v>
      </c>
      <c r="AQ37" s="10">
        <f t="shared" si="24"/>
        <v>-2.4889191953631134E-2</v>
      </c>
      <c r="AR37" s="10">
        <f t="shared" si="25"/>
        <v>-6.7848619161268442E-2</v>
      </c>
      <c r="AS37" s="10">
        <f t="shared" si="26"/>
        <v>-7.4667575860893398E-2</v>
      </c>
      <c r="AT37" s="10">
        <f t="shared" si="27"/>
        <v>-0.10023866348448679</v>
      </c>
      <c r="AU37" s="10">
        <f t="shared" si="28"/>
        <v>-0.12887828162291173</v>
      </c>
      <c r="AW37" s="10">
        <f t="shared" si="11"/>
        <v>-8.8646437095125218E-3</v>
      </c>
      <c r="AX37" s="10">
        <f t="shared" si="18"/>
        <v>-1.6024548244118614E-2</v>
      </c>
      <c r="AY37" s="10">
        <f t="shared" si="19"/>
        <v>-4.2959427207637305E-2</v>
      </c>
      <c r="AZ37" s="10">
        <f t="shared" si="20"/>
        <v>-6.8189566996249562E-3</v>
      </c>
      <c r="BA37" s="10">
        <f t="shared" si="21"/>
        <v>-2.5571087623593391E-2</v>
      </c>
      <c r="BB37" s="10">
        <f t="shared" si="22"/>
        <v>-2.8639618138424944E-2</v>
      </c>
      <c r="BD37" s="12">
        <f t="shared" si="17"/>
        <v>31</v>
      </c>
      <c r="BE37">
        <f>IF(_xlfn.IFNA(MATCH(BD37,BD$2:BD36,0),FALSE),0,1)</f>
        <v>0</v>
      </c>
    </row>
    <row r="38" spans="1:57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0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1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2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3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4"/>
        <v>274.60000000000002</v>
      </c>
      <c r="AB38">
        <v>7.4</v>
      </c>
      <c r="AC38">
        <v>27.5</v>
      </c>
      <c r="AD38">
        <v>76.5</v>
      </c>
      <c r="AE38">
        <v>149.4</v>
      </c>
      <c r="AF38" s="2">
        <v>260.8</v>
      </c>
      <c r="AG38">
        <v>2984926</v>
      </c>
      <c r="AH38">
        <v>8</v>
      </c>
      <c r="AI38">
        <v>29</v>
      </c>
      <c r="AJ38">
        <v>83.7</v>
      </c>
      <c r="AK38">
        <v>149.1</v>
      </c>
      <c r="AL38" s="2">
        <v>269.8</v>
      </c>
      <c r="AM38">
        <v>2978512</v>
      </c>
      <c r="AO38" t="s">
        <v>28</v>
      </c>
      <c r="AP38" s="10">
        <f t="shared" si="23"/>
        <v>-1.8200910045502235E-2</v>
      </c>
      <c r="AQ38" s="10">
        <f t="shared" si="24"/>
        <v>-3.4301715085754129E-2</v>
      </c>
      <c r="AR38" s="10">
        <f t="shared" si="25"/>
        <v>-2.5201260063003113E-2</v>
      </c>
      <c r="AS38" s="10">
        <f t="shared" si="26"/>
        <v>-3.8851942597129742E-2</v>
      </c>
      <c r="AT38" s="10">
        <f t="shared" si="27"/>
        <v>-8.7154357717885822E-2</v>
      </c>
      <c r="AU38" s="10">
        <f t="shared" si="28"/>
        <v>-5.5652782639131877E-2</v>
      </c>
      <c r="AW38" s="10">
        <f t="shared" si="11"/>
        <v>-1.8200910045502235E-2</v>
      </c>
      <c r="AX38" s="10">
        <f t="shared" si="18"/>
        <v>-1.6100805040251895E-2</v>
      </c>
      <c r="AY38" s="10">
        <f t="shared" si="19"/>
        <v>9.1004550227510167E-3</v>
      </c>
      <c r="AZ38" s="10">
        <f t="shared" si="20"/>
        <v>-1.3650682534126629E-2</v>
      </c>
      <c r="BA38" s="10">
        <f t="shared" si="21"/>
        <v>-4.830241512075608E-2</v>
      </c>
      <c r="BB38" s="10">
        <f t="shared" si="22"/>
        <v>3.1501575078753945E-2</v>
      </c>
      <c r="BD38" s="12">
        <f t="shared" si="17"/>
        <v>13</v>
      </c>
      <c r="BE38">
        <f>IF(_xlfn.IFNA(MATCH(BD38,BD$2:BD37,0),FALSE),0,1)</f>
        <v>1</v>
      </c>
    </row>
    <row r="39" spans="1:57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0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1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2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3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4"/>
        <v>254</v>
      </c>
      <c r="AB39">
        <v>2.4</v>
      </c>
      <c r="AC39">
        <v>29.2</v>
      </c>
      <c r="AD39">
        <v>61.9</v>
      </c>
      <c r="AE39">
        <v>154.1</v>
      </c>
      <c r="AF39" s="2">
        <v>247.6</v>
      </c>
      <c r="AG39">
        <v>3899353</v>
      </c>
      <c r="AH39">
        <v>2.1</v>
      </c>
      <c r="AI39">
        <v>31.4</v>
      </c>
      <c r="AJ39">
        <v>57.4</v>
      </c>
      <c r="AK39">
        <v>156.6</v>
      </c>
      <c r="AL39" s="2">
        <v>247.5</v>
      </c>
      <c r="AM39">
        <v>3871859</v>
      </c>
      <c r="AO39" t="s">
        <v>15</v>
      </c>
      <c r="AP39" s="10">
        <f t="shared" si="23"/>
        <v>-6.1391057487579885E-2</v>
      </c>
      <c r="AQ39" s="10">
        <f t="shared" si="24"/>
        <v>-7.7714691270404659E-2</v>
      </c>
      <c r="AR39" s="10">
        <f t="shared" si="25"/>
        <v>-0.17601135557132716</v>
      </c>
      <c r="AS39" s="10">
        <f t="shared" si="26"/>
        <v>-9.8651525904897133E-2</v>
      </c>
      <c r="AT39" s="10">
        <f t="shared" si="27"/>
        <v>-0.12136266855926195</v>
      </c>
      <c r="AU39" s="10">
        <f t="shared" si="28"/>
        <v>-0.12171753016323637</v>
      </c>
      <c r="AW39" s="10">
        <f t="shared" si="11"/>
        <v>-6.1391057487579885E-2</v>
      </c>
      <c r="AX39" s="10">
        <f t="shared" si="18"/>
        <v>-1.6323633782824774E-2</v>
      </c>
      <c r="AY39" s="10">
        <f t="shared" si="19"/>
        <v>-9.8296664300922501E-2</v>
      </c>
      <c r="AZ39" s="10">
        <f t="shared" si="20"/>
        <v>7.7359829666430027E-2</v>
      </c>
      <c r="BA39" s="10">
        <f t="shared" si="21"/>
        <v>-2.2711142654364816E-2</v>
      </c>
      <c r="BB39" s="10">
        <f t="shared" si="22"/>
        <v>-3.5486160397442401E-4</v>
      </c>
      <c r="BD39" s="12">
        <f t="shared" si="17"/>
        <v>27</v>
      </c>
      <c r="BE39">
        <f>IF(_xlfn.IFNA(MATCH(BD39,BD$2:BD38,0),FALSE),0,1)</f>
        <v>1</v>
      </c>
    </row>
    <row r="40" spans="1:57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0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1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2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3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4"/>
        <v>270.10000000000002</v>
      </c>
      <c r="AB40">
        <v>4</v>
      </c>
      <c r="AC40">
        <v>38.9</v>
      </c>
      <c r="AD40">
        <v>18.7</v>
      </c>
      <c r="AE40">
        <v>183.1</v>
      </c>
      <c r="AF40" s="2">
        <v>244.7</v>
      </c>
      <c r="AG40">
        <v>699628</v>
      </c>
      <c r="AH40">
        <v>3.5</v>
      </c>
      <c r="AI40">
        <v>37.9</v>
      </c>
      <c r="AJ40">
        <v>13.3</v>
      </c>
      <c r="AK40">
        <v>192.3</v>
      </c>
      <c r="AL40" s="2">
        <v>247</v>
      </c>
      <c r="AM40">
        <v>683932</v>
      </c>
      <c r="AO40" t="s">
        <v>18</v>
      </c>
      <c r="AP40" s="10">
        <f t="shared" si="23"/>
        <v>-0.10704125177809387</v>
      </c>
      <c r="AQ40" s="10">
        <f t="shared" si="24"/>
        <v>-0.14829302987197721</v>
      </c>
      <c r="AR40" s="10">
        <f t="shared" si="25"/>
        <v>-5.7254623044096613E-2</v>
      </c>
      <c r="AS40" s="10">
        <f t="shared" si="26"/>
        <v>-3.9473684210526196E-2</v>
      </c>
      <c r="AT40" s="10">
        <f t="shared" si="27"/>
        <v>-0.12980085348506401</v>
      </c>
      <c r="AU40" s="10">
        <f t="shared" si="28"/>
        <v>-0.12162162162162159</v>
      </c>
      <c r="AW40" s="10">
        <f t="shared" si="11"/>
        <v>-0.10704125177809387</v>
      </c>
      <c r="AX40" s="10">
        <f t="shared" si="18"/>
        <v>-4.1251778093883334E-2</v>
      </c>
      <c r="AY40" s="10">
        <f t="shared" si="19"/>
        <v>9.1038406827880586E-2</v>
      </c>
      <c r="AZ40" s="10">
        <f t="shared" si="20"/>
        <v>1.7780938833570417E-2</v>
      </c>
      <c r="BA40" s="10">
        <f t="shared" si="21"/>
        <v>-9.0327169274537822E-2</v>
      </c>
      <c r="BB40" s="10">
        <f t="shared" si="22"/>
        <v>8.1792318634424238E-3</v>
      </c>
      <c r="BD40" s="12">
        <f t="shared" si="17"/>
        <v>9</v>
      </c>
      <c r="BE40">
        <f>IF(_xlfn.IFNA(MATCH(BD40,BD$2:BD39,0),FALSE),0,1)</f>
        <v>1</v>
      </c>
    </row>
    <row r="41" spans="1:57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0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1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2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3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4"/>
        <v>251.7</v>
      </c>
      <c r="AB41">
        <v>2.1</v>
      </c>
      <c r="AC41">
        <v>20.5</v>
      </c>
      <c r="AD41">
        <v>74.7</v>
      </c>
      <c r="AE41">
        <v>141.9</v>
      </c>
      <c r="AF41" s="2">
        <v>239.20000000000002</v>
      </c>
      <c r="AG41">
        <v>1392313</v>
      </c>
      <c r="AH41">
        <v>1.2</v>
      </c>
      <c r="AI41">
        <v>31.6</v>
      </c>
      <c r="AJ41">
        <v>75.8</v>
      </c>
      <c r="AK41">
        <v>178.6</v>
      </c>
      <c r="AL41" s="2">
        <v>287.2</v>
      </c>
      <c r="AM41">
        <v>1374810</v>
      </c>
      <c r="AO41" t="s">
        <v>41</v>
      </c>
      <c r="AP41" s="10">
        <f t="shared" si="23"/>
        <v>0.23433133732534925</v>
      </c>
      <c r="AQ41" s="10">
        <f t="shared" si="24"/>
        <v>0.17125748502994004</v>
      </c>
      <c r="AR41" s="10">
        <f t="shared" si="25"/>
        <v>3.4730538922155642E-2</v>
      </c>
      <c r="AS41" s="10">
        <f t="shared" si="26"/>
        <v>4.7904191616766015E-3</v>
      </c>
      <c r="AT41" s="10">
        <f t="shared" si="27"/>
        <v>-4.5109780439121686E-2</v>
      </c>
      <c r="AU41" s="10">
        <f t="shared" si="28"/>
        <v>0.14650698602794407</v>
      </c>
      <c r="AW41" s="10">
        <f t="shared" si="11"/>
        <v>0.23433133732534925</v>
      </c>
      <c r="AX41" s="10">
        <f t="shared" si="18"/>
        <v>-6.3073852295409211E-2</v>
      </c>
      <c r="AY41" s="10">
        <f t="shared" si="19"/>
        <v>-0.1365269461077844</v>
      </c>
      <c r="AZ41" s="10">
        <f t="shared" si="20"/>
        <v>-2.9940119760479042E-2</v>
      </c>
      <c r="BA41" s="10">
        <f t="shared" si="21"/>
        <v>-4.9900199600798285E-2</v>
      </c>
      <c r="BB41" s="10">
        <f t="shared" si="22"/>
        <v>0.19161676646706577</v>
      </c>
      <c r="BD41" s="12">
        <f t="shared" si="17"/>
        <v>15</v>
      </c>
      <c r="BE41">
        <f>IF(_xlfn.IFNA(MATCH(BD41,BD$2:BD40,0),FALSE),0,1)</f>
        <v>1</v>
      </c>
    </row>
    <row r="42" spans="1:57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0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1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2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3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4"/>
        <v>223.9</v>
      </c>
      <c r="AB42">
        <v>1.8</v>
      </c>
      <c r="AC42">
        <v>33</v>
      </c>
      <c r="AD42">
        <v>38.5</v>
      </c>
      <c r="AE42">
        <v>132.5</v>
      </c>
      <c r="AF42" s="2">
        <v>205.8</v>
      </c>
      <c r="AG42">
        <v>2855287</v>
      </c>
      <c r="AH42">
        <v>1.9</v>
      </c>
      <c r="AI42">
        <v>30.3</v>
      </c>
      <c r="AJ42">
        <v>38.4</v>
      </c>
      <c r="AK42">
        <v>124.4</v>
      </c>
      <c r="AL42" s="2">
        <v>195</v>
      </c>
      <c r="AM42">
        <v>2817222</v>
      </c>
      <c r="AO42" t="s">
        <v>7</v>
      </c>
      <c r="AP42" s="10">
        <f t="shared" si="23"/>
        <v>1.6324822101297518E-2</v>
      </c>
      <c r="AQ42" s="10">
        <f t="shared" si="24"/>
        <v>-1.1720385098367566E-2</v>
      </c>
      <c r="AR42" s="10">
        <f t="shared" si="25"/>
        <v>-9.7111762243616645E-2</v>
      </c>
      <c r="AS42" s="10">
        <f t="shared" si="26"/>
        <v>-6.2787777312683132E-2</v>
      </c>
      <c r="AT42" s="10">
        <f t="shared" si="27"/>
        <v>-0.13855169526998742</v>
      </c>
      <c r="AU42" s="10">
        <f t="shared" si="28"/>
        <v>-0.18375889493511932</v>
      </c>
      <c r="AW42" s="10">
        <f t="shared" si="11"/>
        <v>1.6324822101297518E-2</v>
      </c>
      <c r="AX42" s="10">
        <f t="shared" si="18"/>
        <v>-2.8045207199665086E-2</v>
      </c>
      <c r="AY42" s="10">
        <f t="shared" si="19"/>
        <v>-8.5391377145249081E-2</v>
      </c>
      <c r="AZ42" s="10">
        <f t="shared" si="20"/>
        <v>3.4323984930933513E-2</v>
      </c>
      <c r="BA42" s="10">
        <f t="shared" si="21"/>
        <v>-7.5763917957304291E-2</v>
      </c>
      <c r="BB42" s="10">
        <f t="shared" si="22"/>
        <v>-4.5207199665131897E-2</v>
      </c>
      <c r="BD42" s="12">
        <f t="shared" si="17"/>
        <v>27</v>
      </c>
      <c r="BE42">
        <f>IF(_xlfn.IFNA(MATCH(BD42,BD$2:BD41,0),FALSE),0,1)</f>
        <v>0</v>
      </c>
    </row>
    <row r="43" spans="1:57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0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1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2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3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4"/>
        <v>234.4</v>
      </c>
      <c r="AB43">
        <v>1.8</v>
      </c>
      <c r="AC43">
        <v>30.5</v>
      </c>
      <c r="AD43">
        <v>64.599999999999994</v>
      </c>
      <c r="AE43">
        <v>134</v>
      </c>
      <c r="AF43" s="2">
        <v>230.89999999999998</v>
      </c>
      <c r="AG43">
        <v>5379139</v>
      </c>
      <c r="AH43">
        <v>1.4</v>
      </c>
      <c r="AI43">
        <v>31.1</v>
      </c>
      <c r="AJ43">
        <v>63.4</v>
      </c>
      <c r="AK43">
        <v>125.4</v>
      </c>
      <c r="AL43" s="2">
        <v>221.3</v>
      </c>
      <c r="AM43">
        <v>5344861</v>
      </c>
      <c r="AO43" t="s">
        <v>29</v>
      </c>
      <c r="AP43" s="10">
        <f t="shared" si="23"/>
        <v>1.7624842635333565E-2</v>
      </c>
      <c r="AQ43" s="10">
        <f t="shared" si="24"/>
        <v>1.8044481745698625E-2</v>
      </c>
      <c r="AR43" s="10">
        <f t="shared" si="25"/>
        <v>-3.8187159043222924E-2</v>
      </c>
      <c r="AS43" s="10">
        <f t="shared" si="26"/>
        <v>-1.6365925304238377E-2</v>
      </c>
      <c r="AT43" s="10">
        <f t="shared" si="27"/>
        <v>-3.1053294167016507E-2</v>
      </c>
      <c r="AU43" s="10">
        <f t="shared" si="28"/>
        <v>-7.1338648762064624E-2</v>
      </c>
      <c r="AW43" s="10">
        <f t="shared" si="11"/>
        <v>1.7624842635333565E-2</v>
      </c>
      <c r="AX43" s="10">
        <f t="shared" si="18"/>
        <v>4.1963911036506027E-4</v>
      </c>
      <c r="AY43" s="10">
        <f t="shared" si="19"/>
        <v>-5.6231640788921552E-2</v>
      </c>
      <c r="AZ43" s="10">
        <f t="shared" si="20"/>
        <v>2.1821233738984546E-2</v>
      </c>
      <c r="BA43" s="10">
        <f t="shared" si="21"/>
        <v>-1.4687368862778129E-2</v>
      </c>
      <c r="BB43" s="10">
        <f t="shared" si="22"/>
        <v>-4.0285354595048117E-2</v>
      </c>
      <c r="BD43" s="12">
        <f t="shared" si="17"/>
        <v>26</v>
      </c>
      <c r="BE43">
        <f>IF(_xlfn.IFNA(MATCH(BD43,BD$2:BD42,0),FALSE),0,1)</f>
        <v>0</v>
      </c>
    </row>
    <row r="44" spans="1:57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0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1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2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3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4"/>
        <v>205.1</v>
      </c>
      <c r="AB44">
        <v>2.4</v>
      </c>
      <c r="AC44">
        <v>26.7</v>
      </c>
      <c r="AD44">
        <v>10.6</v>
      </c>
      <c r="AE44">
        <v>161.69999999999999</v>
      </c>
      <c r="AF44" s="2">
        <v>201.39999999999998</v>
      </c>
      <c r="AG44">
        <v>576412</v>
      </c>
      <c r="AH44">
        <v>2.4</v>
      </c>
      <c r="AI44">
        <v>20.399999999999999</v>
      </c>
      <c r="AJ44">
        <v>78.2</v>
      </c>
      <c r="AK44">
        <v>135.9</v>
      </c>
      <c r="AL44" s="2">
        <v>236.9</v>
      </c>
      <c r="AM44">
        <v>5711767</v>
      </c>
      <c r="AO44" t="s">
        <v>1</v>
      </c>
      <c r="AP44" s="10">
        <f t="shared" si="23"/>
        <v>2.8210526315789426E-2</v>
      </c>
      <c r="AQ44" s="10">
        <f t="shared" si="24"/>
        <v>-6.4842105263157798E-2</v>
      </c>
      <c r="AR44" s="10">
        <f t="shared" si="25"/>
        <v>-0.17684210526315788</v>
      </c>
      <c r="AS44" s="10">
        <f t="shared" si="26"/>
        <v>-0.13642105263157897</v>
      </c>
      <c r="AT44" s="10">
        <f t="shared" si="27"/>
        <v>-0.15200000000000011</v>
      </c>
      <c r="AU44" s="10">
        <f t="shared" si="28"/>
        <v>-2.5263157894736604E-3</v>
      </c>
      <c r="AW44" s="10">
        <f t="shared" si="11"/>
        <v>2.8210526315789426E-2</v>
      </c>
      <c r="AX44" s="10">
        <f t="shared" si="18"/>
        <v>-9.305263157894722E-2</v>
      </c>
      <c r="AY44" s="10">
        <f t="shared" si="19"/>
        <v>-0.11200000000000009</v>
      </c>
      <c r="AZ44" s="10">
        <f t="shared" si="20"/>
        <v>4.0421052631578913E-2</v>
      </c>
      <c r="BA44" s="10">
        <f t="shared" si="21"/>
        <v>-1.5578947368421137E-2</v>
      </c>
      <c r="BB44" s="10">
        <f t="shared" si="22"/>
        <v>0.14947368421052645</v>
      </c>
      <c r="BD44" s="12">
        <f t="shared" si="17"/>
        <v>11</v>
      </c>
      <c r="BE44">
        <f>IF(_xlfn.IFNA(MATCH(BD44,BD$2:BD43,0),FALSE),0,1)</f>
        <v>0</v>
      </c>
    </row>
    <row r="45" spans="1:57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0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1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2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3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4"/>
        <v>258</v>
      </c>
      <c r="AB45">
        <v>26.7</v>
      </c>
      <c r="AC45">
        <v>0.9</v>
      </c>
      <c r="AD45">
        <v>171.7</v>
      </c>
      <c r="AE45">
        <v>74.5</v>
      </c>
      <c r="AF45" s="2">
        <v>273.79999999999995</v>
      </c>
      <c r="AG45">
        <v>3667084</v>
      </c>
      <c r="AH45">
        <v>30.6</v>
      </c>
      <c r="AI45">
        <v>1.2</v>
      </c>
      <c r="AJ45">
        <v>174.4</v>
      </c>
      <c r="AK45">
        <v>78.099999999999994</v>
      </c>
      <c r="AL45" s="2">
        <v>284.3</v>
      </c>
      <c r="AM45">
        <v>3706690</v>
      </c>
      <c r="AO45" t="s">
        <v>13</v>
      </c>
      <c r="AP45" s="10">
        <f t="shared" si="23"/>
        <v>-3.612903225806454E-2</v>
      </c>
      <c r="AQ45" s="10">
        <f t="shared" si="24"/>
        <v>-5.5913978494623658E-2</v>
      </c>
      <c r="AR45" s="10">
        <f t="shared" si="25"/>
        <v>1.5913978494623608E-2</v>
      </c>
      <c r="AS45" s="10">
        <f t="shared" si="26"/>
        <v>0.10967741935483871</v>
      </c>
      <c r="AT45" s="10">
        <f t="shared" si="27"/>
        <v>0.17763440860215035</v>
      </c>
      <c r="AU45" s="10">
        <f t="shared" si="28"/>
        <v>0.22279569892473122</v>
      </c>
      <c r="AW45" s="10">
        <f t="shared" si="11"/>
        <v>-3.612903225806454E-2</v>
      </c>
      <c r="AX45" s="10">
        <f t="shared" si="18"/>
        <v>-1.9784946236559117E-2</v>
      </c>
      <c r="AY45" s="10">
        <f t="shared" si="19"/>
        <v>7.1827956989247266E-2</v>
      </c>
      <c r="AZ45" s="10">
        <f t="shared" si="20"/>
        <v>9.3763440860215097E-2</v>
      </c>
      <c r="BA45" s="10">
        <f t="shared" si="21"/>
        <v>6.7956989247311639E-2</v>
      </c>
      <c r="BB45" s="10">
        <f t="shared" si="22"/>
        <v>4.5161290322580872E-2</v>
      </c>
      <c r="BD45" s="12">
        <f t="shared" si="17"/>
        <v>1</v>
      </c>
      <c r="BE45">
        <f>IF(_xlfn.IFNA(MATCH(BD45,BD$2:BD44,0),FALSE),0,1)</f>
        <v>1</v>
      </c>
    </row>
    <row r="46" spans="1:57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0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1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2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3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4"/>
        <v>257.10000000000002</v>
      </c>
      <c r="AB46">
        <v>3.2</v>
      </c>
      <c r="AC46">
        <v>27.4</v>
      </c>
      <c r="AD46">
        <v>67.900000000000006</v>
      </c>
      <c r="AE46">
        <v>153.9</v>
      </c>
      <c r="AF46" s="2">
        <v>252.4</v>
      </c>
      <c r="AG46">
        <v>1050292</v>
      </c>
      <c r="AH46">
        <v>1.3</v>
      </c>
      <c r="AI46">
        <v>28.9</v>
      </c>
      <c r="AJ46">
        <v>71</v>
      </c>
      <c r="AK46">
        <v>146.30000000000001</v>
      </c>
      <c r="AL46" s="2">
        <v>247.5</v>
      </c>
      <c r="AM46">
        <v>1051302</v>
      </c>
      <c r="AO46" t="s">
        <v>12</v>
      </c>
      <c r="AP46" s="10">
        <f t="shared" si="23"/>
        <v>2.8866867729426923E-2</v>
      </c>
      <c r="AQ46" s="10">
        <f t="shared" si="24"/>
        <v>4.4808272296423979E-2</v>
      </c>
      <c r="AR46" s="10">
        <f t="shared" si="25"/>
        <v>-5.5579491598448973E-2</v>
      </c>
      <c r="AS46" s="10">
        <f t="shared" si="26"/>
        <v>0.10771219302025002</v>
      </c>
      <c r="AT46" s="10">
        <f t="shared" si="27"/>
        <v>8.746230073244296E-2</v>
      </c>
      <c r="AU46" s="10">
        <f t="shared" si="28"/>
        <v>6.6350710900473966E-2</v>
      </c>
      <c r="AW46" s="10">
        <f t="shared" si="11"/>
        <v>2.8866867729426923E-2</v>
      </c>
      <c r="AX46" s="10">
        <f t="shared" si="18"/>
        <v>1.5941404566997056E-2</v>
      </c>
      <c r="AY46" s="10">
        <f t="shared" si="19"/>
        <v>-0.10038776389487294</v>
      </c>
      <c r="AZ46" s="10">
        <f t="shared" si="20"/>
        <v>0.163291684618699</v>
      </c>
      <c r="BA46" s="10">
        <f t="shared" si="21"/>
        <v>-2.0249892287807061E-2</v>
      </c>
      <c r="BB46" s="10">
        <f t="shared" si="22"/>
        <v>-2.1111589831968994E-2</v>
      </c>
      <c r="BD46" s="12">
        <f t="shared" si="17"/>
        <v>26</v>
      </c>
      <c r="BE46">
        <f>IF(_xlfn.IFNA(MATCH(BD46,BD$2:BD45,0),FALSE),0,1)</f>
        <v>0</v>
      </c>
    </row>
    <row r="47" spans="1:57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0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1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2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3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4"/>
        <v>288.5</v>
      </c>
      <c r="AB47">
        <v>4.4000000000000004</v>
      </c>
      <c r="AC47">
        <v>11.7</v>
      </c>
      <c r="AD47">
        <v>128.4</v>
      </c>
      <c r="AE47">
        <v>145.69999999999999</v>
      </c>
      <c r="AF47" s="2">
        <v>290.2</v>
      </c>
      <c r="AG47">
        <v>8864590</v>
      </c>
      <c r="AH47">
        <v>4.3</v>
      </c>
      <c r="AI47">
        <v>11.4</v>
      </c>
      <c r="AJ47">
        <v>138.4</v>
      </c>
      <c r="AK47">
        <v>154.30000000000001</v>
      </c>
      <c r="AL47" s="2">
        <v>308.39999999999998</v>
      </c>
      <c r="AM47">
        <v>8821155</v>
      </c>
      <c r="AO47" t="s">
        <v>22</v>
      </c>
      <c r="AP47" s="10">
        <f t="shared" si="23"/>
        <v>7.0804195804195752E-2</v>
      </c>
      <c r="AQ47" s="10">
        <f t="shared" si="24"/>
        <v>0.11625874125874122</v>
      </c>
      <c r="AR47" s="10">
        <f t="shared" si="25"/>
        <v>0.14204545454545428</v>
      </c>
      <c r="AS47" s="10">
        <f t="shared" si="26"/>
        <v>0.26092657342657338</v>
      </c>
      <c r="AT47" s="10">
        <f t="shared" si="27"/>
        <v>0.26835664335664322</v>
      </c>
      <c r="AU47" s="10">
        <f t="shared" si="28"/>
        <v>0.34790209790209775</v>
      </c>
      <c r="AW47" s="10">
        <f t="shared" si="11"/>
        <v>7.0804195804195752E-2</v>
      </c>
      <c r="AX47" s="10">
        <f t="shared" si="18"/>
        <v>4.545454545454547E-2</v>
      </c>
      <c r="AY47" s="10">
        <f t="shared" si="19"/>
        <v>2.5786713286713059E-2</v>
      </c>
      <c r="AZ47" s="10">
        <f t="shared" si="20"/>
        <v>0.1188811188811191</v>
      </c>
      <c r="BA47" s="10">
        <f t="shared" si="21"/>
        <v>7.4300699300698381E-3</v>
      </c>
      <c r="BB47" s="10">
        <f t="shared" si="22"/>
        <v>7.954545454545453E-2</v>
      </c>
      <c r="BD47" s="12">
        <f t="shared" si="17"/>
        <v>0</v>
      </c>
      <c r="BE47">
        <f>IF(_xlfn.IFNA(MATCH(BD47,BD$2:BD46,0),FALSE),0,1)</f>
        <v>1</v>
      </c>
    </row>
    <row r="48" spans="1:57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0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1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2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3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4"/>
        <v>262.60000000000002</v>
      </c>
      <c r="AB48">
        <v>4.0999999999999996</v>
      </c>
      <c r="AC48">
        <v>25.6</v>
      </c>
      <c r="AD48">
        <v>102.7</v>
      </c>
      <c r="AE48">
        <v>150.6</v>
      </c>
      <c r="AF48" s="2">
        <v>283</v>
      </c>
      <c r="AG48">
        <v>3590347</v>
      </c>
      <c r="AH48">
        <v>3.6</v>
      </c>
      <c r="AI48">
        <v>19.2</v>
      </c>
      <c r="AJ48">
        <v>102.7</v>
      </c>
      <c r="AK48">
        <v>147.30000000000001</v>
      </c>
      <c r="AL48" s="2">
        <v>272.8</v>
      </c>
      <c r="AM48">
        <v>3580709</v>
      </c>
      <c r="AO48" t="s">
        <v>46</v>
      </c>
      <c r="AP48" s="10">
        <f t="shared" si="23"/>
        <v>-3.5103115401492382E-3</v>
      </c>
      <c r="AQ48" s="10">
        <f t="shared" si="24"/>
        <v>-4.1684949539271737E-2</v>
      </c>
      <c r="AR48" s="10">
        <f t="shared" si="25"/>
        <v>3.9491004826678243E-2</v>
      </c>
      <c r="AS48" s="10">
        <f t="shared" si="26"/>
        <v>0.1522597630539711</v>
      </c>
      <c r="AT48" s="10">
        <f t="shared" si="27"/>
        <v>0.24177270732777531</v>
      </c>
      <c r="AU48" s="10">
        <f t="shared" si="28"/>
        <v>0.19701623519087322</v>
      </c>
      <c r="AW48" s="10">
        <f t="shared" si="11"/>
        <v>-3.5103115401492382E-3</v>
      </c>
      <c r="AX48" s="10">
        <f t="shared" si="18"/>
        <v>-3.8174637999122497E-2</v>
      </c>
      <c r="AY48" s="10">
        <f t="shared" si="19"/>
        <v>8.1175954365949987E-2</v>
      </c>
      <c r="AZ48" s="10">
        <f t="shared" si="20"/>
        <v>0.11276875822729285</v>
      </c>
      <c r="BA48" s="10">
        <f t="shared" si="21"/>
        <v>8.9512944273804212E-2</v>
      </c>
      <c r="BB48" s="10">
        <f t="shared" si="22"/>
        <v>-4.4756472136902092E-2</v>
      </c>
      <c r="BD48" s="12">
        <f t="shared" si="17"/>
        <v>17</v>
      </c>
      <c r="BE48">
        <f>IF(_xlfn.IFNA(MATCH(BD48,BD$2:BD47,0),FALSE),0,1)</f>
        <v>0</v>
      </c>
    </row>
    <row r="49" spans="1:57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0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1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2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3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4"/>
        <v>216.9</v>
      </c>
      <c r="AB49">
        <v>1.8</v>
      </c>
      <c r="AC49">
        <v>30</v>
      </c>
      <c r="AD49">
        <v>15.2</v>
      </c>
      <c r="AE49">
        <v>160.9</v>
      </c>
      <c r="AF49" s="2">
        <v>207.9</v>
      </c>
      <c r="AG49">
        <v>1595728</v>
      </c>
      <c r="AH49">
        <v>2.2999999999999998</v>
      </c>
      <c r="AI49">
        <v>27.4</v>
      </c>
      <c r="AJ49">
        <v>11.6</v>
      </c>
      <c r="AK49">
        <v>159.6</v>
      </c>
      <c r="AL49" s="2">
        <v>200.89999999999998</v>
      </c>
      <c r="AM49">
        <v>1584985</v>
      </c>
      <c r="AO49" t="s">
        <v>40</v>
      </c>
      <c r="AP49" s="10">
        <f t="shared" si="23"/>
        <v>1.6777041942604907E-2</v>
      </c>
      <c r="AQ49" s="10">
        <f t="shared" si="24"/>
        <v>-4.856512141280353E-2</v>
      </c>
      <c r="AR49" s="10">
        <f t="shared" si="25"/>
        <v>-6.2693156732891789E-2</v>
      </c>
      <c r="AS49" s="10">
        <f t="shared" si="26"/>
        <v>-4.2384105960264873E-2</v>
      </c>
      <c r="AT49" s="10">
        <f t="shared" si="27"/>
        <v>-8.2119205298013226E-2</v>
      </c>
      <c r="AU49" s="10">
        <f t="shared" si="28"/>
        <v>-0.1130242825607065</v>
      </c>
      <c r="AW49" s="10">
        <f t="shared" si="11"/>
        <v>1.6777041942604907E-2</v>
      </c>
      <c r="AX49" s="10">
        <f t="shared" si="18"/>
        <v>-6.5342163355408434E-2</v>
      </c>
      <c r="AY49" s="10">
        <f t="shared" si="19"/>
        <v>-1.4128035320088259E-2</v>
      </c>
      <c r="AZ49" s="10">
        <f t="shared" si="20"/>
        <v>2.0309050772626916E-2</v>
      </c>
      <c r="BA49" s="10">
        <f t="shared" si="21"/>
        <v>-3.9735099337748353E-2</v>
      </c>
      <c r="BB49" s="10">
        <f t="shared" si="22"/>
        <v>-3.0905077262693273E-2</v>
      </c>
      <c r="BD49" s="12">
        <f t="shared" si="17"/>
        <v>27</v>
      </c>
      <c r="BE49">
        <f>IF(_xlfn.IFNA(MATCH(BD49,BD$2:BD48,0),FALSE),0,1)</f>
        <v>0</v>
      </c>
    </row>
    <row r="50" spans="1:57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0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1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2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3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4"/>
        <v>209.9</v>
      </c>
      <c r="AB50">
        <v>4.5</v>
      </c>
      <c r="AC50">
        <v>29</v>
      </c>
      <c r="AD50">
        <v>80.7</v>
      </c>
      <c r="AE50">
        <v>108.4</v>
      </c>
      <c r="AF50" s="2">
        <v>222.60000000000002</v>
      </c>
      <c r="AG50">
        <v>4380415</v>
      </c>
      <c r="AH50">
        <v>3.5</v>
      </c>
      <c r="AI50">
        <v>33.5</v>
      </c>
      <c r="AJ50">
        <v>84.5</v>
      </c>
      <c r="AK50">
        <v>116.7</v>
      </c>
      <c r="AL50" s="2">
        <v>238.2</v>
      </c>
      <c r="AM50">
        <v>4369356</v>
      </c>
      <c r="AO50" t="s">
        <v>35</v>
      </c>
      <c r="AP50" s="10">
        <f t="shared" si="23"/>
        <v>2.878653675819309E-2</v>
      </c>
      <c r="AQ50" s="10">
        <f t="shared" si="24"/>
        <v>-3.1886625332152294E-2</v>
      </c>
      <c r="AR50" s="10">
        <f t="shared" si="25"/>
        <v>-6.2887511071744978E-2</v>
      </c>
      <c r="AS50" s="10">
        <f t="shared" si="26"/>
        <v>-7.0416297608503126E-2</v>
      </c>
      <c r="AT50" s="10">
        <f t="shared" si="27"/>
        <v>-1.4171833480956547E-2</v>
      </c>
      <c r="AU50" s="10">
        <f t="shared" si="28"/>
        <v>5.4915854738706714E-2</v>
      </c>
      <c r="AW50" s="10">
        <f t="shared" si="11"/>
        <v>2.878653675819309E-2</v>
      </c>
      <c r="AX50" s="10">
        <f t="shared" si="18"/>
        <v>-6.0673162090345387E-2</v>
      </c>
      <c r="AY50" s="10">
        <f t="shared" si="19"/>
        <v>-3.1000885739592685E-2</v>
      </c>
      <c r="AZ50" s="10">
        <f t="shared" si="20"/>
        <v>-7.5287865367581475E-3</v>
      </c>
      <c r="BA50" s="10">
        <f t="shared" si="21"/>
        <v>5.6244464127546578E-2</v>
      </c>
      <c r="BB50" s="10">
        <f t="shared" si="22"/>
        <v>6.9087688219663268E-2</v>
      </c>
      <c r="BD50" s="12">
        <f t="shared" si="17"/>
        <v>7</v>
      </c>
      <c r="BE50">
        <f>IF(_xlfn.IFNA(MATCH(BD50,BD$2:BD49,0),FALSE),0,1)</f>
        <v>0</v>
      </c>
    </row>
    <row r="51" spans="1:57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0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1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2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3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4"/>
        <v>196.2</v>
      </c>
      <c r="AB51">
        <v>3.8</v>
      </c>
      <c r="AC51">
        <v>17.7</v>
      </c>
      <c r="AD51">
        <v>57.5</v>
      </c>
      <c r="AE51">
        <v>111.1</v>
      </c>
      <c r="AF51" s="2">
        <v>190.1</v>
      </c>
      <c r="AG51">
        <v>8185867</v>
      </c>
      <c r="AH51">
        <v>3.7</v>
      </c>
      <c r="AI51">
        <v>19</v>
      </c>
      <c r="AJ51">
        <v>67.099999999999994</v>
      </c>
      <c r="AK51">
        <v>106.9</v>
      </c>
      <c r="AL51" s="2">
        <v>196.7</v>
      </c>
      <c r="AM51">
        <v>8096604</v>
      </c>
      <c r="AO51" t="s">
        <v>5</v>
      </c>
      <c r="AP51" s="10">
        <f t="shared" si="23"/>
        <v>4.5651129264776685E-2</v>
      </c>
      <c r="AQ51" s="10">
        <f t="shared" si="24"/>
        <v>-5.9586737145603107E-2</v>
      </c>
      <c r="AR51" s="10">
        <f t="shared" si="25"/>
        <v>-5.7184046131667499E-2</v>
      </c>
      <c r="AS51" s="10">
        <f t="shared" si="26"/>
        <v>-5.7184046131667499E-2</v>
      </c>
      <c r="AT51" s="10">
        <f t="shared" si="27"/>
        <v>-8.6496876501681891E-2</v>
      </c>
      <c r="AU51" s="10">
        <f t="shared" si="28"/>
        <v>-5.4781355117731891E-2</v>
      </c>
      <c r="AW51" s="10">
        <f t="shared" si="11"/>
        <v>4.5651129264776685E-2</v>
      </c>
      <c r="AX51" s="10">
        <f t="shared" si="18"/>
        <v>-0.1052378664103798</v>
      </c>
      <c r="AY51" s="10">
        <f t="shared" si="19"/>
        <v>2.4026910139356081E-3</v>
      </c>
      <c r="AZ51" s="10">
        <f t="shared" si="20"/>
        <v>0</v>
      </c>
      <c r="BA51" s="10">
        <f t="shared" si="21"/>
        <v>-2.9312830370014392E-2</v>
      </c>
      <c r="BB51" s="10">
        <f t="shared" si="22"/>
        <v>3.171552138395E-2</v>
      </c>
      <c r="BD51" s="12">
        <f t="shared" si="17"/>
        <v>9</v>
      </c>
      <c r="BE51">
        <f>IF(_xlfn.IFNA(MATCH(BD51,BD$2:BD50,0),FALSE),0,1)</f>
        <v>0</v>
      </c>
    </row>
    <row r="52" spans="1:57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0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1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2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3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4"/>
        <v>215.2</v>
      </c>
      <c r="AB52">
        <v>1.1000000000000001</v>
      </c>
      <c r="AC52">
        <v>34</v>
      </c>
      <c r="AD52">
        <v>35.700000000000003</v>
      </c>
      <c r="AE52">
        <v>117</v>
      </c>
      <c r="AF52" s="2">
        <v>187.8</v>
      </c>
      <c r="AG52">
        <v>1320718</v>
      </c>
      <c r="AH52">
        <v>1.3</v>
      </c>
      <c r="AI52">
        <v>32.5</v>
      </c>
      <c r="AJ52">
        <v>36</v>
      </c>
      <c r="AK52">
        <v>118.2</v>
      </c>
      <c r="AL52" s="2">
        <v>188</v>
      </c>
      <c r="AM52">
        <v>1318194</v>
      </c>
      <c r="AO52" t="s">
        <v>23</v>
      </c>
      <c r="AP52" s="10">
        <f t="shared" si="23"/>
        <v>-5.5359838953194058E-3</v>
      </c>
      <c r="AQ52" s="10">
        <f t="shared" si="24"/>
        <v>3.5228988424761808E-3</v>
      </c>
      <c r="AR52" s="10">
        <f t="shared" si="25"/>
        <v>-1.2581781580271767E-2</v>
      </c>
      <c r="AS52" s="10">
        <f t="shared" si="26"/>
        <v>8.3039758429793664E-2</v>
      </c>
      <c r="AT52" s="10">
        <f t="shared" si="27"/>
        <v>-5.4856567689984793E-2</v>
      </c>
      <c r="AU52" s="10">
        <f t="shared" si="28"/>
        <v>-5.3850025163563103E-2</v>
      </c>
      <c r="AW52" s="10">
        <f t="shared" si="11"/>
        <v>-5.5359838953194058E-3</v>
      </c>
      <c r="AX52" s="10">
        <f t="shared" si="18"/>
        <v>9.0588827377955858E-3</v>
      </c>
      <c r="AY52" s="10">
        <f t="shared" si="19"/>
        <v>-1.6104680422747947E-2</v>
      </c>
      <c r="AZ52" s="10">
        <f t="shared" si="20"/>
        <v>9.5621540010065426E-2</v>
      </c>
      <c r="BA52" s="10">
        <f t="shared" si="21"/>
        <v>-0.13789632611977845</v>
      </c>
      <c r="BB52" s="10">
        <f t="shared" si="22"/>
        <v>1.0065425264216901E-3</v>
      </c>
      <c r="BD52" s="12">
        <f t="shared" si="17"/>
        <v>10</v>
      </c>
      <c r="BE52">
        <f>IF(_xlfn.IFNA(MATCH(BD52,BD$2:BD51,0),FALSE),0,1)</f>
        <v>1</v>
      </c>
    </row>
    <row r="53" spans="1:57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0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1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2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3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4"/>
        <v>121</v>
      </c>
      <c r="AB53">
        <v>1.3</v>
      </c>
      <c r="AC53">
        <v>19.3</v>
      </c>
      <c r="AD53">
        <v>17.899999999999999</v>
      </c>
      <c r="AE53">
        <v>104.2</v>
      </c>
      <c r="AF53" s="2">
        <v>142.69999999999999</v>
      </c>
      <c r="AG53">
        <v>626011</v>
      </c>
      <c r="AH53">
        <v>1.3</v>
      </c>
      <c r="AI53">
        <v>19</v>
      </c>
      <c r="AJ53">
        <v>13.6</v>
      </c>
      <c r="AK53">
        <v>101.4</v>
      </c>
      <c r="AL53" s="2">
        <v>135.30000000000001</v>
      </c>
      <c r="AM53">
        <v>626431</v>
      </c>
      <c r="AO53" t="s">
        <v>6</v>
      </c>
      <c r="AP53" s="10">
        <f t="shared" si="23"/>
        <v>-4.5235223160434254E-2</v>
      </c>
      <c r="AQ53" s="10">
        <f t="shared" si="24"/>
        <v>-0.28829915560916775</v>
      </c>
      <c r="AR53" s="10">
        <f t="shared" si="25"/>
        <v>-0.4010856453558504</v>
      </c>
      <c r="AS53" s="10">
        <f t="shared" si="26"/>
        <v>-0.27020506634499403</v>
      </c>
      <c r="AT53" s="10">
        <f t="shared" si="27"/>
        <v>-0.13932448733413763</v>
      </c>
      <c r="AU53" s="10">
        <f t="shared" si="28"/>
        <v>-0.18395657418576597</v>
      </c>
      <c r="AW53" s="10">
        <f t="shared" si="11"/>
        <v>-4.5235223160434254E-2</v>
      </c>
      <c r="AX53" s="10">
        <f t="shared" si="18"/>
        <v>-0.24306393244873348</v>
      </c>
      <c r="AY53" s="10">
        <f t="shared" si="19"/>
        <v>-0.11278648974668265</v>
      </c>
      <c r="AZ53" s="10">
        <f t="shared" si="20"/>
        <v>0.13088057901085637</v>
      </c>
      <c r="BA53" s="10">
        <f t="shared" si="21"/>
        <v>0.1308805790108564</v>
      </c>
      <c r="BB53" s="10">
        <f t="shared" si="22"/>
        <v>-4.4632086851628339E-2</v>
      </c>
      <c r="BD53" s="12">
        <f t="shared" si="17"/>
        <v>19</v>
      </c>
      <c r="BE53">
        <f>IF(_xlfn.IFNA(MATCH(BD53,BD$2:BD52,0),FALSE),0,1)</f>
        <v>0</v>
      </c>
    </row>
    <row r="54" spans="1:57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0"/>
        <v>121</v>
      </c>
      <c r="H54">
        <v>1.5</v>
      </c>
      <c r="I54">
        <v>30.9</v>
      </c>
      <c r="J54">
        <v>20</v>
      </c>
      <c r="K54">
        <v>71.3</v>
      </c>
      <c r="L54" s="2">
        <f t="shared" si="1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2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3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4"/>
        <v>129.4</v>
      </c>
      <c r="AB54">
        <v>1.9</v>
      </c>
      <c r="AC54">
        <v>28</v>
      </c>
      <c r="AD54">
        <v>31.8</v>
      </c>
      <c r="AE54">
        <v>61</v>
      </c>
      <c r="AF54" s="2">
        <v>122.7</v>
      </c>
      <c r="AG54">
        <v>1329192</v>
      </c>
      <c r="AH54">
        <v>2</v>
      </c>
      <c r="AI54">
        <v>29.6</v>
      </c>
      <c r="AJ54">
        <v>27.8</v>
      </c>
      <c r="AK54">
        <v>63.8</v>
      </c>
      <c r="AL54" s="2">
        <v>123.2</v>
      </c>
      <c r="AM54">
        <v>1328188</v>
      </c>
      <c r="AO54" t="s">
        <v>33</v>
      </c>
      <c r="AP54" s="10">
        <f t="shared" si="23"/>
        <v>2.2314049586776765E-2</v>
      </c>
      <c r="AQ54" s="10">
        <f t="shared" si="24"/>
        <v>7.5206611570247883E-2</v>
      </c>
      <c r="AR54" s="10">
        <f t="shared" si="25"/>
        <v>5.7024793388429799E-2</v>
      </c>
      <c r="AS54" s="10">
        <f t="shared" si="26"/>
        <v>6.9421487603305826E-2</v>
      </c>
      <c r="AT54" s="10">
        <f t="shared" si="27"/>
        <v>1.4049586776859527E-2</v>
      </c>
      <c r="AU54" s="10">
        <f t="shared" si="28"/>
        <v>1.8181818181818205E-2</v>
      </c>
      <c r="AW54" s="10">
        <f t="shared" si="11"/>
        <v>2.2314049586776765E-2</v>
      </c>
      <c r="AX54" s="10">
        <f t="shared" si="18"/>
        <v>5.2892561983471115E-2</v>
      </c>
      <c r="AY54" s="10">
        <f t="shared" si="19"/>
        <v>-1.8181818181818084E-2</v>
      </c>
      <c r="AZ54" s="10">
        <f t="shared" si="20"/>
        <v>1.2396694214876026E-2</v>
      </c>
      <c r="BA54" s="10">
        <f t="shared" si="21"/>
        <v>-5.5371900826446302E-2</v>
      </c>
      <c r="BB54" s="10">
        <f t="shared" si="22"/>
        <v>4.1322314049586778E-3</v>
      </c>
      <c r="BD54" s="12">
        <f t="shared" si="17"/>
        <v>10</v>
      </c>
      <c r="BE54">
        <f>IF(_xlfn.IFNA(MATCH(BD54,BD$2:BD53,0),FALSE),0,1)</f>
        <v>0</v>
      </c>
    </row>
    <row r="55" spans="1:57" x14ac:dyDescent="0.25">
      <c r="A55">
        <v>53</v>
      </c>
      <c r="B55" s="3" t="s">
        <v>0</v>
      </c>
      <c r="G55" s="2"/>
      <c r="L55" s="2"/>
      <c r="Q55" s="2"/>
      <c r="V55" s="2"/>
      <c r="AA55" s="2"/>
      <c r="AF55" s="2"/>
      <c r="AL55" s="2"/>
    </row>
    <row r="57" spans="1:57" x14ac:dyDescent="0.25">
      <c r="BE57">
        <f>SUM(BE3:BE56)</f>
        <v>21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55"/>
  <sheetViews>
    <sheetView workbookViewId="0">
      <selection activeCell="J33" sqref="A1:XFD1048576"/>
    </sheetView>
  </sheetViews>
  <sheetFormatPr defaultColWidth="11.42578125" defaultRowHeight="15" x14ac:dyDescent="0.25"/>
  <sheetData>
    <row r="2" spans="1:9" x14ac:dyDescent="0.25">
      <c r="A2" s="10">
        <v>0.19990049751243791</v>
      </c>
      <c r="B2" s="10">
        <v>6.288557213930332E-2</v>
      </c>
      <c r="C2" s="10">
        <v>-2.4676616915422639E-2</v>
      </c>
      <c r="D2" s="10">
        <v>5.5721393034825623E-2</v>
      </c>
      <c r="F2">
        <f>IF(A2&lt;0,1,0)+IF(B2&lt;0,2,0)+IF(C2&lt;0,4,0)+IF(D2&lt;0,8,0)</f>
        <v>4</v>
      </c>
      <c r="G2">
        <v>1</v>
      </c>
      <c r="I2">
        <f t="shared" ref="I2:I52" si="0">IF(G2=1,COUNTIF(F$2:F$53,F2),"")</f>
        <v>4</v>
      </c>
    </row>
    <row r="3" spans="1:9" x14ac:dyDescent="0.25">
      <c r="A3" s="10">
        <v>-3.0036188178528319E-2</v>
      </c>
      <c r="B3" s="10">
        <v>-8.9143546441495747E-2</v>
      </c>
      <c r="C3" s="10">
        <v>-0.11375150784077209</v>
      </c>
      <c r="D3" s="10">
        <v>5.4282267792521155E-3</v>
      </c>
      <c r="F3">
        <f t="shared" ref="F3:F53" si="1">IF(A3&lt;0,1,0)+IF(B3&lt;0,2,0)+IF(C3&lt;0,4,0)+IF(D3&lt;0,8,0)</f>
        <v>7</v>
      </c>
      <c r="G3">
        <f>IF(_xlfn.IFNA(MATCH(F3,F$1:F2,0),FALSE),0,1)</f>
        <v>1</v>
      </c>
      <c r="I3">
        <f t="shared" si="0"/>
        <v>10</v>
      </c>
    </row>
    <row r="4" spans="1:9" x14ac:dyDescent="0.25">
      <c r="A4" s="10">
        <v>-0.10338225909380983</v>
      </c>
      <c r="B4" s="10">
        <v>-5.9093809827696187E-2</v>
      </c>
      <c r="C4" s="10">
        <v>-7.5175494575622309E-2</v>
      </c>
      <c r="D4" s="10">
        <v>2.0038289725590352E-2</v>
      </c>
      <c r="F4">
        <f t="shared" si="1"/>
        <v>7</v>
      </c>
      <c r="G4">
        <f>IF(_xlfn.IFNA(MATCH(F4,F$1:F3,0),FALSE),0,1)</f>
        <v>0</v>
      </c>
      <c r="I4" t="str">
        <f t="shared" si="0"/>
        <v/>
      </c>
    </row>
    <row r="5" spans="1:9" x14ac:dyDescent="0.25">
      <c r="A5" s="10">
        <v>-2.8549501151189597E-2</v>
      </c>
      <c r="B5" s="10">
        <v>-3.1926323867996861E-2</v>
      </c>
      <c r="C5" s="10">
        <v>-5.6792018419033752E-3</v>
      </c>
      <c r="D5" s="10">
        <v>-2.7321565617805174E-2</v>
      </c>
      <c r="F5">
        <f t="shared" si="1"/>
        <v>15</v>
      </c>
      <c r="G5">
        <f>IF(_xlfn.IFNA(MATCH(F5,F$1:F4,0),FALSE),0,1)</f>
        <v>1</v>
      </c>
      <c r="I5">
        <f t="shared" si="0"/>
        <v>8</v>
      </c>
    </row>
    <row r="6" spans="1:9" x14ac:dyDescent="0.25">
      <c r="A6" s="10">
        <v>1.6337522441651542E-2</v>
      </c>
      <c r="B6" s="10">
        <v>-4.7396768402154149E-2</v>
      </c>
      <c r="C6" s="10">
        <v>-4.4703770197486697E-2</v>
      </c>
      <c r="D6" s="10">
        <v>6.6427289048474752E-3</v>
      </c>
      <c r="F6">
        <f t="shared" si="1"/>
        <v>6</v>
      </c>
      <c r="G6">
        <f>IF(_xlfn.IFNA(MATCH(F6,F$1:F5,0),FALSE),0,1)</f>
        <v>1</v>
      </c>
      <c r="I6">
        <f t="shared" si="0"/>
        <v>9</v>
      </c>
    </row>
    <row r="7" spans="1:9" x14ac:dyDescent="0.25">
      <c r="A7" s="10">
        <v>0.21964382083108477</v>
      </c>
      <c r="B7" s="10">
        <v>3.2379924446842984E-2</v>
      </c>
      <c r="C7" s="10">
        <v>-0.10865263536607303</v>
      </c>
      <c r="D7" s="10">
        <v>-5.8643640942615607E-2</v>
      </c>
      <c r="F7">
        <f t="shared" si="1"/>
        <v>12</v>
      </c>
      <c r="G7">
        <f>IF(_xlfn.IFNA(MATCH(F7,F$1:F6,0),FALSE),0,1)</f>
        <v>1</v>
      </c>
      <c r="I7">
        <f t="shared" si="0"/>
        <v>1</v>
      </c>
    </row>
    <row r="8" spans="1:9" x14ac:dyDescent="0.25">
      <c r="A8" s="10">
        <v>-7.3887186880521455E-3</v>
      </c>
      <c r="B8" s="10">
        <v>-5.3162732023788059E-2</v>
      </c>
      <c r="C8" s="10">
        <v>-7.4247612182375078E-2</v>
      </c>
      <c r="D8" s="10">
        <v>-3.5682104883762861E-2</v>
      </c>
      <c r="F8">
        <f t="shared" si="1"/>
        <v>15</v>
      </c>
      <c r="G8">
        <f>IF(_xlfn.IFNA(MATCH(F8,F$1:F7,0),FALSE),0,1)</f>
        <v>0</v>
      </c>
      <c r="I8" t="str">
        <f t="shared" si="0"/>
        <v/>
      </c>
    </row>
    <row r="9" spans="1:9" x14ac:dyDescent="0.25">
      <c r="A9" s="10">
        <v>-2.0742975674146711E-2</v>
      </c>
      <c r="B9" s="10">
        <v>-4.1108806336036127E-2</v>
      </c>
      <c r="C9" s="10">
        <v>-0.10314916085234772</v>
      </c>
      <c r="D9" s="10">
        <v>-1.7914388082217708E-2</v>
      </c>
      <c r="F9">
        <f t="shared" si="1"/>
        <v>15</v>
      </c>
      <c r="G9">
        <f>IF(_xlfn.IFNA(MATCH(F9,F$1:F8,0),FALSE),0,1)</f>
        <v>0</v>
      </c>
      <c r="I9" t="str">
        <f t="shared" si="0"/>
        <v/>
      </c>
    </row>
    <row r="10" spans="1:9" x14ac:dyDescent="0.25">
      <c r="A10" s="10">
        <v>1.5642884395268848E-2</v>
      </c>
      <c r="B10" s="10">
        <v>-0.11446012972148023</v>
      </c>
      <c r="C10" s="10">
        <v>-8.6035864173979543E-2</v>
      </c>
      <c r="D10" s="10">
        <v>6.867607783288876E-3</v>
      </c>
      <c r="F10">
        <f t="shared" si="1"/>
        <v>6</v>
      </c>
      <c r="G10">
        <f>IF(_xlfn.IFNA(MATCH(F10,F$1:F9,0),FALSE),0,1)</f>
        <v>0</v>
      </c>
      <c r="I10" t="str">
        <f t="shared" si="0"/>
        <v/>
      </c>
    </row>
    <row r="11" spans="1:9" x14ac:dyDescent="0.25">
      <c r="A11" s="10">
        <v>-7.4227210080724526E-2</v>
      </c>
      <c r="B11" s="10">
        <v>-0.11813349084465435</v>
      </c>
      <c r="C11" s="10">
        <v>-2.047647174640696E-2</v>
      </c>
      <c r="D11" s="10">
        <v>3.2683599133687791E-2</v>
      </c>
      <c r="F11">
        <f t="shared" si="1"/>
        <v>7</v>
      </c>
      <c r="G11">
        <f>IF(_xlfn.IFNA(MATCH(F11,F$1:F10,0),FALSE),0,1)</f>
        <v>0</v>
      </c>
      <c r="I11" t="str">
        <f t="shared" si="0"/>
        <v/>
      </c>
    </row>
    <row r="12" spans="1:9" x14ac:dyDescent="0.25">
      <c r="A12" s="10">
        <v>-8.49634459592968E-3</v>
      </c>
      <c r="B12" s="10">
        <v>5.1373246393993724E-3</v>
      </c>
      <c r="C12" s="10">
        <v>-1.3238490416913631E-2</v>
      </c>
      <c r="D12" s="10">
        <v>2.1339656194427889E-2</v>
      </c>
      <c r="F12">
        <f t="shared" si="1"/>
        <v>5</v>
      </c>
      <c r="G12">
        <f>IF(_xlfn.IFNA(MATCH(F12,F$1:F11,0),FALSE),0,1)</f>
        <v>1</v>
      </c>
      <c r="I12">
        <f t="shared" si="0"/>
        <v>2</v>
      </c>
    </row>
    <row r="13" spans="1:9" x14ac:dyDescent="0.25">
      <c r="A13" s="10">
        <v>-5.6377449020391823E-2</v>
      </c>
      <c r="B13" s="10">
        <v>-2.9588164734106373E-2</v>
      </c>
      <c r="C13" s="10">
        <v>-2.2191123550579825E-2</v>
      </c>
      <c r="D13" s="10">
        <v>5.5177928828468663E-2</v>
      </c>
      <c r="F13">
        <f t="shared" si="1"/>
        <v>7</v>
      </c>
      <c r="G13">
        <f>IF(_xlfn.IFNA(MATCH(F13,F$1:F12,0),FALSE),0,1)</f>
        <v>0</v>
      </c>
      <c r="I13" t="str">
        <f t="shared" si="0"/>
        <v/>
      </c>
    </row>
    <row r="14" spans="1:9" x14ac:dyDescent="0.25">
      <c r="A14" s="10">
        <v>-1.4245014245014245E-2</v>
      </c>
      <c r="B14" s="10">
        <v>-6.0924830155599408E-2</v>
      </c>
      <c r="C14" s="10">
        <v>-3.5283804514573802E-2</v>
      </c>
      <c r="D14" s="10">
        <v>7.7361385053692902E-2</v>
      </c>
      <c r="F14">
        <f t="shared" si="1"/>
        <v>7</v>
      </c>
      <c r="G14">
        <f>IF(_xlfn.IFNA(MATCH(F14,F$1:F13,0),FALSE),0,1)</f>
        <v>0</v>
      </c>
      <c r="I14" t="str">
        <f t="shared" si="0"/>
        <v/>
      </c>
    </row>
    <row r="15" spans="1:9" x14ac:dyDescent="0.25">
      <c r="A15" s="10">
        <v>0.12243547319655856</v>
      </c>
      <c r="B15" s="10">
        <v>-2.1619236708581541E-2</v>
      </c>
      <c r="C15" s="10">
        <v>-2.1839841164791596E-2</v>
      </c>
      <c r="D15" s="10">
        <v>4.8532980366204348E-3</v>
      </c>
      <c r="F15">
        <f t="shared" si="1"/>
        <v>6</v>
      </c>
      <c r="G15">
        <f>IF(_xlfn.IFNA(MATCH(F15,F$1:F14,0),FALSE),0,1)</f>
        <v>0</v>
      </c>
      <c r="I15" t="str">
        <f t="shared" si="0"/>
        <v/>
      </c>
    </row>
    <row r="16" spans="1:9" x14ac:dyDescent="0.25">
      <c r="A16" s="10">
        <v>2.0226717048232992E-2</v>
      </c>
      <c r="B16" s="10">
        <v>-9.6465881306957185E-2</v>
      </c>
      <c r="C16" s="10">
        <v>2.6005779062013887E-2</v>
      </c>
      <c r="D16" s="10">
        <v>5.0233385196710306E-2</v>
      </c>
      <c r="F16">
        <f t="shared" si="1"/>
        <v>2</v>
      </c>
      <c r="G16">
        <f>IF(_xlfn.IFNA(MATCH(F16,F$1:F15,0),FALSE),0,1)</f>
        <v>1</v>
      </c>
      <c r="I16">
        <f t="shared" si="0"/>
        <v>2</v>
      </c>
    </row>
    <row r="17" spans="1:9" x14ac:dyDescent="0.25">
      <c r="A17" s="10">
        <v>-8.6821015138023906E-3</v>
      </c>
      <c r="B17" s="10">
        <v>-4.2297417631344494E-2</v>
      </c>
      <c r="C17" s="10">
        <v>-6.7008014247551248E-2</v>
      </c>
      <c r="D17" s="10">
        <v>1.3134461264470237E-2</v>
      </c>
      <c r="F17">
        <f t="shared" si="1"/>
        <v>7</v>
      </c>
      <c r="G17">
        <f>IF(_xlfn.IFNA(MATCH(F17,F$1:F16,0),FALSE),0,1)</f>
        <v>0</v>
      </c>
      <c r="I17" t="str">
        <f t="shared" si="0"/>
        <v/>
      </c>
    </row>
    <row r="18" spans="1:9" x14ac:dyDescent="0.25">
      <c r="A18" s="10">
        <v>-1.0025062656641553E-2</v>
      </c>
      <c r="B18" s="10">
        <v>-5.0580997949419108E-2</v>
      </c>
      <c r="C18" s="10">
        <v>-1.4354066985645828E-2</v>
      </c>
      <c r="D18" s="10">
        <v>5.240373661426323E-3</v>
      </c>
      <c r="F18">
        <f t="shared" si="1"/>
        <v>7</v>
      </c>
      <c r="G18">
        <f>IF(_xlfn.IFNA(MATCH(F18,F$1:F17,0),FALSE),0,1)</f>
        <v>0</v>
      </c>
      <c r="I18" t="str">
        <f t="shared" si="0"/>
        <v/>
      </c>
    </row>
    <row r="19" spans="1:9" x14ac:dyDescent="0.25">
      <c r="A19" s="10">
        <v>-5.6973564266179205E-3</v>
      </c>
      <c r="B19" s="10">
        <v>-0.11964448495897917</v>
      </c>
      <c r="C19" s="10">
        <v>-3.1221513217866897E-2</v>
      </c>
      <c r="D19" s="10">
        <v>2.3017319963536981E-2</v>
      </c>
      <c r="F19">
        <f t="shared" si="1"/>
        <v>7</v>
      </c>
      <c r="G19">
        <f>IF(_xlfn.IFNA(MATCH(F19,F$1:F18,0),FALSE),0,1)</f>
        <v>0</v>
      </c>
      <c r="I19" t="str">
        <f t="shared" si="0"/>
        <v/>
      </c>
    </row>
    <row r="20" spans="1:9" x14ac:dyDescent="0.25">
      <c r="A20" s="10">
        <v>-3.5508415955729844E-2</v>
      </c>
      <c r="B20" s="10">
        <v>-8.0931519483513861E-2</v>
      </c>
      <c r="C20" s="10">
        <v>-0.1307355314733688</v>
      </c>
      <c r="D20" s="10">
        <v>-2.3057412958266077E-2</v>
      </c>
      <c r="F20">
        <f t="shared" si="1"/>
        <v>15</v>
      </c>
      <c r="G20">
        <f>IF(_xlfn.IFNA(MATCH(F20,F$1:F19,0),FALSE),0,1)</f>
        <v>0</v>
      </c>
      <c r="I20" t="str">
        <f t="shared" si="0"/>
        <v/>
      </c>
    </row>
    <row r="21" spans="1:9" x14ac:dyDescent="0.25">
      <c r="A21" s="10">
        <v>-7.8934624697336614E-2</v>
      </c>
      <c r="B21" s="10">
        <v>2.3002421307506189E-2</v>
      </c>
      <c r="C21" s="10">
        <v>-0.10000000000000003</v>
      </c>
      <c r="D21" s="10">
        <v>-2.106537530266353E-2</v>
      </c>
      <c r="F21">
        <f t="shared" si="1"/>
        <v>13</v>
      </c>
      <c r="G21">
        <f>IF(_xlfn.IFNA(MATCH(F21,F$1:F20,0),FALSE),0,1)</f>
        <v>1</v>
      </c>
      <c r="I21">
        <f t="shared" si="0"/>
        <v>1</v>
      </c>
    </row>
    <row r="22" spans="1:9" x14ac:dyDescent="0.25">
      <c r="A22" s="10">
        <v>5.5160578573179707E-2</v>
      </c>
      <c r="B22" s="10">
        <v>7.7224810002451572E-2</v>
      </c>
      <c r="C22" s="10">
        <v>0.19244912968864922</v>
      </c>
      <c r="D22" s="10">
        <v>-0.17112037264035296</v>
      </c>
      <c r="F22">
        <f t="shared" si="1"/>
        <v>8</v>
      </c>
      <c r="G22">
        <f>IF(_xlfn.IFNA(MATCH(F22,F$1:F21,0),FALSE),0,1)</f>
        <v>1</v>
      </c>
      <c r="I22">
        <f t="shared" si="0"/>
        <v>1</v>
      </c>
    </row>
    <row r="23" spans="1:9" x14ac:dyDescent="0.25">
      <c r="A23" s="10">
        <v>1.42857142857144E-2</v>
      </c>
      <c r="B23" s="10">
        <v>-4.3107769423559011E-2</v>
      </c>
      <c r="C23" s="10">
        <v>-5.5889724310776975E-2</v>
      </c>
      <c r="D23" s="10">
        <v>-1.9298245614035051E-2</v>
      </c>
      <c r="F23">
        <f t="shared" si="1"/>
        <v>14</v>
      </c>
      <c r="G23">
        <f>IF(_xlfn.IFNA(MATCH(F23,F$1:F22,0),FALSE),0,1)</f>
        <v>1</v>
      </c>
      <c r="I23">
        <f t="shared" si="0"/>
        <v>5</v>
      </c>
    </row>
    <row r="24" spans="1:9" x14ac:dyDescent="0.25">
      <c r="A24" s="10">
        <v>-2.333598514982781E-2</v>
      </c>
      <c r="B24" s="10">
        <v>-4.9588968443383535E-2</v>
      </c>
      <c r="C24" s="10">
        <v>-6.8682047202333688E-2</v>
      </c>
      <c r="D24" s="10">
        <v>-0.18774860779634053</v>
      </c>
      <c r="F24">
        <f t="shared" si="1"/>
        <v>15</v>
      </c>
      <c r="G24">
        <f>IF(_xlfn.IFNA(MATCH(F24,F$1:F23,0),FALSE),0,1)</f>
        <v>0</v>
      </c>
      <c r="I24" t="str">
        <f t="shared" si="0"/>
        <v/>
      </c>
    </row>
    <row r="25" spans="1:9" x14ac:dyDescent="0.25">
      <c r="A25" s="10">
        <v>-6.8749999999999881E-2</v>
      </c>
      <c r="B25" s="10">
        <v>-5.8967391304347958E-2</v>
      </c>
      <c r="C25" s="10">
        <v>-3.2608695652173891E-2</v>
      </c>
      <c r="D25" s="10">
        <v>-2.7173913043478382E-3</v>
      </c>
      <c r="F25">
        <f t="shared" si="1"/>
        <v>15</v>
      </c>
      <c r="G25">
        <f>IF(_xlfn.IFNA(MATCH(F25,F$1:F24,0),FALSE),0,1)</f>
        <v>0</v>
      </c>
      <c r="I25" t="str">
        <f t="shared" si="0"/>
        <v/>
      </c>
    </row>
    <row r="26" spans="1:9" x14ac:dyDescent="0.25">
      <c r="A26" s="10">
        <v>2.3645861974154588E-2</v>
      </c>
      <c r="B26" s="10">
        <v>-6.9562826505361594E-2</v>
      </c>
      <c r="C26" s="10">
        <v>-4.839153148199072E-2</v>
      </c>
      <c r="D26" s="10">
        <v>3.5193841077811573E-2</v>
      </c>
      <c r="F26">
        <f t="shared" si="1"/>
        <v>6</v>
      </c>
      <c r="G26">
        <f>IF(_xlfn.IFNA(MATCH(F26,F$1:F25,0),FALSE),0,1)</f>
        <v>0</v>
      </c>
      <c r="I26" t="str">
        <f t="shared" si="0"/>
        <v/>
      </c>
    </row>
    <row r="27" spans="1:9" x14ac:dyDescent="0.25">
      <c r="A27" s="10">
        <v>5.3072625698324022E-2</v>
      </c>
      <c r="B27" s="10">
        <v>3.8826815642458032E-2</v>
      </c>
      <c r="C27" s="10">
        <v>1.3966480446929025E-3</v>
      </c>
      <c r="D27" s="10">
        <v>6.1173184357541849E-2</v>
      </c>
      <c r="F27">
        <f t="shared" si="1"/>
        <v>0</v>
      </c>
      <c r="G27">
        <f>IF(_xlfn.IFNA(MATCH(F27,F$1:F26,0),FALSE),0,1)</f>
        <v>1</v>
      </c>
      <c r="I27">
        <f t="shared" si="0"/>
        <v>3</v>
      </c>
    </row>
    <row r="28" spans="1:9" x14ac:dyDescent="0.25">
      <c r="A28" s="10">
        <v>0.11282194848824191</v>
      </c>
      <c r="B28" s="10">
        <v>-5.3751399776035796E-2</v>
      </c>
      <c r="C28" s="10">
        <v>-2.799552071668536E-3</v>
      </c>
      <c r="D28" s="10">
        <v>-3.2474804031354887E-2</v>
      </c>
      <c r="F28">
        <f t="shared" si="1"/>
        <v>14</v>
      </c>
      <c r="G28">
        <f>IF(_xlfn.IFNA(MATCH(F28,F$1:F27,0),FALSE),0,1)</f>
        <v>0</v>
      </c>
      <c r="I28" t="str">
        <f t="shared" si="0"/>
        <v/>
      </c>
    </row>
    <row r="29" spans="1:9" x14ac:dyDescent="0.25">
      <c r="A29" s="10">
        <v>5.4372197309417135E-2</v>
      </c>
      <c r="B29" s="10">
        <v>9.8094170403585854E-3</v>
      </c>
      <c r="C29" s="10">
        <v>5.8856502242153053E-3</v>
      </c>
      <c r="D29" s="10">
        <v>3.3352017937219675E-2</v>
      </c>
      <c r="F29">
        <f t="shared" si="1"/>
        <v>0</v>
      </c>
      <c r="G29">
        <f>IF(_xlfn.IFNA(MATCH(F29,F$1:F28,0),FALSE),0,1)</f>
        <v>0</v>
      </c>
      <c r="I29" t="str">
        <f t="shared" si="0"/>
        <v/>
      </c>
    </row>
    <row r="30" spans="1:9" x14ac:dyDescent="0.25">
      <c r="A30" s="10">
        <v>2.0809578107183778E-2</v>
      </c>
      <c r="B30" s="10">
        <v>-5.786773090079838E-2</v>
      </c>
      <c r="C30" s="10">
        <v>-0.10205245153933853</v>
      </c>
      <c r="D30" s="10">
        <v>-4.8460661345497424E-3</v>
      </c>
      <c r="F30">
        <f t="shared" si="1"/>
        <v>14</v>
      </c>
      <c r="G30">
        <f>IF(_xlfn.IFNA(MATCH(F30,F$1:F29,0),FALSE),0,1)</f>
        <v>0</v>
      </c>
      <c r="I30" t="str">
        <f t="shared" si="0"/>
        <v/>
      </c>
    </row>
    <row r="31" spans="1:9" x14ac:dyDescent="0.25">
      <c r="A31" s="10">
        <v>-4.3763676148796324E-2</v>
      </c>
      <c r="B31" s="10">
        <v>-3.1259768677718847E-4</v>
      </c>
      <c r="C31" s="10">
        <v>-4.8140043763676255E-2</v>
      </c>
      <c r="D31" s="10">
        <v>-3.8762113160362557E-2</v>
      </c>
      <c r="F31">
        <f t="shared" si="1"/>
        <v>15</v>
      </c>
      <c r="G31">
        <f>IF(_xlfn.IFNA(MATCH(F31,F$1:F30,0),FALSE),0,1)</f>
        <v>0</v>
      </c>
      <c r="I31" t="str">
        <f t="shared" si="0"/>
        <v/>
      </c>
    </row>
    <row r="32" spans="1:9" x14ac:dyDescent="0.25">
      <c r="A32" s="10">
        <v>9.8946696457070642E-3</v>
      </c>
      <c r="B32" s="10">
        <v>-4.149377593360851E-3</v>
      </c>
      <c r="C32" s="10">
        <v>-3.5110118097670699E-3</v>
      </c>
      <c r="D32" s="10">
        <v>6.8624321736354937E-2</v>
      </c>
      <c r="F32">
        <f t="shared" si="1"/>
        <v>6</v>
      </c>
      <c r="G32">
        <f>IF(_xlfn.IFNA(MATCH(F32,F$1:F31,0),FALSE),0,1)</f>
        <v>0</v>
      </c>
      <c r="I32" t="str">
        <f t="shared" si="0"/>
        <v/>
      </c>
    </row>
    <row r="33" spans="1:9" x14ac:dyDescent="0.25">
      <c r="A33" s="10">
        <v>-4.8397645519947539E-2</v>
      </c>
      <c r="B33" s="10">
        <v>-5.2975801177240177E-2</v>
      </c>
      <c r="C33" s="10">
        <v>1.7985611510791366E-2</v>
      </c>
      <c r="D33" s="10">
        <v>-5.9189012426422397E-2</v>
      </c>
      <c r="F33">
        <f t="shared" si="1"/>
        <v>11</v>
      </c>
      <c r="G33">
        <f>IF(_xlfn.IFNA(MATCH(F33,F$1:F32,0),FALSE),0,1)</f>
        <v>1</v>
      </c>
      <c r="I33">
        <f t="shared" si="0"/>
        <v>2</v>
      </c>
    </row>
    <row r="34" spans="1:9" x14ac:dyDescent="0.25">
      <c r="A34" s="10">
        <v>-7.8817733990147031E-3</v>
      </c>
      <c r="B34" s="10">
        <v>-5.8128078817734144E-2</v>
      </c>
      <c r="C34" s="10">
        <v>2.9556650246306548E-3</v>
      </c>
      <c r="D34" s="10">
        <v>1.247947454844011E-2</v>
      </c>
      <c r="F34">
        <f t="shared" si="1"/>
        <v>3</v>
      </c>
      <c r="G34">
        <f>IF(_xlfn.IFNA(MATCH(F34,F$1:F33,0),FALSE),0,1)</f>
        <v>1</v>
      </c>
      <c r="I34">
        <f t="shared" si="0"/>
        <v>4</v>
      </c>
    </row>
    <row r="35" spans="1:9" x14ac:dyDescent="0.25">
      <c r="A35" s="10">
        <v>9.0756302521008015E-3</v>
      </c>
      <c r="B35" s="10">
        <v>-2.8235294117647171E-2</v>
      </c>
      <c r="C35" s="10">
        <v>-2.3193277310924292E-2</v>
      </c>
      <c r="D35" s="10">
        <v>4.3697478991596983E-3</v>
      </c>
      <c r="F35">
        <f t="shared" si="1"/>
        <v>6</v>
      </c>
      <c r="G35">
        <f>IF(_xlfn.IFNA(MATCH(F35,F$1:F34,0),FALSE),0,1)</f>
        <v>0</v>
      </c>
      <c r="I35" t="str">
        <f t="shared" si="0"/>
        <v/>
      </c>
    </row>
    <row r="36" spans="1:9" x14ac:dyDescent="0.25">
      <c r="A36" s="10">
        <v>-8.8646437095125218E-3</v>
      </c>
      <c r="B36" s="10">
        <v>-1.6024548244118614E-2</v>
      </c>
      <c r="C36" s="10">
        <v>-4.2959427207637305E-2</v>
      </c>
      <c r="D36" s="10">
        <v>-6.8189566996249562E-3</v>
      </c>
      <c r="F36">
        <f t="shared" si="1"/>
        <v>15</v>
      </c>
      <c r="G36">
        <f>IF(_xlfn.IFNA(MATCH(F36,F$1:F35,0),FALSE),0,1)</f>
        <v>0</v>
      </c>
      <c r="I36" t="str">
        <f t="shared" si="0"/>
        <v/>
      </c>
    </row>
    <row r="37" spans="1:9" x14ac:dyDescent="0.25">
      <c r="A37" s="10">
        <v>-1.8200910045502235E-2</v>
      </c>
      <c r="B37" s="10">
        <v>-1.6100805040251895E-2</v>
      </c>
      <c r="C37" s="10">
        <v>9.1004550227510167E-3</v>
      </c>
      <c r="D37" s="10">
        <v>-1.3650682534126629E-2</v>
      </c>
      <c r="F37">
        <f t="shared" si="1"/>
        <v>11</v>
      </c>
      <c r="G37">
        <f>IF(_xlfn.IFNA(MATCH(F37,F$1:F36,0),FALSE),0,1)</f>
        <v>0</v>
      </c>
      <c r="I37" t="str">
        <f t="shared" si="0"/>
        <v/>
      </c>
    </row>
    <row r="38" spans="1:9" x14ac:dyDescent="0.25">
      <c r="A38" s="10">
        <v>-6.1391057487579885E-2</v>
      </c>
      <c r="B38" s="10">
        <v>-1.6323633782824774E-2</v>
      </c>
      <c r="C38" s="10">
        <v>-9.8296664300922501E-2</v>
      </c>
      <c r="D38" s="10">
        <v>7.7359829666430027E-2</v>
      </c>
      <c r="F38">
        <f t="shared" si="1"/>
        <v>7</v>
      </c>
      <c r="G38">
        <f>IF(_xlfn.IFNA(MATCH(F38,F$1:F37,0),FALSE),0,1)</f>
        <v>0</v>
      </c>
      <c r="I38" t="str">
        <f t="shared" si="0"/>
        <v/>
      </c>
    </row>
    <row r="39" spans="1:9" x14ac:dyDescent="0.25">
      <c r="A39" s="10">
        <v>-0.10704125177809387</v>
      </c>
      <c r="B39" s="10">
        <v>-4.1251778093883334E-2</v>
      </c>
      <c r="C39" s="10">
        <v>9.1038406827880586E-2</v>
      </c>
      <c r="D39" s="10">
        <v>1.7780938833570417E-2</v>
      </c>
      <c r="F39">
        <f t="shared" si="1"/>
        <v>3</v>
      </c>
      <c r="G39">
        <f>IF(_xlfn.IFNA(MATCH(F39,F$1:F38,0),FALSE),0,1)</f>
        <v>0</v>
      </c>
      <c r="I39" t="str">
        <f t="shared" si="0"/>
        <v/>
      </c>
    </row>
    <row r="40" spans="1:9" x14ac:dyDescent="0.25">
      <c r="A40" s="10">
        <v>0.23433133732534925</v>
      </c>
      <c r="B40" s="10">
        <v>-6.3073852295409211E-2</v>
      </c>
      <c r="C40" s="10">
        <v>-0.1365269461077844</v>
      </c>
      <c r="D40" s="10">
        <v>-2.9940119760479042E-2</v>
      </c>
      <c r="F40">
        <f t="shared" si="1"/>
        <v>14</v>
      </c>
      <c r="G40">
        <f>IF(_xlfn.IFNA(MATCH(F40,F$1:F39,0),FALSE),0,1)</f>
        <v>0</v>
      </c>
      <c r="I40" t="str">
        <f t="shared" si="0"/>
        <v/>
      </c>
    </row>
    <row r="41" spans="1:9" x14ac:dyDescent="0.25">
      <c r="A41" s="10">
        <v>1.6324822101297518E-2</v>
      </c>
      <c r="B41" s="10">
        <v>-2.8045207199665086E-2</v>
      </c>
      <c r="C41" s="10">
        <v>-8.5391377145249081E-2</v>
      </c>
      <c r="D41" s="10">
        <v>3.4323984930933513E-2</v>
      </c>
      <c r="F41">
        <f t="shared" si="1"/>
        <v>6</v>
      </c>
      <c r="G41">
        <f>IF(_xlfn.IFNA(MATCH(F41,F$1:F40,0),FALSE),0,1)</f>
        <v>0</v>
      </c>
      <c r="I41" t="str">
        <f t="shared" si="0"/>
        <v/>
      </c>
    </row>
    <row r="42" spans="1:9" x14ac:dyDescent="0.25">
      <c r="A42" s="10">
        <v>1.7624842635333565E-2</v>
      </c>
      <c r="B42" s="10">
        <v>4.1963911036506027E-4</v>
      </c>
      <c r="C42" s="10">
        <v>-5.6231640788921552E-2</v>
      </c>
      <c r="D42" s="10">
        <v>2.1821233738984546E-2</v>
      </c>
      <c r="F42">
        <f t="shared" si="1"/>
        <v>4</v>
      </c>
      <c r="G42">
        <f>IF(_xlfn.IFNA(MATCH(F42,F$1:F41,0),FALSE),0,1)</f>
        <v>0</v>
      </c>
      <c r="I42" t="str">
        <f t="shared" si="0"/>
        <v/>
      </c>
    </row>
    <row r="43" spans="1:9" x14ac:dyDescent="0.25">
      <c r="A43" s="10">
        <v>2.8210526315789426E-2</v>
      </c>
      <c r="B43" s="10">
        <v>-9.305263157894722E-2</v>
      </c>
      <c r="C43" s="10">
        <v>-0.11200000000000009</v>
      </c>
      <c r="D43" s="10">
        <v>4.0421052631578913E-2</v>
      </c>
      <c r="F43">
        <f t="shared" si="1"/>
        <v>6</v>
      </c>
      <c r="G43">
        <f>IF(_xlfn.IFNA(MATCH(F43,F$1:F42,0),FALSE),0,1)</f>
        <v>0</v>
      </c>
      <c r="I43" t="str">
        <f t="shared" si="0"/>
        <v/>
      </c>
    </row>
    <row r="44" spans="1:9" x14ac:dyDescent="0.25">
      <c r="A44" s="10">
        <v>-3.612903225806454E-2</v>
      </c>
      <c r="B44" s="10">
        <v>-1.9784946236559117E-2</v>
      </c>
      <c r="C44" s="10">
        <v>7.1827956989247266E-2</v>
      </c>
      <c r="D44" s="10">
        <v>9.3763440860215097E-2</v>
      </c>
      <c r="F44">
        <f t="shared" si="1"/>
        <v>3</v>
      </c>
      <c r="G44">
        <f>IF(_xlfn.IFNA(MATCH(F44,F$1:F43,0),FALSE),0,1)</f>
        <v>0</v>
      </c>
      <c r="I44" t="str">
        <f t="shared" si="0"/>
        <v/>
      </c>
    </row>
    <row r="45" spans="1:9" x14ac:dyDescent="0.25">
      <c r="A45" s="10">
        <v>2.8866867729426923E-2</v>
      </c>
      <c r="B45" s="10">
        <v>1.5941404566997056E-2</v>
      </c>
      <c r="C45" s="10">
        <v>-0.10038776389487294</v>
      </c>
      <c r="D45" s="10">
        <v>0.163291684618699</v>
      </c>
      <c r="F45">
        <f t="shared" si="1"/>
        <v>4</v>
      </c>
      <c r="G45">
        <f>IF(_xlfn.IFNA(MATCH(F45,F$1:F44,0),FALSE),0,1)</f>
        <v>0</v>
      </c>
      <c r="I45" t="str">
        <f t="shared" si="0"/>
        <v/>
      </c>
    </row>
    <row r="46" spans="1:9" x14ac:dyDescent="0.25">
      <c r="A46" s="10">
        <v>7.0804195804195752E-2</v>
      </c>
      <c r="B46" s="10">
        <v>4.545454545454547E-2</v>
      </c>
      <c r="C46" s="10">
        <v>2.5786713286713059E-2</v>
      </c>
      <c r="D46" s="10">
        <v>0.1188811188811191</v>
      </c>
      <c r="F46">
        <f t="shared" si="1"/>
        <v>0</v>
      </c>
      <c r="G46">
        <f>IF(_xlfn.IFNA(MATCH(F46,F$1:F45,0),FALSE),0,1)</f>
        <v>0</v>
      </c>
      <c r="I46" t="str">
        <f t="shared" si="0"/>
        <v/>
      </c>
    </row>
    <row r="47" spans="1:9" x14ac:dyDescent="0.25">
      <c r="A47" s="10">
        <v>-3.5103115401492382E-3</v>
      </c>
      <c r="B47" s="10">
        <v>-3.8174637999122497E-2</v>
      </c>
      <c r="C47" s="10">
        <v>8.1175954365949987E-2</v>
      </c>
      <c r="D47" s="10">
        <v>0.11276875822729285</v>
      </c>
      <c r="F47">
        <f t="shared" si="1"/>
        <v>3</v>
      </c>
      <c r="G47">
        <f>IF(_xlfn.IFNA(MATCH(F47,F$1:F46,0),FALSE),0,1)</f>
        <v>0</v>
      </c>
      <c r="I47" t="str">
        <f t="shared" si="0"/>
        <v/>
      </c>
    </row>
    <row r="48" spans="1:9" x14ac:dyDescent="0.25">
      <c r="A48" s="10">
        <v>1.6777041942604907E-2</v>
      </c>
      <c r="B48" s="10">
        <v>-6.5342163355408434E-2</v>
      </c>
      <c r="C48" s="10">
        <v>-1.4128035320088259E-2</v>
      </c>
      <c r="D48" s="10">
        <v>2.0309050772626916E-2</v>
      </c>
      <c r="F48">
        <f t="shared" si="1"/>
        <v>6</v>
      </c>
      <c r="G48">
        <f>IF(_xlfn.IFNA(MATCH(F48,F$1:F47,0),FALSE),0,1)</f>
        <v>0</v>
      </c>
      <c r="I48" t="str">
        <f t="shared" si="0"/>
        <v/>
      </c>
    </row>
    <row r="49" spans="1:9" x14ac:dyDescent="0.25">
      <c r="A49" s="10">
        <v>2.878653675819309E-2</v>
      </c>
      <c r="B49" s="10">
        <v>-6.0673162090345387E-2</v>
      </c>
      <c r="C49" s="10">
        <v>-3.1000885739592685E-2</v>
      </c>
      <c r="D49" s="10">
        <v>-7.5287865367581475E-3</v>
      </c>
      <c r="F49">
        <f t="shared" si="1"/>
        <v>14</v>
      </c>
      <c r="G49">
        <f>IF(_xlfn.IFNA(MATCH(F49,F$1:F48,0),FALSE),0,1)</f>
        <v>0</v>
      </c>
      <c r="I49" t="str">
        <f t="shared" si="0"/>
        <v/>
      </c>
    </row>
    <row r="50" spans="1:9" x14ac:dyDescent="0.25">
      <c r="A50" s="10">
        <v>4.5651129264776685E-2</v>
      </c>
      <c r="B50" s="10">
        <v>-0.1052378664103798</v>
      </c>
      <c r="C50" s="10">
        <v>2.4026910139356081E-3</v>
      </c>
      <c r="D50" s="10">
        <v>0</v>
      </c>
      <c r="F50">
        <f t="shared" si="1"/>
        <v>2</v>
      </c>
      <c r="G50">
        <f>IF(_xlfn.IFNA(MATCH(F50,F$1:F49,0),FALSE),0,1)</f>
        <v>0</v>
      </c>
      <c r="I50" t="str">
        <f t="shared" si="0"/>
        <v/>
      </c>
    </row>
    <row r="51" spans="1:9" x14ac:dyDescent="0.25">
      <c r="A51" s="10">
        <v>-5.5359838953194058E-3</v>
      </c>
      <c r="B51" s="10">
        <v>9.0588827377955858E-3</v>
      </c>
      <c r="C51" s="10">
        <v>-1.6104680422747947E-2</v>
      </c>
      <c r="D51" s="10">
        <v>9.5621540010065426E-2</v>
      </c>
      <c r="F51">
        <f t="shared" si="1"/>
        <v>5</v>
      </c>
      <c r="G51">
        <f>IF(_xlfn.IFNA(MATCH(F51,F$1:F50,0),FALSE),0,1)</f>
        <v>0</v>
      </c>
      <c r="I51" t="str">
        <f t="shared" si="0"/>
        <v/>
      </c>
    </row>
    <row r="52" spans="1:9" x14ac:dyDescent="0.25">
      <c r="A52" s="10">
        <v>-4.5235223160434254E-2</v>
      </c>
      <c r="B52" s="10">
        <v>-0.24306393244873348</v>
      </c>
      <c r="C52" s="10">
        <v>-0.11278648974668265</v>
      </c>
      <c r="D52" s="10">
        <v>0.13088057901085637</v>
      </c>
      <c r="F52">
        <f t="shared" si="1"/>
        <v>7</v>
      </c>
      <c r="G52">
        <f>IF(_xlfn.IFNA(MATCH(F52,F$1:F51,0),FALSE),0,1)</f>
        <v>0</v>
      </c>
      <c r="I52" t="str">
        <f t="shared" si="0"/>
        <v/>
      </c>
    </row>
    <row r="53" spans="1:9" x14ac:dyDescent="0.25">
      <c r="A53" s="10">
        <v>2.2314049586776765E-2</v>
      </c>
      <c r="B53" s="10">
        <v>5.2892561983471115E-2</v>
      </c>
      <c r="C53" s="10">
        <v>-1.8181818181818084E-2</v>
      </c>
      <c r="D53" s="10">
        <v>1.2396694214876026E-2</v>
      </c>
      <c r="F53">
        <f t="shared" si="1"/>
        <v>4</v>
      </c>
      <c r="G53">
        <f>IF(_xlfn.IFNA(MATCH(F53,F$1:F52,0),FALSE),0,1)</f>
        <v>0</v>
      </c>
      <c r="I53" t="str">
        <f>IF(G53=1,COUNTIF(F$2:F$53,F53),"")</f>
        <v/>
      </c>
    </row>
    <row r="55" spans="1:9" x14ac:dyDescent="0.25">
      <c r="G55">
        <f>SUM(G2:G54)</f>
        <v>13</v>
      </c>
    </row>
  </sheetData>
  <autoFilter ref="F1:F53" xr:uid="{00000000-0009-0000-0000-000007000000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55"/>
  <sheetViews>
    <sheetView workbookViewId="0">
      <selection activeCell="J2" sqref="J2:J53"/>
    </sheetView>
  </sheetViews>
  <sheetFormatPr defaultColWidth="11.42578125" defaultRowHeight="15" x14ac:dyDescent="0.25"/>
  <sheetData>
    <row r="2" spans="1:11" x14ac:dyDescent="0.25">
      <c r="A2">
        <v>9</v>
      </c>
      <c r="B2">
        <v>0</v>
      </c>
      <c r="C2" s="10">
        <v>0.19990049751243791</v>
      </c>
      <c r="D2" s="10">
        <v>6.288557213930332E-2</v>
      </c>
      <c r="E2" s="10">
        <v>-2.4676616915422639E-2</v>
      </c>
      <c r="F2" s="10">
        <v>5.5721393034825623E-2</v>
      </c>
      <c r="H2">
        <f>IF(C2&lt;0,1,0)+IF(D2&lt;0,2,0)+IF(E2&lt;0,4,0)+IF(F2&lt;0,8,0)</f>
        <v>4</v>
      </c>
      <c r="I2">
        <v>1</v>
      </c>
      <c r="J2">
        <f>IF(H2=4,1,IF(H2=7,2,IF(H2=15,3,IF(H2=6,4,IF(H2=8,5,IF(H2=14,6,IF(H2=3,7,100000)))))))</f>
        <v>1</v>
      </c>
      <c r="K2">
        <f t="shared" ref="K2:K52" si="0">IF(I2=1,COUNTIF(H$2:H$53,H2),"")</f>
        <v>8</v>
      </c>
    </row>
    <row r="3" spans="1:11" x14ac:dyDescent="0.25">
      <c r="A3">
        <v>2</v>
      </c>
      <c r="B3">
        <v>0</v>
      </c>
      <c r="C3" s="10">
        <v>-3.0036188178528319E-2</v>
      </c>
      <c r="D3" s="10">
        <v>-8.9143546441495747E-2</v>
      </c>
      <c r="E3" s="10">
        <v>-0.11375150784077209</v>
      </c>
      <c r="F3" s="10">
        <v>5.4282267792521155E-3</v>
      </c>
      <c r="H3">
        <f t="shared" ref="H3:H53" si="1">IF(C3&lt;0,1,0)+IF(D3&lt;0,2,0)+IF(E3&lt;0,4,0)+IF(F3&lt;0,8,0)</f>
        <v>7</v>
      </c>
      <c r="I3">
        <f>IF(_xlfn.IFNA(MATCH(H3,H$1:H2,0),FALSE),0,MAX(I$1:I2)+1)</f>
        <v>2</v>
      </c>
      <c r="J3">
        <f t="shared" ref="J3:J53" si="2">IF(H3=4,1,IF(H3=7,2,IF(H3=15,3,IF(H3=6,4,IF(H3=8,5,IF(H3=14,6,IF(H3=3,7,100000)))))))</f>
        <v>2</v>
      </c>
      <c r="K3" t="str">
        <f t="shared" si="0"/>
        <v/>
      </c>
    </row>
    <row r="4" spans="1:11" x14ac:dyDescent="0.25">
      <c r="A4">
        <v>32</v>
      </c>
      <c r="B4">
        <v>0</v>
      </c>
      <c r="C4" s="10">
        <v>-0.10338225909380983</v>
      </c>
      <c r="D4" s="10">
        <v>-5.9093809827696187E-2</v>
      </c>
      <c r="E4" s="10">
        <v>-7.5175494575622309E-2</v>
      </c>
      <c r="F4" s="10">
        <v>2.0038289725590352E-2</v>
      </c>
      <c r="H4">
        <f t="shared" si="1"/>
        <v>7</v>
      </c>
      <c r="I4">
        <f>IF(_xlfn.IFNA(MATCH(H4,H$1:H3,0),FALSE),0,MAX(I$1:I3)+1)</f>
        <v>0</v>
      </c>
      <c r="J4">
        <f t="shared" si="2"/>
        <v>2</v>
      </c>
      <c r="K4" t="str">
        <f t="shared" si="0"/>
        <v/>
      </c>
    </row>
    <row r="5" spans="1:11" x14ac:dyDescent="0.25">
      <c r="A5">
        <v>44</v>
      </c>
      <c r="B5">
        <v>0</v>
      </c>
      <c r="C5" s="10">
        <v>-2.8549501151189597E-2</v>
      </c>
      <c r="D5" s="10">
        <v>-3.1926323867996861E-2</v>
      </c>
      <c r="E5" s="10">
        <v>-5.6792018419033752E-3</v>
      </c>
      <c r="F5" s="10">
        <v>-2.7321565617805174E-2</v>
      </c>
      <c r="H5">
        <f>IF(C5&lt;0,1,0)+IF(D5&lt;0,2,0)+IF(E5&lt;0,4,0)+IF(F5&lt;0,8,0)</f>
        <v>15</v>
      </c>
      <c r="I5">
        <f>IF(_xlfn.IFNA(MATCH(H5,H$1:H4,0),FALSE),0,MAX(I$1:I4)+1)</f>
        <v>3</v>
      </c>
      <c r="J5">
        <f t="shared" si="2"/>
        <v>3</v>
      </c>
      <c r="K5" t="str">
        <f t="shared" si="0"/>
        <v/>
      </c>
    </row>
    <row r="6" spans="1:11" x14ac:dyDescent="0.25">
      <c r="A6">
        <v>19</v>
      </c>
      <c r="B6">
        <v>0</v>
      </c>
      <c r="C6" s="10">
        <v>1.6337522441651542E-2</v>
      </c>
      <c r="D6" s="10">
        <v>-4.7396768402154149E-2</v>
      </c>
      <c r="E6" s="10">
        <v>-4.4703770197486697E-2</v>
      </c>
      <c r="F6" s="10">
        <v>6.6427289048474752E-3</v>
      </c>
      <c r="H6">
        <f t="shared" si="1"/>
        <v>6</v>
      </c>
      <c r="I6">
        <f>IF(_xlfn.IFNA(MATCH(H6,H$1:H5,0),FALSE),0,MAX(I$1:I5)+1)</f>
        <v>4</v>
      </c>
      <c r="J6">
        <f t="shared" si="2"/>
        <v>4</v>
      </c>
      <c r="K6" t="str">
        <f t="shared" si="0"/>
        <v/>
      </c>
    </row>
    <row r="7" spans="1:11" x14ac:dyDescent="0.25">
      <c r="A7">
        <v>29</v>
      </c>
      <c r="B7">
        <v>0</v>
      </c>
      <c r="C7" s="10">
        <v>0.21964382083108477</v>
      </c>
      <c r="D7" s="10">
        <v>3.2379924446842984E-2</v>
      </c>
      <c r="E7" s="10">
        <v>-0.10865263536607303</v>
      </c>
      <c r="F7" s="10">
        <v>-5.8643640942615607E-2</v>
      </c>
      <c r="H7">
        <v>4</v>
      </c>
      <c r="I7">
        <f>IF(_xlfn.IFNA(MATCH(H7,H$1:H6,0),FALSE),0,MAX(I$1:I6)+1)</f>
        <v>0</v>
      </c>
      <c r="J7">
        <f t="shared" si="2"/>
        <v>1</v>
      </c>
      <c r="K7" t="str">
        <f t="shared" si="0"/>
        <v/>
      </c>
    </row>
    <row r="8" spans="1:11" x14ac:dyDescent="0.25">
      <c r="A8">
        <v>4</v>
      </c>
      <c r="B8">
        <v>0</v>
      </c>
      <c r="C8" s="10">
        <v>-7.3887186880521455E-3</v>
      </c>
      <c r="D8" s="10">
        <v>-5.3162732023788059E-2</v>
      </c>
      <c r="E8" s="10">
        <v>-7.4247612182375078E-2</v>
      </c>
      <c r="F8" s="10">
        <v>-3.5682104883762861E-2</v>
      </c>
      <c r="H8">
        <f t="shared" si="1"/>
        <v>15</v>
      </c>
      <c r="I8">
        <f>IF(_xlfn.IFNA(MATCH(H8,H$1:H7,0),FALSE),0,MAX(I$1:I7)+1)</f>
        <v>0</v>
      </c>
      <c r="J8">
        <f t="shared" si="2"/>
        <v>3</v>
      </c>
      <c r="K8" t="str">
        <f t="shared" si="0"/>
        <v/>
      </c>
    </row>
    <row r="9" spans="1:11" x14ac:dyDescent="0.25">
      <c r="A9">
        <v>26</v>
      </c>
      <c r="B9">
        <v>0</v>
      </c>
      <c r="C9" s="10">
        <v>-2.0742975674146711E-2</v>
      </c>
      <c r="D9" s="10">
        <v>-4.1108806336036127E-2</v>
      </c>
      <c r="E9" s="10">
        <v>-0.10314916085234772</v>
      </c>
      <c r="F9" s="10">
        <v>-1.7914388082217708E-2</v>
      </c>
      <c r="H9">
        <f t="shared" si="1"/>
        <v>15</v>
      </c>
      <c r="I9">
        <f>IF(_xlfn.IFNA(MATCH(H9,H$1:H8,0),FALSE),0,MAX(I$1:I8)+1)</f>
        <v>0</v>
      </c>
      <c r="J9">
        <f t="shared" si="2"/>
        <v>3</v>
      </c>
      <c r="K9" t="str">
        <f t="shared" si="0"/>
        <v/>
      </c>
    </row>
    <row r="10" spans="1:11" x14ac:dyDescent="0.25">
      <c r="A10">
        <v>1</v>
      </c>
      <c r="B10">
        <v>0</v>
      </c>
      <c r="C10" s="10">
        <v>1.5642884395268848E-2</v>
      </c>
      <c r="D10" s="10">
        <v>-0.11446012972148023</v>
      </c>
      <c r="E10" s="10">
        <v>-8.6035864173979543E-2</v>
      </c>
      <c r="F10" s="10">
        <v>6.867607783288876E-3</v>
      </c>
      <c r="H10">
        <f t="shared" si="1"/>
        <v>6</v>
      </c>
      <c r="I10">
        <f>IF(_xlfn.IFNA(MATCH(H10,H$1:H9,0),FALSE),0,MAX(I$1:I9)+1)</f>
        <v>0</v>
      </c>
      <c r="J10">
        <f t="shared" si="2"/>
        <v>4</v>
      </c>
      <c r="K10" t="str">
        <f t="shared" si="0"/>
        <v/>
      </c>
    </row>
    <row r="11" spans="1:11" x14ac:dyDescent="0.25">
      <c r="A11">
        <v>3</v>
      </c>
      <c r="B11">
        <v>0</v>
      </c>
      <c r="C11" s="10">
        <v>-7.4227210080724526E-2</v>
      </c>
      <c r="D11" s="10">
        <v>-0.11813349084465435</v>
      </c>
      <c r="E11" s="10">
        <v>-2.047647174640696E-2</v>
      </c>
      <c r="F11" s="10">
        <v>3.2683599133687791E-2</v>
      </c>
      <c r="H11">
        <f t="shared" si="1"/>
        <v>7</v>
      </c>
      <c r="I11">
        <f>IF(_xlfn.IFNA(MATCH(H11,H$1:H10,0),FALSE),0,MAX(I$1:I10)+1)</f>
        <v>0</v>
      </c>
      <c r="J11">
        <f t="shared" si="2"/>
        <v>2</v>
      </c>
      <c r="K11" t="str">
        <f t="shared" si="0"/>
        <v/>
      </c>
    </row>
    <row r="12" spans="1:11" x14ac:dyDescent="0.25">
      <c r="A12">
        <v>42</v>
      </c>
      <c r="B12">
        <v>0</v>
      </c>
      <c r="C12" s="10">
        <v>-8.49634459592968E-3</v>
      </c>
      <c r="D12" s="10">
        <v>5.1373246393993724E-3</v>
      </c>
      <c r="E12" s="10">
        <v>-1.3238490416913631E-2</v>
      </c>
      <c r="F12" s="10">
        <v>2.1339656194427889E-2</v>
      </c>
      <c r="H12">
        <v>7</v>
      </c>
      <c r="I12">
        <f>IF(_xlfn.IFNA(MATCH(H12,H$1:H11,0),FALSE),0,MAX(I$1:I11)+1)</f>
        <v>0</v>
      </c>
      <c r="J12">
        <f t="shared" si="2"/>
        <v>2</v>
      </c>
      <c r="K12" t="str">
        <f t="shared" si="0"/>
        <v/>
      </c>
    </row>
    <row r="13" spans="1:11" x14ac:dyDescent="0.25">
      <c r="A13">
        <v>21</v>
      </c>
      <c r="B13">
        <v>0</v>
      </c>
      <c r="C13" s="10">
        <v>-5.6377449020391823E-2</v>
      </c>
      <c r="D13" s="10">
        <v>-2.9588164734106373E-2</v>
      </c>
      <c r="E13" s="10">
        <v>-2.2191123550579825E-2</v>
      </c>
      <c r="F13" s="10">
        <v>5.5177928828468663E-2</v>
      </c>
      <c r="H13">
        <f t="shared" si="1"/>
        <v>7</v>
      </c>
      <c r="I13">
        <f>IF(_xlfn.IFNA(MATCH(H13,H$1:H12,0),FALSE),0,MAX(I$1:I12)+1)</f>
        <v>0</v>
      </c>
      <c r="J13">
        <f t="shared" si="2"/>
        <v>2</v>
      </c>
      <c r="K13" t="str">
        <f t="shared" si="0"/>
        <v/>
      </c>
    </row>
    <row r="14" spans="1:11" x14ac:dyDescent="0.25">
      <c r="A14">
        <v>37</v>
      </c>
      <c r="B14">
        <v>0</v>
      </c>
      <c r="C14" s="10">
        <v>-1.4245014245014245E-2</v>
      </c>
      <c r="D14" s="10">
        <v>-6.0924830155599408E-2</v>
      </c>
      <c r="E14" s="10">
        <v>-3.5283804514573802E-2</v>
      </c>
      <c r="F14" s="10">
        <v>7.7361385053692902E-2</v>
      </c>
      <c r="H14">
        <f t="shared" si="1"/>
        <v>7</v>
      </c>
      <c r="I14">
        <f>IF(_xlfn.IFNA(MATCH(H14,H$1:H13,0),FALSE),0,MAX(I$1:I13)+1)</f>
        <v>0</v>
      </c>
      <c r="J14">
        <f t="shared" si="2"/>
        <v>2</v>
      </c>
      <c r="K14" t="str">
        <f t="shared" si="0"/>
        <v/>
      </c>
    </row>
    <row r="15" spans="1:11" x14ac:dyDescent="0.25">
      <c r="A15">
        <v>8</v>
      </c>
      <c r="B15">
        <v>0</v>
      </c>
      <c r="C15" s="10">
        <v>0.12243547319655856</v>
      </c>
      <c r="D15" s="10">
        <v>-2.1619236708581541E-2</v>
      </c>
      <c r="E15" s="10">
        <v>-2.1839841164791596E-2</v>
      </c>
      <c r="F15" s="10">
        <v>4.8532980366204348E-3</v>
      </c>
      <c r="H15">
        <f t="shared" si="1"/>
        <v>6</v>
      </c>
      <c r="I15">
        <f>IF(_xlfn.IFNA(MATCH(H15,H$1:H14,0),FALSE),0,MAX(I$1:I14)+1)</f>
        <v>0</v>
      </c>
      <c r="J15">
        <f t="shared" si="2"/>
        <v>4</v>
      </c>
      <c r="K15" t="str">
        <f t="shared" si="0"/>
        <v/>
      </c>
    </row>
    <row r="16" spans="1:11" x14ac:dyDescent="0.25">
      <c r="A16">
        <v>23</v>
      </c>
      <c r="B16">
        <v>0</v>
      </c>
      <c r="C16" s="10">
        <v>2.0226717048232992E-2</v>
      </c>
      <c r="D16" s="10">
        <v>-9.6465881306957185E-2</v>
      </c>
      <c r="E16" s="10">
        <v>2.6005779062013887E-2</v>
      </c>
      <c r="F16" s="10">
        <v>5.0233385196710306E-2</v>
      </c>
      <c r="H16">
        <v>6</v>
      </c>
      <c r="I16">
        <f>IF(_xlfn.IFNA(MATCH(H16,H$1:H15,0),FALSE),0,MAX(I$1:I15)+1)</f>
        <v>0</v>
      </c>
      <c r="J16">
        <f t="shared" si="2"/>
        <v>4</v>
      </c>
      <c r="K16" t="str">
        <f t="shared" si="0"/>
        <v/>
      </c>
    </row>
    <row r="17" spans="1:11" x14ac:dyDescent="0.25">
      <c r="A17">
        <v>5</v>
      </c>
      <c r="B17">
        <v>0</v>
      </c>
      <c r="C17" s="10">
        <v>-8.6821015138023906E-3</v>
      </c>
      <c r="D17" s="10">
        <v>-4.2297417631344494E-2</v>
      </c>
      <c r="E17" s="10">
        <v>-6.7008014247551248E-2</v>
      </c>
      <c r="F17" s="10">
        <v>1.3134461264470237E-2</v>
      </c>
      <c r="H17">
        <f t="shared" si="1"/>
        <v>7</v>
      </c>
      <c r="I17">
        <f>IF(_xlfn.IFNA(MATCH(H17,H$1:H16,0),FALSE),0,MAX(I$1:I16)+1)</f>
        <v>0</v>
      </c>
      <c r="J17">
        <f t="shared" si="2"/>
        <v>2</v>
      </c>
      <c r="K17" t="str">
        <f t="shared" si="0"/>
        <v/>
      </c>
    </row>
    <row r="18" spans="1:11" x14ac:dyDescent="0.25">
      <c r="A18">
        <v>45</v>
      </c>
      <c r="B18">
        <v>0</v>
      </c>
      <c r="C18" s="10">
        <v>-1.0025062656641553E-2</v>
      </c>
      <c r="D18" s="10">
        <v>-5.0580997949419108E-2</v>
      </c>
      <c r="E18" s="10">
        <v>-1.4354066985645828E-2</v>
      </c>
      <c r="F18" s="10">
        <v>5.240373661426323E-3</v>
      </c>
      <c r="H18">
        <f t="shared" si="1"/>
        <v>7</v>
      </c>
      <c r="I18">
        <f>IF(_xlfn.IFNA(MATCH(H18,H$1:H17,0),FALSE),0,MAX(I$1:I17)+1)</f>
        <v>0</v>
      </c>
      <c r="J18">
        <f t="shared" si="2"/>
        <v>2</v>
      </c>
      <c r="K18" t="str">
        <f t="shared" si="0"/>
        <v/>
      </c>
    </row>
    <row r="19" spans="1:11" x14ac:dyDescent="0.25">
      <c r="A19">
        <v>14</v>
      </c>
      <c r="B19">
        <v>0</v>
      </c>
      <c r="C19" s="10">
        <v>-5.6973564266179205E-3</v>
      </c>
      <c r="D19" s="10">
        <v>-0.11964448495897917</v>
      </c>
      <c r="E19" s="10">
        <v>-3.1221513217866897E-2</v>
      </c>
      <c r="F19" s="10">
        <v>2.3017319963536981E-2</v>
      </c>
      <c r="H19">
        <f t="shared" si="1"/>
        <v>7</v>
      </c>
      <c r="I19">
        <f>IF(_xlfn.IFNA(MATCH(H19,H$1:H18,0),FALSE),0,MAX(I$1:I18)+1)</f>
        <v>0</v>
      </c>
      <c r="J19">
        <f t="shared" si="2"/>
        <v>2</v>
      </c>
      <c r="K19" t="str">
        <f t="shared" si="0"/>
        <v/>
      </c>
    </row>
    <row r="20" spans="1:11" x14ac:dyDescent="0.25">
      <c r="A20">
        <v>43</v>
      </c>
      <c r="B20">
        <v>0</v>
      </c>
      <c r="C20" s="10">
        <v>-3.5508415955729844E-2</v>
      </c>
      <c r="D20" s="10">
        <v>-8.0931519483513861E-2</v>
      </c>
      <c r="E20" s="10">
        <v>-0.1307355314733688</v>
      </c>
      <c r="F20" s="10">
        <v>-2.3057412958266077E-2</v>
      </c>
      <c r="H20">
        <f t="shared" si="1"/>
        <v>15</v>
      </c>
      <c r="I20">
        <f>IF(_xlfn.IFNA(MATCH(H20,H$1:H19,0),FALSE),0,MAX(I$1:I19)+1)</f>
        <v>0</v>
      </c>
      <c r="J20">
        <f t="shared" si="2"/>
        <v>3</v>
      </c>
      <c r="K20" t="str">
        <f t="shared" si="0"/>
        <v/>
      </c>
    </row>
    <row r="21" spans="1:11" x14ac:dyDescent="0.25">
      <c r="A21">
        <v>17</v>
      </c>
      <c r="B21">
        <v>0</v>
      </c>
      <c r="C21" s="10">
        <v>-7.8934624697336614E-2</v>
      </c>
      <c r="D21" s="10">
        <v>2.3002421307506189E-2</v>
      </c>
      <c r="E21" s="10">
        <v>-0.10000000000000003</v>
      </c>
      <c r="F21" s="10">
        <v>-2.106537530266353E-2</v>
      </c>
      <c r="H21">
        <v>15</v>
      </c>
      <c r="I21">
        <f>IF(_xlfn.IFNA(MATCH(H21,H$1:H20,0),FALSE),0,MAX(I$1:I20)+1)</f>
        <v>0</v>
      </c>
      <c r="J21">
        <f t="shared" si="2"/>
        <v>3</v>
      </c>
      <c r="K21" t="str">
        <f t="shared" si="0"/>
        <v/>
      </c>
    </row>
    <row r="22" spans="1:11" x14ac:dyDescent="0.25">
      <c r="A22">
        <v>10</v>
      </c>
      <c r="B22">
        <v>0</v>
      </c>
      <c r="C22" s="10">
        <v>5.5160578573179707E-2</v>
      </c>
      <c r="D22" s="10">
        <v>7.7224810002451572E-2</v>
      </c>
      <c r="E22" s="10">
        <v>0.19244912968864922</v>
      </c>
      <c r="F22" s="10">
        <v>-0.17112037264035296</v>
      </c>
      <c r="H22">
        <f t="shared" si="1"/>
        <v>8</v>
      </c>
      <c r="I22">
        <f>IF(_xlfn.IFNA(MATCH(H22,H$1:H21,0),FALSE),0,MAX(I$1:I21)+1)</f>
        <v>5</v>
      </c>
      <c r="J22">
        <f t="shared" si="2"/>
        <v>5</v>
      </c>
      <c r="K22" t="str">
        <f t="shared" si="0"/>
        <v/>
      </c>
    </row>
    <row r="23" spans="1:11" x14ac:dyDescent="0.25">
      <c r="A23">
        <v>15</v>
      </c>
      <c r="B23">
        <v>0</v>
      </c>
      <c r="C23" s="10">
        <v>1.42857142857144E-2</v>
      </c>
      <c r="D23" s="10">
        <v>-4.3107769423559011E-2</v>
      </c>
      <c r="E23" s="10">
        <v>-5.5889724310776975E-2</v>
      </c>
      <c r="F23" s="10">
        <v>-1.9298245614035051E-2</v>
      </c>
      <c r="H23">
        <f t="shared" si="1"/>
        <v>14</v>
      </c>
      <c r="I23">
        <f>IF(_xlfn.IFNA(MATCH(H23,H$1:H22,0),FALSE),0,MAX(I$1:I22)+1)</f>
        <v>6</v>
      </c>
      <c r="J23">
        <f t="shared" si="2"/>
        <v>6</v>
      </c>
      <c r="K23" t="str">
        <f t="shared" si="0"/>
        <v/>
      </c>
    </row>
    <row r="24" spans="1:11" x14ac:dyDescent="0.25">
      <c r="A24">
        <v>27</v>
      </c>
      <c r="B24">
        <v>0</v>
      </c>
      <c r="C24" s="10">
        <v>-2.333598514982781E-2</v>
      </c>
      <c r="D24" s="10">
        <v>-4.9588968443383535E-2</v>
      </c>
      <c r="E24" s="10">
        <v>-6.8682047202333688E-2</v>
      </c>
      <c r="F24" s="10">
        <v>-0.18774860779634053</v>
      </c>
      <c r="H24">
        <f t="shared" si="1"/>
        <v>15</v>
      </c>
      <c r="I24">
        <f>IF(_xlfn.IFNA(MATCH(H24,H$1:H23,0),FALSE),0,MAX(I$1:I23)+1)</f>
        <v>0</v>
      </c>
      <c r="J24">
        <f t="shared" si="2"/>
        <v>3</v>
      </c>
      <c r="K24" t="str">
        <f t="shared" si="0"/>
        <v/>
      </c>
    </row>
    <row r="25" spans="1:11" x14ac:dyDescent="0.25">
      <c r="A25">
        <v>6</v>
      </c>
      <c r="B25">
        <v>0</v>
      </c>
      <c r="C25" s="10">
        <v>-6.8749999999999881E-2</v>
      </c>
      <c r="D25" s="10">
        <v>-5.8967391304347958E-2</v>
      </c>
      <c r="E25" s="10">
        <v>-3.2608695652173891E-2</v>
      </c>
      <c r="F25" s="10">
        <v>-2.7173913043478382E-3</v>
      </c>
      <c r="H25">
        <f t="shared" si="1"/>
        <v>15</v>
      </c>
      <c r="I25">
        <f>IF(_xlfn.IFNA(MATCH(H25,H$1:H24,0),FALSE),0,MAX(I$1:I24)+1)</f>
        <v>0</v>
      </c>
      <c r="J25">
        <f t="shared" si="2"/>
        <v>3</v>
      </c>
      <c r="K25" t="str">
        <f t="shared" si="0"/>
        <v/>
      </c>
    </row>
    <row r="26" spans="1:11" x14ac:dyDescent="0.25">
      <c r="A26">
        <v>34</v>
      </c>
      <c r="B26">
        <v>0</v>
      </c>
      <c r="C26" s="10">
        <v>2.3645861974154588E-2</v>
      </c>
      <c r="D26" s="10">
        <v>-6.9562826505361594E-2</v>
      </c>
      <c r="E26" s="10">
        <v>-4.839153148199072E-2</v>
      </c>
      <c r="F26" s="10">
        <v>3.5193841077811573E-2</v>
      </c>
      <c r="H26">
        <f t="shared" si="1"/>
        <v>6</v>
      </c>
      <c r="I26">
        <f>IF(_xlfn.IFNA(MATCH(H26,H$1:H25,0),FALSE),0,MAX(I$1:I25)+1)</f>
        <v>0</v>
      </c>
      <c r="J26">
        <f t="shared" si="2"/>
        <v>4</v>
      </c>
      <c r="K26" t="str">
        <f t="shared" si="0"/>
        <v/>
      </c>
    </row>
    <row r="27" spans="1:11" x14ac:dyDescent="0.25">
      <c r="A27">
        <v>22</v>
      </c>
      <c r="B27">
        <v>0</v>
      </c>
      <c r="C27" s="10">
        <v>5.3072625698324022E-2</v>
      </c>
      <c r="D27" s="10">
        <v>3.8826815642458032E-2</v>
      </c>
      <c r="E27" s="10">
        <v>1.3966480446929025E-3</v>
      </c>
      <c r="F27" s="10">
        <v>6.1173184357541849E-2</v>
      </c>
      <c r="H27">
        <v>4</v>
      </c>
      <c r="I27">
        <f>IF(_xlfn.IFNA(MATCH(H27,H$1:H26,0),FALSE),0,MAX(I$1:I26)+1)</f>
        <v>0</v>
      </c>
      <c r="J27">
        <f t="shared" si="2"/>
        <v>1</v>
      </c>
      <c r="K27" t="str">
        <f t="shared" si="0"/>
        <v/>
      </c>
    </row>
    <row r="28" spans="1:11" x14ac:dyDescent="0.25">
      <c r="A28">
        <v>11</v>
      </c>
      <c r="B28">
        <v>0</v>
      </c>
      <c r="C28" s="10">
        <v>0.11282194848824191</v>
      </c>
      <c r="D28" s="10">
        <v>-5.3751399776035796E-2</v>
      </c>
      <c r="E28" s="10">
        <v>-2.799552071668536E-3</v>
      </c>
      <c r="F28" s="10">
        <v>-3.2474804031354887E-2</v>
      </c>
      <c r="H28">
        <f t="shared" si="1"/>
        <v>14</v>
      </c>
      <c r="I28">
        <f>IF(_xlfn.IFNA(MATCH(H28,H$1:H27,0),FALSE),0,MAX(I$1:I27)+1)</f>
        <v>0</v>
      </c>
      <c r="J28">
        <f t="shared" si="2"/>
        <v>6</v>
      </c>
      <c r="K28" t="str">
        <f t="shared" si="0"/>
        <v/>
      </c>
    </row>
    <row r="29" spans="1:11" x14ac:dyDescent="0.25">
      <c r="A29">
        <v>33</v>
      </c>
      <c r="B29">
        <v>0</v>
      </c>
      <c r="C29" s="10">
        <v>5.4372197309417135E-2</v>
      </c>
      <c r="D29" s="10">
        <v>9.8094170403585854E-3</v>
      </c>
      <c r="E29" s="10">
        <v>5.8856502242153053E-3</v>
      </c>
      <c r="F29" s="10">
        <v>3.3352017937219675E-2</v>
      </c>
      <c r="H29">
        <v>4</v>
      </c>
      <c r="I29">
        <f>IF(_xlfn.IFNA(MATCH(H29,H$1:H28,0),FALSE),0,MAX(I$1:I28)+1)</f>
        <v>0</v>
      </c>
      <c r="J29">
        <f t="shared" si="2"/>
        <v>1</v>
      </c>
      <c r="K29" t="str">
        <f t="shared" si="0"/>
        <v/>
      </c>
    </row>
    <row r="30" spans="1:11" x14ac:dyDescent="0.25">
      <c r="A30">
        <v>50</v>
      </c>
      <c r="B30">
        <v>0</v>
      </c>
      <c r="C30" s="10">
        <v>2.0809578107183778E-2</v>
      </c>
      <c r="D30" s="10">
        <v>-5.786773090079838E-2</v>
      </c>
      <c r="E30" s="10">
        <v>-0.10205245153933853</v>
      </c>
      <c r="F30" s="10">
        <v>-4.8460661345497424E-3</v>
      </c>
      <c r="H30">
        <f t="shared" si="1"/>
        <v>14</v>
      </c>
      <c r="I30">
        <f>IF(_xlfn.IFNA(MATCH(H30,H$1:H29,0),FALSE),0,MAX(I$1:I29)+1)</f>
        <v>0</v>
      </c>
      <c r="J30">
        <f t="shared" si="2"/>
        <v>6</v>
      </c>
      <c r="K30" t="str">
        <f t="shared" si="0"/>
        <v/>
      </c>
    </row>
    <row r="31" spans="1:11" x14ac:dyDescent="0.25">
      <c r="A31">
        <v>51</v>
      </c>
      <c r="B31">
        <v>0</v>
      </c>
      <c r="C31" s="10">
        <v>-4.3763676148796324E-2</v>
      </c>
      <c r="D31" s="10">
        <v>-3.1259768677718847E-4</v>
      </c>
      <c r="E31" s="10">
        <v>-4.8140043763676255E-2</v>
      </c>
      <c r="F31" s="10">
        <v>-3.8762113160362557E-2</v>
      </c>
      <c r="H31">
        <f t="shared" si="1"/>
        <v>15</v>
      </c>
      <c r="I31">
        <f>IF(_xlfn.IFNA(MATCH(H31,H$1:H30,0),FALSE),0,MAX(I$1:I30)+1)</f>
        <v>0</v>
      </c>
      <c r="J31">
        <f t="shared" si="2"/>
        <v>3</v>
      </c>
      <c r="K31" t="str">
        <f t="shared" si="0"/>
        <v/>
      </c>
    </row>
    <row r="32" spans="1:11" x14ac:dyDescent="0.25">
      <c r="A32">
        <v>39</v>
      </c>
      <c r="B32">
        <v>0</v>
      </c>
      <c r="C32" s="10">
        <v>9.8946696457070642E-3</v>
      </c>
      <c r="D32" s="10">
        <v>-4.149377593360851E-3</v>
      </c>
      <c r="E32" s="10">
        <v>-3.5110118097670699E-3</v>
      </c>
      <c r="F32" s="10">
        <v>6.8624321736354937E-2</v>
      </c>
      <c r="H32">
        <f t="shared" si="1"/>
        <v>6</v>
      </c>
      <c r="I32">
        <f>IF(_xlfn.IFNA(MATCH(H32,H$1:H31,0),FALSE),0,MAX(I$1:I31)+1)</f>
        <v>0</v>
      </c>
      <c r="J32">
        <f t="shared" si="2"/>
        <v>4</v>
      </c>
      <c r="K32" t="str">
        <f t="shared" si="0"/>
        <v/>
      </c>
    </row>
    <row r="33" spans="1:11" x14ac:dyDescent="0.25">
      <c r="A33">
        <v>28</v>
      </c>
      <c r="B33">
        <v>0</v>
      </c>
      <c r="C33" s="10">
        <v>-4.8397645519947539E-2</v>
      </c>
      <c r="D33" s="10">
        <v>-5.2975801177240177E-2</v>
      </c>
      <c r="E33" s="10">
        <v>1.7985611510791366E-2</v>
      </c>
      <c r="F33" s="10">
        <v>-5.9189012426422397E-2</v>
      </c>
      <c r="H33">
        <v>15</v>
      </c>
      <c r="I33">
        <f>IF(_xlfn.IFNA(MATCH(H33,H$1:H32,0),FALSE),0,MAX(I$1:I32)+1)</f>
        <v>0</v>
      </c>
      <c r="J33">
        <f t="shared" si="2"/>
        <v>3</v>
      </c>
      <c r="K33" t="str">
        <f t="shared" si="0"/>
        <v/>
      </c>
    </row>
    <row r="34" spans="1:11" x14ac:dyDescent="0.25">
      <c r="A34">
        <v>49</v>
      </c>
      <c r="B34">
        <v>0</v>
      </c>
      <c r="C34" s="10">
        <v>-7.8817733990147031E-3</v>
      </c>
      <c r="D34" s="10">
        <v>-5.8128078817734144E-2</v>
      </c>
      <c r="E34" s="10">
        <v>2.9556650246306548E-3</v>
      </c>
      <c r="F34" s="10">
        <v>1.247947454844011E-2</v>
      </c>
      <c r="H34">
        <f t="shared" si="1"/>
        <v>3</v>
      </c>
      <c r="I34">
        <f>IF(_xlfn.IFNA(MATCH(H34,H$1:H33,0),FALSE),0,MAX(I$1:I33)+1)</f>
        <v>7</v>
      </c>
      <c r="J34">
        <f t="shared" si="2"/>
        <v>7</v>
      </c>
      <c r="K34" t="str">
        <f t="shared" si="0"/>
        <v/>
      </c>
    </row>
    <row r="35" spans="1:11" x14ac:dyDescent="0.25">
      <c r="A35">
        <v>36</v>
      </c>
      <c r="B35">
        <v>0</v>
      </c>
      <c r="C35" s="10">
        <v>9.0756302521008015E-3</v>
      </c>
      <c r="D35" s="10">
        <v>-2.8235294117647171E-2</v>
      </c>
      <c r="E35" s="10">
        <v>-2.3193277310924292E-2</v>
      </c>
      <c r="F35" s="10">
        <v>4.3697478991596983E-3</v>
      </c>
      <c r="H35">
        <f t="shared" si="1"/>
        <v>6</v>
      </c>
      <c r="I35">
        <f>IF(_xlfn.IFNA(MATCH(H35,H$1:H34,0),FALSE),0,MAX(I$1:I34)+1)</f>
        <v>0</v>
      </c>
      <c r="J35">
        <f t="shared" si="2"/>
        <v>4</v>
      </c>
      <c r="K35" t="str">
        <f t="shared" si="0"/>
        <v/>
      </c>
    </row>
    <row r="36" spans="1:11" x14ac:dyDescent="0.25">
      <c r="A36">
        <v>16</v>
      </c>
      <c r="B36">
        <v>0</v>
      </c>
      <c r="C36" s="10">
        <v>-8.8646437095125218E-3</v>
      </c>
      <c r="D36" s="10">
        <v>-1.6024548244118614E-2</v>
      </c>
      <c r="E36" s="10">
        <v>-4.2959427207637305E-2</v>
      </c>
      <c r="F36" s="10">
        <v>-6.8189566996249562E-3</v>
      </c>
      <c r="H36">
        <f t="shared" si="1"/>
        <v>15</v>
      </c>
      <c r="I36">
        <f>IF(_xlfn.IFNA(MATCH(H36,H$1:H35,0),FALSE),0,MAX(I$1:I35)+1)</f>
        <v>0</v>
      </c>
      <c r="J36">
        <f t="shared" si="2"/>
        <v>3</v>
      </c>
      <c r="K36" t="str">
        <f t="shared" si="0"/>
        <v/>
      </c>
    </row>
    <row r="37" spans="1:11" x14ac:dyDescent="0.25">
      <c r="A37">
        <v>25</v>
      </c>
      <c r="B37">
        <v>0</v>
      </c>
      <c r="C37" s="10">
        <v>-1.8200910045502235E-2</v>
      </c>
      <c r="D37" s="10">
        <v>-1.6100805040251895E-2</v>
      </c>
      <c r="E37" s="10">
        <v>9.1004550227510167E-3</v>
      </c>
      <c r="F37" s="10">
        <v>-1.3650682534126629E-2</v>
      </c>
      <c r="H37">
        <v>15</v>
      </c>
      <c r="I37">
        <f>IF(_xlfn.IFNA(MATCH(H37,H$1:H36,0),FALSE),0,MAX(I$1:I36)+1)</f>
        <v>0</v>
      </c>
      <c r="J37">
        <f t="shared" si="2"/>
        <v>3</v>
      </c>
      <c r="K37" t="str">
        <f t="shared" si="0"/>
        <v/>
      </c>
    </row>
    <row r="38" spans="1:11" x14ac:dyDescent="0.25">
      <c r="A38">
        <v>38</v>
      </c>
      <c r="B38">
        <v>0</v>
      </c>
      <c r="C38" s="10">
        <v>-6.1391057487579885E-2</v>
      </c>
      <c r="D38" s="10">
        <v>-1.6323633782824774E-2</v>
      </c>
      <c r="E38" s="10">
        <v>-9.8296664300922501E-2</v>
      </c>
      <c r="F38" s="10">
        <v>7.7359829666430027E-2</v>
      </c>
      <c r="H38">
        <f t="shared" si="1"/>
        <v>7</v>
      </c>
      <c r="I38">
        <f>IF(_xlfn.IFNA(MATCH(H38,H$1:H37,0),FALSE),0,MAX(I$1:I37)+1)</f>
        <v>0</v>
      </c>
      <c r="J38">
        <f t="shared" si="2"/>
        <v>2</v>
      </c>
      <c r="K38" t="str">
        <f t="shared" si="0"/>
        <v/>
      </c>
    </row>
    <row r="39" spans="1:11" x14ac:dyDescent="0.25">
      <c r="A39">
        <v>35</v>
      </c>
      <c r="B39">
        <v>0</v>
      </c>
      <c r="C39" s="10">
        <v>-0.10704125177809387</v>
      </c>
      <c r="D39" s="10">
        <v>-4.1251778093883334E-2</v>
      </c>
      <c r="E39" s="10">
        <v>9.1038406827880586E-2</v>
      </c>
      <c r="F39" s="10">
        <v>1.7780938833570417E-2</v>
      </c>
      <c r="H39">
        <f t="shared" si="1"/>
        <v>3</v>
      </c>
      <c r="I39">
        <f>IF(_xlfn.IFNA(MATCH(H39,H$1:H38,0),FALSE),0,MAX(I$1:I38)+1)</f>
        <v>0</v>
      </c>
      <c r="J39">
        <f t="shared" si="2"/>
        <v>7</v>
      </c>
      <c r="K39" t="str">
        <f t="shared" si="0"/>
        <v/>
      </c>
    </row>
    <row r="40" spans="1:11" x14ac:dyDescent="0.25">
      <c r="A40">
        <v>12</v>
      </c>
      <c r="B40">
        <v>0</v>
      </c>
      <c r="C40" s="10">
        <v>0.23433133732534925</v>
      </c>
      <c r="D40" s="10">
        <v>-6.3073852295409211E-2</v>
      </c>
      <c r="E40" s="10">
        <v>-0.1365269461077844</v>
      </c>
      <c r="F40" s="10">
        <v>-2.9940119760479042E-2</v>
      </c>
      <c r="H40">
        <f t="shared" si="1"/>
        <v>14</v>
      </c>
      <c r="I40">
        <f>IF(_xlfn.IFNA(MATCH(H40,H$1:H39,0),FALSE),0,MAX(I$1:I39)+1)</f>
        <v>0</v>
      </c>
      <c r="J40">
        <f t="shared" si="2"/>
        <v>6</v>
      </c>
      <c r="K40" t="str">
        <f t="shared" si="0"/>
        <v/>
      </c>
    </row>
    <row r="41" spans="1:11" x14ac:dyDescent="0.25">
      <c r="A41">
        <v>46</v>
      </c>
      <c r="B41">
        <v>0</v>
      </c>
      <c r="C41" s="10">
        <v>1.6324822101297518E-2</v>
      </c>
      <c r="D41" s="10">
        <v>-2.8045207199665086E-2</v>
      </c>
      <c r="E41" s="10">
        <v>-8.5391377145249081E-2</v>
      </c>
      <c r="F41" s="10">
        <v>3.4323984930933513E-2</v>
      </c>
      <c r="H41">
        <f t="shared" si="1"/>
        <v>6</v>
      </c>
      <c r="I41">
        <f>IF(_xlfn.IFNA(MATCH(H41,H$1:H40,0),FALSE),0,MAX(I$1:I40)+1)</f>
        <v>0</v>
      </c>
      <c r="J41">
        <f t="shared" si="2"/>
        <v>4</v>
      </c>
      <c r="K41" t="str">
        <f t="shared" si="0"/>
        <v/>
      </c>
    </row>
    <row r="42" spans="1:11" x14ac:dyDescent="0.25">
      <c r="A42">
        <v>24</v>
      </c>
      <c r="B42">
        <v>0</v>
      </c>
      <c r="C42" s="10">
        <v>1.7624842635333565E-2</v>
      </c>
      <c r="D42" s="10">
        <v>4.1963911036506027E-4</v>
      </c>
      <c r="E42" s="10">
        <v>-5.6231640788921552E-2</v>
      </c>
      <c r="F42" s="10">
        <v>2.1821233738984546E-2</v>
      </c>
      <c r="H42">
        <f t="shared" si="1"/>
        <v>4</v>
      </c>
      <c r="I42">
        <f>IF(_xlfn.IFNA(MATCH(H42,H$1:H41,0),FALSE),0,MAX(I$1:I41)+1)</f>
        <v>0</v>
      </c>
      <c r="J42">
        <f t="shared" si="2"/>
        <v>1</v>
      </c>
      <c r="K42" t="str">
        <f t="shared" si="0"/>
        <v/>
      </c>
    </row>
    <row r="43" spans="1:11" x14ac:dyDescent="0.25">
      <c r="A43">
        <v>52</v>
      </c>
      <c r="B43">
        <v>0</v>
      </c>
      <c r="C43" s="10">
        <v>2.8210526315789426E-2</v>
      </c>
      <c r="D43" s="10">
        <v>-9.305263157894722E-2</v>
      </c>
      <c r="E43" s="10">
        <v>-0.11200000000000009</v>
      </c>
      <c r="F43" s="10">
        <v>4.0421052631578913E-2</v>
      </c>
      <c r="H43">
        <f t="shared" si="1"/>
        <v>6</v>
      </c>
      <c r="I43">
        <f>IF(_xlfn.IFNA(MATCH(H43,H$1:H42,0),FALSE),0,MAX(I$1:I42)+1)</f>
        <v>0</v>
      </c>
      <c r="J43">
        <f t="shared" si="2"/>
        <v>4</v>
      </c>
      <c r="K43" t="str">
        <f t="shared" si="0"/>
        <v/>
      </c>
    </row>
    <row r="44" spans="1:11" x14ac:dyDescent="0.25">
      <c r="A44">
        <v>40</v>
      </c>
      <c r="B44">
        <v>0</v>
      </c>
      <c r="C44" s="10">
        <v>-3.612903225806454E-2</v>
      </c>
      <c r="D44" s="10">
        <v>-1.9784946236559117E-2</v>
      </c>
      <c r="E44" s="10">
        <v>7.1827956989247266E-2</v>
      </c>
      <c r="F44" s="10">
        <v>9.3763440860215097E-2</v>
      </c>
      <c r="H44">
        <f t="shared" si="1"/>
        <v>3</v>
      </c>
      <c r="I44">
        <f>IF(_xlfn.IFNA(MATCH(H44,H$1:H43,0),FALSE),0,MAX(I$1:I43)+1)</f>
        <v>0</v>
      </c>
      <c r="J44">
        <f t="shared" si="2"/>
        <v>7</v>
      </c>
      <c r="K44" t="str">
        <f t="shared" si="0"/>
        <v/>
      </c>
    </row>
    <row r="45" spans="1:11" x14ac:dyDescent="0.25">
      <c r="A45">
        <v>41</v>
      </c>
      <c r="B45">
        <v>0</v>
      </c>
      <c r="C45" s="10">
        <v>2.8866867729426923E-2</v>
      </c>
      <c r="D45" s="10">
        <v>1.5941404566997056E-2</v>
      </c>
      <c r="E45" s="10">
        <v>-0.10038776389487294</v>
      </c>
      <c r="F45" s="10">
        <v>0.163291684618699</v>
      </c>
      <c r="H45">
        <f t="shared" si="1"/>
        <v>4</v>
      </c>
      <c r="I45">
        <f>IF(_xlfn.IFNA(MATCH(H45,H$1:H44,0),FALSE),0,MAX(I$1:I44)+1)</f>
        <v>0</v>
      </c>
      <c r="J45">
        <f t="shared" si="2"/>
        <v>1</v>
      </c>
      <c r="K45" t="str">
        <f t="shared" si="0"/>
        <v/>
      </c>
    </row>
    <row r="46" spans="1:11" x14ac:dyDescent="0.25">
      <c r="A46">
        <v>31</v>
      </c>
      <c r="B46">
        <v>0</v>
      </c>
      <c r="C46" s="10">
        <v>7.0804195804195752E-2</v>
      </c>
      <c r="D46" s="10">
        <v>4.545454545454547E-2</v>
      </c>
      <c r="E46" s="10">
        <v>2.5786713286713059E-2</v>
      </c>
      <c r="F46" s="10">
        <v>0.1188811188811191</v>
      </c>
      <c r="H46">
        <v>4</v>
      </c>
      <c r="I46">
        <f>IF(_xlfn.IFNA(MATCH(H46,H$1:H45,0),FALSE),0,MAX(I$1:I45)+1)</f>
        <v>0</v>
      </c>
      <c r="J46">
        <f t="shared" si="2"/>
        <v>1</v>
      </c>
      <c r="K46" t="str">
        <f t="shared" si="0"/>
        <v/>
      </c>
    </row>
    <row r="47" spans="1:11" x14ac:dyDescent="0.25">
      <c r="A47">
        <v>7</v>
      </c>
      <c r="B47">
        <v>0</v>
      </c>
      <c r="C47" s="10">
        <v>-3.5103115401492382E-3</v>
      </c>
      <c r="D47" s="10">
        <v>-3.8174637999122497E-2</v>
      </c>
      <c r="E47" s="10">
        <v>8.1175954365949987E-2</v>
      </c>
      <c r="F47" s="10">
        <v>0.11276875822729285</v>
      </c>
      <c r="H47">
        <f t="shared" si="1"/>
        <v>3</v>
      </c>
      <c r="I47">
        <f>IF(_xlfn.IFNA(MATCH(H47,H$1:H46,0),FALSE),0,MAX(I$1:I46)+1)</f>
        <v>0</v>
      </c>
      <c r="J47">
        <f t="shared" si="2"/>
        <v>7</v>
      </c>
      <c r="K47" t="str">
        <f t="shared" si="0"/>
        <v/>
      </c>
    </row>
    <row r="48" spans="1:11" x14ac:dyDescent="0.25">
      <c r="A48">
        <v>13</v>
      </c>
      <c r="B48">
        <v>0</v>
      </c>
      <c r="C48" s="10">
        <v>1.6777041942604907E-2</v>
      </c>
      <c r="D48" s="10">
        <v>-6.5342163355408434E-2</v>
      </c>
      <c r="E48" s="10">
        <v>-1.4128035320088259E-2</v>
      </c>
      <c r="F48" s="10">
        <v>2.0309050772626916E-2</v>
      </c>
      <c r="H48">
        <f t="shared" si="1"/>
        <v>6</v>
      </c>
      <c r="I48">
        <f>IF(_xlfn.IFNA(MATCH(H48,H$1:H47,0),FALSE),0,MAX(I$1:I47)+1)</f>
        <v>0</v>
      </c>
      <c r="J48">
        <f t="shared" si="2"/>
        <v>4</v>
      </c>
      <c r="K48" t="str">
        <f t="shared" si="0"/>
        <v/>
      </c>
    </row>
    <row r="49" spans="1:11" x14ac:dyDescent="0.25">
      <c r="A49">
        <v>18</v>
      </c>
      <c r="B49">
        <v>0</v>
      </c>
      <c r="C49" s="10">
        <v>2.878653675819309E-2</v>
      </c>
      <c r="D49" s="10">
        <v>-6.0673162090345387E-2</v>
      </c>
      <c r="E49" s="10">
        <v>-3.1000885739592685E-2</v>
      </c>
      <c r="F49" s="10">
        <v>-7.5287865367581475E-3</v>
      </c>
      <c r="H49">
        <f t="shared" si="1"/>
        <v>14</v>
      </c>
      <c r="I49">
        <f>IF(_xlfn.IFNA(MATCH(H49,H$1:H48,0),FALSE),0,MAX(I$1:I48)+1)</f>
        <v>0</v>
      </c>
      <c r="J49">
        <f t="shared" si="2"/>
        <v>6</v>
      </c>
      <c r="K49" t="str">
        <f t="shared" si="0"/>
        <v/>
      </c>
    </row>
    <row r="50" spans="1:11" x14ac:dyDescent="0.25">
      <c r="A50">
        <v>48</v>
      </c>
      <c r="B50">
        <v>0</v>
      </c>
      <c r="C50" s="10">
        <v>4.5651129264776685E-2</v>
      </c>
      <c r="D50" s="10">
        <v>-0.1052378664103798</v>
      </c>
      <c r="E50" s="10">
        <v>2.4026910139356081E-3</v>
      </c>
      <c r="F50" s="10">
        <v>0</v>
      </c>
      <c r="H50">
        <v>6</v>
      </c>
      <c r="I50">
        <f>IF(_xlfn.IFNA(MATCH(H50,H$1:H49,0),FALSE),0,MAX(I$1:I49)+1)</f>
        <v>0</v>
      </c>
      <c r="J50">
        <f t="shared" si="2"/>
        <v>4</v>
      </c>
      <c r="K50" t="str">
        <f t="shared" si="0"/>
        <v/>
      </c>
    </row>
    <row r="51" spans="1:11" x14ac:dyDescent="0.25">
      <c r="A51">
        <v>30</v>
      </c>
      <c r="B51">
        <v>0</v>
      </c>
      <c r="C51" s="10">
        <v>-5.5359838953194058E-3</v>
      </c>
      <c r="D51" s="10">
        <v>9.0588827377955858E-3</v>
      </c>
      <c r="E51" s="10">
        <v>-1.6104680422747947E-2</v>
      </c>
      <c r="F51" s="10">
        <v>9.5621540010065426E-2</v>
      </c>
      <c r="H51">
        <v>7</v>
      </c>
      <c r="I51">
        <f>IF(_xlfn.IFNA(MATCH(H51,H$1:H50,0),FALSE),0,MAX(I$1:I50)+1)</f>
        <v>0</v>
      </c>
      <c r="J51">
        <f t="shared" si="2"/>
        <v>2</v>
      </c>
      <c r="K51" t="str">
        <f t="shared" si="0"/>
        <v/>
      </c>
    </row>
    <row r="52" spans="1:11" x14ac:dyDescent="0.25">
      <c r="A52">
        <v>47</v>
      </c>
      <c r="B52">
        <v>0</v>
      </c>
      <c r="C52" s="10">
        <v>-4.5235223160434254E-2</v>
      </c>
      <c r="D52" s="10">
        <v>-0.24306393244873348</v>
      </c>
      <c r="E52" s="10">
        <v>-0.11278648974668265</v>
      </c>
      <c r="F52" s="10">
        <v>0.13088057901085637</v>
      </c>
      <c r="H52">
        <f t="shared" si="1"/>
        <v>7</v>
      </c>
      <c r="I52">
        <f>IF(_xlfn.IFNA(MATCH(H52,H$1:H51,0),FALSE),0,MAX(I$1:I51)+1)</f>
        <v>0</v>
      </c>
      <c r="J52">
        <f t="shared" si="2"/>
        <v>2</v>
      </c>
      <c r="K52" t="str">
        <f t="shared" si="0"/>
        <v/>
      </c>
    </row>
    <row r="53" spans="1:11" x14ac:dyDescent="0.25">
      <c r="A53">
        <v>20</v>
      </c>
      <c r="B53">
        <v>0</v>
      </c>
      <c r="C53" s="10">
        <v>2.2314049586776765E-2</v>
      </c>
      <c r="D53" s="10">
        <v>5.2892561983471115E-2</v>
      </c>
      <c r="E53" s="10">
        <v>-1.8181818181818084E-2</v>
      </c>
      <c r="F53" s="10">
        <v>1.2396694214876026E-2</v>
      </c>
      <c r="H53">
        <f t="shared" si="1"/>
        <v>4</v>
      </c>
      <c r="I53">
        <f>IF(_xlfn.IFNA(MATCH(H53,H$1:H52,0),FALSE),0,MAX(I$1:I52)+1)</f>
        <v>0</v>
      </c>
      <c r="J53">
        <f t="shared" si="2"/>
        <v>1</v>
      </c>
      <c r="K53" t="str">
        <f>IF(I53=1,COUNTIF(H$2:H$53,H53),"")</f>
        <v/>
      </c>
    </row>
    <row r="55" spans="1:11" x14ac:dyDescent="0.25">
      <c r="I55">
        <f>SUM(I2:I54)</f>
        <v>28</v>
      </c>
    </row>
  </sheetData>
  <conditionalFormatting sqref="C2:I54">
    <cfRule type="expression" dxfId="4" priority="1">
      <formula>$H2=14</formula>
    </cfRule>
    <cfRule type="expression" dxfId="3" priority="2">
      <formula>$H2=6</formula>
    </cfRule>
    <cfRule type="expression" dxfId="2" priority="3">
      <formula>$H2=15</formula>
    </cfRule>
    <cfRule type="expression" dxfId="1" priority="4">
      <formula>$H2=7</formula>
    </cfRule>
    <cfRule type="expression" dxfId="0" priority="5">
      <formula>$H2=4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import</vt:lpstr>
      <vt:lpstr>Tabelle1</vt:lpstr>
      <vt:lpstr>Sheet1</vt:lpstr>
      <vt:lpstr>classify</vt:lpstr>
      <vt:lpstr>0</vt:lpstr>
      <vt:lpstr>1</vt:lpstr>
      <vt:lpstr>2</vt:lpstr>
      <vt:lpstr>NStage1</vt:lpstr>
      <vt:lpstr>Tabelle3</vt:lpstr>
      <vt:lpstr>Tabelle4</vt:lpstr>
      <vt:lpstr>stage2</vt:lpstr>
      <vt:lpstr>stage3</vt:lpstr>
      <vt:lpstr>Final stage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2018-11-03T20:06:47Z</dcterms:created>
  <dcterms:modified xsi:type="dcterms:W3CDTF">2018-12-21T21:58:54Z</dcterms:modified>
</cp:coreProperties>
</file>