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ptain\Desktop\DataAnalytics\uncc-cha-data-pt-12-2020-u-c\02-Homework\excel-challenge\"/>
    </mc:Choice>
  </mc:AlternateContent>
  <xr:revisionPtr revIDLastSave="0" documentId="8_{AAE8BDB6-6144-40CE-9EF9-9426C404370A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Category Status" sheetId="3" r:id="rId1"/>
    <sheet name="Bonus" sheetId="7" r:id="rId2"/>
    <sheet name="Sub-Category Status" sheetId="5" r:id="rId3"/>
    <sheet name="Timeline" sheetId="6" r:id="rId4"/>
    <sheet name="Base Data" sheetId="1" r:id="rId5"/>
    <sheet name="Bonus Two" sheetId="8" r:id="rId6"/>
  </sheets>
  <calcPr calcId="191029"/>
  <pivotCaches>
    <pivotCache cacheId="0" r:id="rId7"/>
    <pivotCache cacheId="1" r:id="rId8"/>
    <pivotCache cacheId="2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U7" i="1"/>
  <c r="U13" i="1"/>
  <c r="U12" i="1"/>
  <c r="U11" i="1"/>
  <c r="U10" i="1"/>
  <c r="U9" i="1"/>
  <c r="U8" i="1"/>
  <c r="U6" i="1"/>
  <c r="U5" i="1"/>
  <c r="U4" i="1"/>
  <c r="U3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68" i="1" l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3" i="1"/>
  <c r="P4" i="1"/>
  <c r="P5" i="1"/>
  <c r="P6" i="1"/>
  <c r="P2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10" i="1"/>
  <c r="P211" i="1"/>
  <c r="P212" i="1"/>
  <c r="P213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8" i="1"/>
  <c r="O3" i="1"/>
  <c r="O2" i="1"/>
  <c r="O4" i="1"/>
  <c r="O5" i="1"/>
  <c r="O6" i="1"/>
  <c r="O7" i="1"/>
</calcChain>
</file>

<file path=xl/sharedStrings.xml><?xml version="1.0" encoding="utf-8"?>
<sst xmlns="http://schemas.openxmlformats.org/spreadsheetml/2006/main" count="33060" uniqueCount="8415">
  <si>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</si>
  <si>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</si>
  <si>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</si>
  <si>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</si>
  <si>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</si>
  <si>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</si>
  <si>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</si>
  <si>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</si>
  <si>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</si>
  <si>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</si>
  <si>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</si>
  <si>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</si>
  <si>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</si>
  <si>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</si>
  <si>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</si>
  <si>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</si>
  <si>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</si>
  <si>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</si>
  <si>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</si>
  <si>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</si>
  <si>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</si>
  <si>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</si>
  <si>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</si>
  <si>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</si>
  <si>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</si>
  <si>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</si>
  <si>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</si>
  <si>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</si>
  <si>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</si>
  <si>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</si>
  <si>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</si>
  <si>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</si>
  <si>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</si>
  <si>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</si>
  <si>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</si>
  <si>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</si>
  <si>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</si>
  <si>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</si>
  <si>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</si>
  <si>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</si>
  <si>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</si>
  <si>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</si>
  <si>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</si>
  <si>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</si>
  <si>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</si>
  <si>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</si>
  <si>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</si>
  <si>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</si>
  <si>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</si>
  <si>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</si>
  <si>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</si>
  <si>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</si>
  <si>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</si>
  <si>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</si>
  <si>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</si>
  <si>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</si>
  <si>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</si>
  <si>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</si>
  <si>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</si>
  <si>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</si>
  <si>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</si>
  <si>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</si>
  <si>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</si>
  <si>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</si>
  <si>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</si>
  <si>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</si>
  <si>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</si>
  <si>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</si>
  <si>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</si>
  <si>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</si>
  <si>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</si>
  <si>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</si>
  <si>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</si>
  <si>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</si>
  <si>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</si>
  <si>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</si>
  <si>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</si>
  <si>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</si>
  <si>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</si>
  <si>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</si>
  <si>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</si>
  <si>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</si>
  <si>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</si>
  <si>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</si>
  <si>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</si>
  <si>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</si>
  <si>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</si>
  <si>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</si>
  <si>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</si>
  <si>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</si>
  <si>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</si>
  <si>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</si>
  <si>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</si>
  <si>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</si>
  <si>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</si>
  <si>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</si>
  <si>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</si>
  <si>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</si>
  <si>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</si>
  <si>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</si>
  <si>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</si>
  <si>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</si>
  <si>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</si>
  <si>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</si>
  <si>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</si>
  <si>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</si>
  <si>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</si>
  <si>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</si>
  <si>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</si>
  <si>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</si>
  <si>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</si>
  <si>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</si>
  <si>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</si>
  <si>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</si>
  <si>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</si>
  <si>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</si>
  <si>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</si>
  <si>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</si>
  <si>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</si>
  <si>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</si>
  <si>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</si>
  <si>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</si>
  <si>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</si>
  <si>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</si>
  <si>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</si>
  <si>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</si>
  <si>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</si>
  <si>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</si>
  <si>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</si>
  <si>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</si>
  <si>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</si>
  <si>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</si>
  <si>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</si>
  <si>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</si>
  <si>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</si>
  <si>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</si>
  <si>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</si>
  <si>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</si>
  <si>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</si>
  <si>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</si>
  <si>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</si>
  <si>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</si>
  <si>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</si>
  <si>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</si>
  <si>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</si>
  <si>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</si>
  <si>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</si>
  <si>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</si>
  <si>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</si>
  <si>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</si>
  <si>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</si>
  <si>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</si>
  <si>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</si>
  <si>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</si>
  <si>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</si>
  <si>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</si>
  <si>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</si>
  <si>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</si>
  <si>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</si>
  <si>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</si>
  <si>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</si>
  <si>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</si>
  <si>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</si>
  <si>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</si>
  <si>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</si>
  <si>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</si>
  <si>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</si>
  <si>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</si>
  <si>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</si>
  <si>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</si>
  <si>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</si>
  <si>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</si>
  <si>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</si>
  <si>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</si>
  <si>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</si>
  <si>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</si>
  <si>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</si>
  <si>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</si>
  <si>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</si>
  <si>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</si>
  <si>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</si>
  <si>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</si>
  <si>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</si>
  <si>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</si>
  <si>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</si>
  <si>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</si>
  <si>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</si>
  <si>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</si>
  <si>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</si>
  <si>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</si>
  <si>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</si>
  <si>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</si>
  <si>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</si>
  <si>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</si>
  <si>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</si>
  <si>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</si>
  <si>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</si>
  <si>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</si>
  <si>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</si>
  <si>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</si>
  <si>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</si>
  <si>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</si>
  <si>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</si>
  <si>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</si>
  <si>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</si>
  <si>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</si>
  <si>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</si>
  <si>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</si>
  <si>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</si>
  <si>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</si>
  <si>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</si>
  <si>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</si>
  <si>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</si>
  <si>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</si>
  <si>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</si>
  <si>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</si>
  <si>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</si>
  <si>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</si>
  <si>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</si>
  <si>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</si>
  <si>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</si>
  <si>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</si>
  <si>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</si>
  <si>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</si>
  <si>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</si>
  <si>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</si>
  <si>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</si>
  <si>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</si>
  <si>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</si>
  <si>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</si>
  <si>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</si>
  <si>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</si>
  <si>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</si>
  <si>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</si>
  <si>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</si>
  <si>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</si>
  <si>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</si>
  <si>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</si>
  <si>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</si>
  <si>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</si>
  <si>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</si>
  <si>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</si>
  <si>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</si>
  <si>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</si>
  <si>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</si>
  <si>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</si>
  <si>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</si>
  <si>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</si>
  <si>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</si>
  <si>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</si>
  <si>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</si>
  <si>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</si>
  <si>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</si>
  <si>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</si>
  <si>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</si>
  <si>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</si>
  <si>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</si>
  <si>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</si>
  <si>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</si>
  <si>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</si>
  <si>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</si>
  <si>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</si>
  <si>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</si>
  <si>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</si>
  <si>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</si>
  <si>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</si>
  <si>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</si>
  <si>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</si>
  <si>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</si>
  <si>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</si>
  <si>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</si>
  <si>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</si>
  <si>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</si>
  <si>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</si>
  <si>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</si>
  <si>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</si>
  <si>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</si>
  <si>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</si>
  <si>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</si>
  <si>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</si>
  <si>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</si>
  <si>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</si>
  <si>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</si>
  <si>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</si>
  <si>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</si>
  <si>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</si>
  <si>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</si>
  <si>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</si>
  <si>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</si>
  <si>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</si>
  <si>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</si>
  <si>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</si>
  <si>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</si>
  <si>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</si>
  <si>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</si>
  <si>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</si>
  <si>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</si>
  <si>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</si>
  <si>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</si>
  <si>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</si>
  <si>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</si>
  <si>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</si>
  <si>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</si>
  <si>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</si>
  <si>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</si>
  <si>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</si>
  <si>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</si>
  <si>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</si>
  <si>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</si>
  <si>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</si>
  <si>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</si>
  <si>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</si>
  <si>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</si>
  <si>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</si>
  <si>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</si>
  <si>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</si>
  <si>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</si>
  <si>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</si>
  <si>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</si>
  <si>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</si>
  <si>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</si>
  <si>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</si>
  <si>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</si>
  <si>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</si>
  <si>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</si>
  <si>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</si>
  <si>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</si>
  <si>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</si>
  <si>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</si>
  <si>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</si>
  <si>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</si>
  <si>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</si>
  <si>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</si>
  <si>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</si>
  <si>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</si>
  <si>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</si>
  <si>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</si>
  <si>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</si>
  <si>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</si>
  <si>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</si>
  <si>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</si>
  <si>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</si>
  <si>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</si>
  <si>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</si>
  <si>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</si>
  <si>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</si>
  <si>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</si>
  <si>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</si>
  <si>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</si>
  <si>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</si>
  <si>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</si>
  <si>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</si>
  <si>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</si>
  <si>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</si>
  <si>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</si>
  <si>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</si>
  <si>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</si>
  <si>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</si>
  <si>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</si>
  <si>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</si>
  <si>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</si>
  <si>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</si>
  <si>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</si>
  <si>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</si>
  <si>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</si>
  <si>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</si>
  <si>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</si>
  <si>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</si>
  <si>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</si>
  <si>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</si>
  <si>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</si>
  <si>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</si>
  <si>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</si>
  <si>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</si>
  <si>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</si>
  <si>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</si>
  <si>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</si>
  <si>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</si>
  <si>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</si>
  <si>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</si>
  <si>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</si>
  <si>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</si>
  <si>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</si>
  <si>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</si>
  <si>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</si>
  <si>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</si>
  <si>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</si>
  <si>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</si>
  <si>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</si>
  <si>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</si>
  <si>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</si>
  <si>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</si>
  <si>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</si>
  <si>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</si>
  <si>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</si>
  <si>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</si>
  <si>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</si>
  <si>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</si>
  <si>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</si>
  <si>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</si>
  <si>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</si>
  <si>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</si>
  <si>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</si>
  <si>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</si>
  <si>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</si>
  <si>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</si>
  <si>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</si>
  <si>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</si>
  <si>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</si>
  <si>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</si>
  <si>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</si>
  <si>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</si>
  <si>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</si>
  <si>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</si>
  <si>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</si>
  <si>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</si>
  <si>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</si>
  <si>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</si>
  <si>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</si>
  <si>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</si>
  <si>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</si>
  <si>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</si>
  <si>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</si>
  <si>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</si>
  <si>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</si>
  <si>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</si>
  <si>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</si>
  <si>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</si>
  <si>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</si>
  <si>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</si>
  <si>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</si>
  <si>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</si>
  <si>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</si>
  <si>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</si>
  <si>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</si>
  <si>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</si>
  <si>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</si>
  <si>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</si>
  <si>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</si>
  <si>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</si>
  <si>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</si>
  <si>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</si>
  <si>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</si>
  <si>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</si>
  <si>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</si>
  <si>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</si>
  <si>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</si>
  <si>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</si>
  <si>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</si>
  <si>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</si>
  <si>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</si>
  <si>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</si>
  <si>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</si>
  <si>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</si>
  <si>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</si>
  <si>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</si>
  <si>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</si>
  <si>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</si>
  <si>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</si>
  <si>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</si>
  <si>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</si>
  <si>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</si>
  <si>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</si>
  <si>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</si>
  <si>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</si>
  <si>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</si>
  <si>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</si>
  <si>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</si>
  <si>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</si>
  <si>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</si>
  <si>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</si>
  <si>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</si>
  <si>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</si>
  <si>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</si>
  <si>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</si>
  <si>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</si>
  <si>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</si>
  <si>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</si>
  <si>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</si>
  <si>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</si>
  <si>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</si>
  <si>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</si>
  <si>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</si>
  <si>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</si>
  <si>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</si>
  <si>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</si>
  <si>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</si>
  <si>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</si>
  <si>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</si>
  <si>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</si>
  <si>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</si>
  <si>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</si>
  <si>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</si>
  <si>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</si>
  <si>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</si>
  <si>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</si>
  <si>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</si>
  <si>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</si>
  <si>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</si>
  <si>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</si>
  <si>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</si>
  <si>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</si>
  <si>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</si>
  <si>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</si>
  <si>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</si>
  <si>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</si>
  <si>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</si>
  <si>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</si>
  <si>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</si>
  <si>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</si>
  <si>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</si>
  <si>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</si>
  <si>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</si>
  <si>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</si>
  <si>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</si>
  <si>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</si>
  <si>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</si>
  <si>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</si>
  <si>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</si>
  <si>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</si>
  <si>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</si>
  <si>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</si>
  <si>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</si>
  <si>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</si>
  <si>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</si>
  <si>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</si>
  <si>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</si>
  <si>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</si>
  <si>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</si>
  <si>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</si>
  <si>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</si>
  <si>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</si>
  <si>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</si>
  <si>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</si>
  <si>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</si>
  <si>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</si>
  <si>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</si>
  <si>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</si>
  <si>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</si>
  <si>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</si>
  <si>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</si>
  <si>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</si>
  <si>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</si>
  <si>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</si>
  <si>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</si>
  <si>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</si>
  <si>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</si>
  <si>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</si>
  <si>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</si>
  <si>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</si>
  <si>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</si>
  <si>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</si>
  <si>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</si>
  <si>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</si>
  <si>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</si>
  <si>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</si>
  <si>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</si>
  <si>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</si>
  <si>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</si>
  <si>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</si>
  <si>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</si>
  <si>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</si>
  <si>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</si>
  <si>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</si>
  <si>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</si>
  <si>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</si>
  <si>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</si>
  <si>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</si>
  <si>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</si>
  <si>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</si>
  <si>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</si>
  <si>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</si>
  <si>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</si>
  <si>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</si>
  <si>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</si>
  <si>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</si>
  <si>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</si>
  <si>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</si>
  <si>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</si>
  <si>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</si>
  <si>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</si>
  <si>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</si>
  <si>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</si>
  <si>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</si>
  <si>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</si>
  <si>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</si>
  <si>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</si>
  <si>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</si>
  <si>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</si>
  <si>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</si>
  <si>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</si>
  <si>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</si>
  <si>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</si>
  <si>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</si>
  <si>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</si>
  <si>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</si>
  <si>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</si>
  <si>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</si>
  <si>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</si>
  <si>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</si>
  <si>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</si>
  <si>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</si>
  <si>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</si>
  <si>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</si>
  <si>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</si>
  <si>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</si>
  <si>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</si>
  <si>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</si>
  <si>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</si>
  <si>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</si>
  <si>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</si>
  <si>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</si>
  <si>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</si>
  <si>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</si>
  <si>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</si>
  <si>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</si>
  <si>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</si>
  <si>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</si>
  <si>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</si>
  <si>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</si>
  <si>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</si>
  <si>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</si>
  <si>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</si>
  <si>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</si>
  <si>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</si>
  <si>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</si>
  <si>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</si>
  <si>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</si>
  <si>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</si>
  <si>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</si>
  <si>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</si>
  <si>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</si>
  <si>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</si>
  <si>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</si>
  <si>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</si>
  <si>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</si>
  <si>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</si>
  <si>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</si>
  <si>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</si>
  <si>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</si>
  <si>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</si>
  <si>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</si>
  <si>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</si>
  <si>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</si>
  <si>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</si>
  <si>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</si>
  <si>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</si>
  <si>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</si>
  <si>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</si>
  <si>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</si>
  <si>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</si>
  <si>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</si>
  <si>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</si>
  <si>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</si>
  <si>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</si>
  <si>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</si>
  <si>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</si>
  <si>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</si>
  <si>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</si>
  <si>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</si>
  <si>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</si>
  <si>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</si>
  <si>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</si>
  <si>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</si>
  <si>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</si>
  <si>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</si>
  <si>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</si>
  <si>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</si>
  <si>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</si>
  <si>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</si>
  <si>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</si>
  <si>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</si>
  <si>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</si>
  <si>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</si>
  <si>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</si>
  <si>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</si>
  <si>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</si>
  <si>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</si>
  <si>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</si>
  <si>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</si>
  <si>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</si>
  <si>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</si>
  <si>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</si>
  <si>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</si>
  <si>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</si>
  <si>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</si>
  <si>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</si>
  <si>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</si>
  <si>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</si>
  <si>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</si>
  <si>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</si>
  <si>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</si>
  <si>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</si>
  <si>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</si>
  <si>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</si>
  <si>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</si>
  <si>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</si>
  <si>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</si>
  <si>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</si>
  <si>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</si>
  <si>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</si>
  <si>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</si>
  <si>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</si>
  <si>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</si>
  <si>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</si>
  <si>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</si>
  <si>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</si>
  <si>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</si>
  <si>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</si>
  <si>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</si>
  <si>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</si>
  <si>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</si>
  <si>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</si>
  <si>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</si>
  <si>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</si>
  <si>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</si>
  <si>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</si>
  <si>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</si>
  <si>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</si>
  <si>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</si>
  <si>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</si>
  <si>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</si>
  <si>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</si>
  <si>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</si>
  <si>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</si>
  <si>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</si>
  <si>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</si>
  <si>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</si>
  <si>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</si>
  <si>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</si>
  <si>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</si>
  <si>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</si>
  <si>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</si>
  <si>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</si>
  <si>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</si>
  <si>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</si>
  <si>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</si>
  <si>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</si>
  <si>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</si>
  <si>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</si>
  <si>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</si>
  <si>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</si>
  <si>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</si>
  <si>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</si>
  <si>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</si>
  <si>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</si>
  <si>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</si>
  <si>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</si>
  <si>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</si>
  <si>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</si>
  <si>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</si>
  <si>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</si>
  <si>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</si>
  <si>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</si>
  <si>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</si>
  <si>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</si>
  <si>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</si>
  <si>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</si>
  <si>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</si>
  <si>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</si>
  <si>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</si>
  <si>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</si>
  <si>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</si>
  <si>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</si>
  <si>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</si>
  <si>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</si>
  <si>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</si>
  <si>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</si>
  <si>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</si>
  <si>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</si>
  <si>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</si>
  <si>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</si>
  <si>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</si>
  <si>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</si>
  <si>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</si>
  <si>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</si>
  <si>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</si>
  <si>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</si>
  <si>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</si>
  <si>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</si>
  <si>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</si>
  <si>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</si>
  <si>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</si>
  <si>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</si>
  <si>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</si>
  <si>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</si>
  <si>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</si>
  <si>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</si>
  <si>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</si>
  <si>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</si>
  <si>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</si>
  <si>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</si>
  <si>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</si>
  <si>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</si>
  <si>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</si>
  <si>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</si>
  <si>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</si>
  <si>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</si>
  <si>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</si>
  <si>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</si>
  <si>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</si>
  <si>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</si>
  <si>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</si>
  <si>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</si>
  <si>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</si>
  <si>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</si>
  <si>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</si>
  <si>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</si>
  <si>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</si>
  <si>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</si>
  <si>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</si>
  <si>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</si>
  <si>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</si>
  <si>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</si>
  <si>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</si>
  <si>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</si>
  <si>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</si>
  <si>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</si>
  <si>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</si>
  <si>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</si>
  <si>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</si>
  <si>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</si>
  <si>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</si>
  <si>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</si>
  <si>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</si>
  <si>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</si>
  <si>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</si>
  <si>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</si>
  <si>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</si>
  <si>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</si>
  <si>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</si>
  <si>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</si>
  <si>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</si>
  <si>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</si>
  <si>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</si>
  <si>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</si>
  <si>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</si>
  <si>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</si>
  <si>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</si>
  <si>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</si>
  <si>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</si>
  <si>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</si>
  <si>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</si>
  <si>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</si>
  <si>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</si>
  <si>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</si>
  <si>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</si>
  <si>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</si>
  <si>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</si>
  <si>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</si>
  <si>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</si>
  <si>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</si>
  <si>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</si>
  <si>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</si>
  <si>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</si>
  <si>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</si>
  <si>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</si>
  <si>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</si>
  <si>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</si>
  <si>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</si>
  <si>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</si>
  <si>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</si>
  <si>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</si>
  <si>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</si>
  <si>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</si>
  <si>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</si>
  <si>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</si>
  <si>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</si>
  <si>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</si>
  <si>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</si>
  <si>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</si>
  <si>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</si>
  <si>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</si>
  <si>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</si>
  <si>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</si>
  <si>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</si>
  <si>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</si>
  <si>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</si>
  <si>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</si>
  <si>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</si>
  <si>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</si>
  <si>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</si>
  <si>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</si>
  <si>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</si>
  <si>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</si>
  <si>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</si>
  <si>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</si>
  <si>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</si>
  <si>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</si>
  <si>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</si>
  <si>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</si>
  <si>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</si>
  <si>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</si>
  <si>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</si>
  <si>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</si>
  <si>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</si>
  <si>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</si>
  <si>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</si>
  <si>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</si>
  <si>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</si>
  <si>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</si>
  <si>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</si>
  <si>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</si>
  <si>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</si>
  <si>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</si>
  <si>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</si>
  <si>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</si>
  <si>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</si>
  <si>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</si>
  <si>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</si>
  <si>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</si>
  <si>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</si>
  <si>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</si>
  <si>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</si>
  <si>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</si>
  <si>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</si>
  <si>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</si>
  <si>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</si>
  <si>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</si>
  <si>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</si>
  <si>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</si>
  <si>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</si>
  <si>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</si>
  <si>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</si>
  <si>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</si>
  <si>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</si>
  <si>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</si>
  <si>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</si>
  <si>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</si>
  <si>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</si>
  <si>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</si>
  <si>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</si>
  <si>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</si>
  <si>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</si>
  <si>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</si>
  <si>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</si>
  <si>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</si>
  <si>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</si>
  <si>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</si>
  <si>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</si>
  <si>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</si>
  <si>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</si>
  <si>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</si>
  <si>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</si>
  <si>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</si>
  <si>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</si>
  <si>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</si>
  <si>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</si>
  <si>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</si>
  <si>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</si>
  <si>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</si>
  <si>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</si>
  <si>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</si>
  <si>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</si>
  <si>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</si>
  <si>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</si>
  <si>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</si>
  <si>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</si>
  <si>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</si>
  <si>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</si>
  <si>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</si>
  <si>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</si>
  <si>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</si>
  <si>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</si>
  <si>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</si>
  <si>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</si>
  <si>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</si>
  <si>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</si>
  <si>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</si>
  <si>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</si>
  <si>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</si>
  <si>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</si>
  <si>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</si>
  <si>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</si>
  <si>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</si>
  <si>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</si>
  <si>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</si>
  <si>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</si>
  <si>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</si>
  <si>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</si>
  <si>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</si>
  <si>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</si>
  <si>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</si>
  <si>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</si>
  <si>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</si>
  <si>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</si>
  <si>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</si>
  <si>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</si>
  <si>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</si>
  <si>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</si>
  <si>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</si>
  <si>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</si>
  <si>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</si>
  <si>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</si>
  <si>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</si>
  <si>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</si>
  <si>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</si>
  <si>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</si>
  <si>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</si>
  <si>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</si>
  <si>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</si>
  <si>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</si>
  <si>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</si>
  <si>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</si>
  <si>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</si>
  <si>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</si>
  <si>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</si>
  <si>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</si>
  <si>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</si>
  <si>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</si>
  <si>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</si>
  <si>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</si>
  <si>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</si>
  <si>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</si>
  <si>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</si>
  <si>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</si>
  <si>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</si>
  <si>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</si>
  <si>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</si>
  <si>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</si>
  <si>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</si>
  <si>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</si>
  <si>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</si>
  <si>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</si>
  <si>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</si>
  <si>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</si>
  <si>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</si>
  <si>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</si>
  <si>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</si>
  <si>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</si>
  <si>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</si>
  <si>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</si>
  <si>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</si>
  <si>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</si>
  <si>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</si>
  <si>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</si>
  <si>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</si>
  <si>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</si>
  <si>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</si>
  <si>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</si>
  <si>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</si>
  <si>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</si>
  <si>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</si>
  <si>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</si>
  <si>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</si>
  <si>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</si>
  <si>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</si>
  <si>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</si>
  <si>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</si>
  <si>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</si>
  <si>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</si>
  <si>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</si>
  <si>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</si>
  <si>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</si>
  <si>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</si>
  <si>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</si>
  <si>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</si>
  <si>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</si>
  <si>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</si>
  <si>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</si>
  <si>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</si>
  <si>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</si>
  <si>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</si>
  <si>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</si>
  <si>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</si>
  <si>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</si>
  <si>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</si>
  <si>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</si>
  <si>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</si>
  <si>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</si>
  <si>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</si>
  <si>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</si>
  <si>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</si>
  <si>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</si>
  <si>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</si>
  <si>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</si>
  <si>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</si>
  <si>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</si>
  <si>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</si>
  <si>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</si>
  <si>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</si>
  <si>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</si>
  <si>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</si>
  <si>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</si>
  <si>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</si>
  <si>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</si>
  <si>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</si>
  <si>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</si>
  <si>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</si>
  <si>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</si>
  <si>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</si>
  <si>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</si>
  <si>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</si>
  <si>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</si>
  <si>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</si>
  <si>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</si>
  <si>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</si>
  <si>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</si>
  <si>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</si>
  <si>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</si>
  <si>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</si>
  <si>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</si>
  <si>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</si>
  <si>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</si>
  <si>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</si>
  <si>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</si>
  <si>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</si>
  <si>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</si>
  <si>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</si>
  <si>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</si>
  <si>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</si>
  <si>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</si>
  <si>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</si>
  <si>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</si>
  <si>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</si>
  <si>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</si>
  <si>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</si>
  <si>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</si>
  <si>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</si>
  <si>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</si>
  <si>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</si>
  <si>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</si>
  <si>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</si>
  <si>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</si>
  <si>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</si>
  <si>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</si>
  <si>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</si>
  <si>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</si>
  <si>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</si>
  <si>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</si>
  <si>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</si>
  <si>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</si>
  <si>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</si>
  <si>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</si>
  <si>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</si>
  <si>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</si>
  <si>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</si>
  <si>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</si>
  <si>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</si>
  <si>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</si>
  <si>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</si>
  <si>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</si>
  <si>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</si>
  <si>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</si>
  <si>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</si>
  <si>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</si>
  <si>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</si>
  <si>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</si>
  <si>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</si>
  <si>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</si>
  <si>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</si>
  <si>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</si>
  <si>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</si>
  <si>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</si>
  <si>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</si>
  <si>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</si>
  <si>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</si>
  <si>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</si>
  <si>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</si>
  <si>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</si>
  <si>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</si>
  <si>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</si>
  <si>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</si>
  <si>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</si>
  <si>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</si>
  <si>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</si>
  <si>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</si>
  <si>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</si>
  <si>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</si>
  <si>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</si>
  <si>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</si>
  <si>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</si>
  <si>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</si>
  <si>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</si>
  <si>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</si>
  <si>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</si>
  <si>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</si>
  <si>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</si>
  <si>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</si>
  <si>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</si>
  <si>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</si>
  <si>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</si>
  <si>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</si>
  <si>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</si>
  <si>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</si>
  <si>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</si>
  <si>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</si>
  <si>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</si>
  <si>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</si>
  <si>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</si>
  <si>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</si>
  <si>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</si>
  <si>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</si>
  <si>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</si>
  <si>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</si>
  <si>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</si>
  <si>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</si>
  <si>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</si>
  <si>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</si>
  <si>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</si>
  <si>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</si>
  <si>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</si>
  <si>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</si>
  <si>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</si>
  <si>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</si>
  <si>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</si>
  <si>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</si>
  <si>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</si>
  <si>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</si>
  <si>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</si>
  <si>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</si>
  <si>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</si>
  <si>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</si>
  <si>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</si>
  <si>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</si>
  <si>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</si>
  <si>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</si>
  <si>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</si>
  <si>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</si>
  <si>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</si>
  <si>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</si>
  <si>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</si>
  <si>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</si>
  <si>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</si>
  <si>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</si>
  <si>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</si>
  <si>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</si>
  <si>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</si>
  <si>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</si>
  <si>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</si>
  <si>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</si>
  <si>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</si>
  <si>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</si>
  <si>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</si>
  <si>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</si>
  <si>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</si>
  <si>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</si>
  <si>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</si>
  <si>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</si>
  <si>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</si>
  <si>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</si>
  <si>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</si>
  <si>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</si>
  <si>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</si>
  <si>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</si>
  <si>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</si>
  <si>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</si>
  <si>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</si>
  <si>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</si>
  <si>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</si>
  <si>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</si>
  <si>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</si>
  <si>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</si>
  <si>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</si>
  <si>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</si>
  <si>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</si>
  <si>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</si>
  <si>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</si>
  <si>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</si>
  <si>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</si>
  <si>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</si>
  <si>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</si>
  <si>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</si>
  <si>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</si>
  <si>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</si>
  <si>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</si>
  <si>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</si>
  <si>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</si>
  <si>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</si>
  <si>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</si>
  <si>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</si>
  <si>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</si>
  <si>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</si>
  <si>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</si>
  <si>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</si>
  <si>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</si>
  <si>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</si>
  <si>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</si>
  <si>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</si>
  <si>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</si>
  <si>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</si>
  <si>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</si>
  <si>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</si>
  <si>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</si>
  <si>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</si>
  <si>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</si>
  <si>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</si>
  <si>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</si>
  <si>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</si>
  <si>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</si>
  <si>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</si>
  <si>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</si>
  <si>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</si>
  <si>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</si>
  <si>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</si>
  <si>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</si>
  <si>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</si>
  <si>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</si>
  <si>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</si>
  <si>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</si>
  <si>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</si>
  <si>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</si>
  <si>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</si>
  <si>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</si>
  <si>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</si>
  <si>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</si>
  <si>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</si>
  <si>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</si>
  <si>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</si>
  <si>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</si>
  <si>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</si>
  <si>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</si>
  <si>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</si>
  <si>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</si>
  <si>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</si>
  <si>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</si>
  <si>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</si>
  <si>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</si>
  <si>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</si>
  <si>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</si>
  <si>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</si>
  <si>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</si>
  <si>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</si>
  <si>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</si>
  <si>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</si>
  <si>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</si>
  <si>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</si>
  <si>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</si>
  <si>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</si>
  <si>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</si>
  <si>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</si>
  <si>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</si>
  <si>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</si>
  <si>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</si>
  <si>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</si>
  <si>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</si>
  <si>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</si>
  <si>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</si>
  <si>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</si>
  <si>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</si>
  <si>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</si>
  <si>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</si>
  <si>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</si>
  <si>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</si>
  <si>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</si>
  <si>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</si>
  <si>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</si>
  <si>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</si>
  <si>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</si>
  <si>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</si>
  <si>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</si>
  <si>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</si>
  <si>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</si>
  <si>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</si>
  <si>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</si>
  <si>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</si>
  <si>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</si>
  <si>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</si>
  <si>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</si>
  <si>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</si>
  <si>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</si>
  <si>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</si>
  <si>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</si>
  <si>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</si>
  <si>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</si>
  <si>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</si>
  <si>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</si>
  <si>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</si>
  <si>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</si>
  <si>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</si>
  <si>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</si>
  <si>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</si>
  <si>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</si>
  <si>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</si>
  <si>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</si>
  <si>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</si>
  <si>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</si>
  <si>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</si>
  <si>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</si>
  <si>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</si>
  <si>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</si>
  <si>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</si>
  <si>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</si>
  <si>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</si>
  <si>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</si>
  <si>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</si>
  <si>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</si>
  <si>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</si>
  <si>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</si>
  <si>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</si>
  <si>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</si>
  <si>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</si>
  <si>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</si>
  <si>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</si>
  <si>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</si>
  <si>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</si>
  <si>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</si>
  <si>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</si>
  <si>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</si>
  <si>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</si>
  <si>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</si>
  <si>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</si>
  <si>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</si>
  <si>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</si>
  <si>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</si>
  <si>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</si>
  <si>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</si>
  <si>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</si>
  <si>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</si>
  <si>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</si>
  <si>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</si>
  <si>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</si>
  <si>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</si>
  <si>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</si>
  <si>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</si>
  <si>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</si>
  <si>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</si>
  <si>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</si>
  <si>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</si>
  <si>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</si>
  <si>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</si>
  <si>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</si>
  <si>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</si>
  <si>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</si>
  <si>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</si>
  <si>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</si>
  <si>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</si>
  <si>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</si>
  <si>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</si>
  <si>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</si>
  <si>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</si>
  <si>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</si>
  <si>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</si>
  <si>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</si>
  <si>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</si>
  <si>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</si>
  <si>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</si>
  <si>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</si>
  <si>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</si>
  <si>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</si>
  <si>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</si>
  <si>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</si>
  <si>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</si>
  <si>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</si>
  <si>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</si>
  <si>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</si>
  <si>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</si>
  <si>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</si>
  <si>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</si>
  <si>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</si>
  <si>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</si>
  <si>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</si>
  <si>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</si>
  <si>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</si>
  <si>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</si>
  <si>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</si>
  <si>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</si>
  <si>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</si>
  <si>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</si>
  <si>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</si>
  <si>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</si>
  <si>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</si>
  <si>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</si>
  <si>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</si>
  <si>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</si>
  <si>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</si>
  <si>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</si>
  <si>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</si>
  <si>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</si>
  <si>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</si>
  <si>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</si>
  <si>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</si>
  <si>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</si>
  <si>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</si>
  <si>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</si>
  <si>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</si>
  <si>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</si>
  <si>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</si>
  <si>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</si>
  <si>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</si>
  <si>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</si>
  <si>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</si>
  <si>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</si>
  <si>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</si>
  <si>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</si>
  <si>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</si>
  <si>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</si>
  <si>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</si>
  <si>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</si>
  <si>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</si>
  <si>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</si>
  <si>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</si>
  <si>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</si>
  <si>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</si>
  <si>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</si>
  <si>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</si>
  <si>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</si>
  <si>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</si>
  <si>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</si>
  <si>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</si>
  <si>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</si>
  <si>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</si>
  <si>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</si>
  <si>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</si>
  <si>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</si>
  <si>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</si>
  <si>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</si>
  <si>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</si>
  <si>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</si>
  <si>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</si>
  <si>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</si>
  <si>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</si>
  <si>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</si>
  <si>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</si>
  <si>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</si>
  <si>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</si>
  <si>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</si>
  <si>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</si>
  <si>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</si>
  <si>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</si>
  <si>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</si>
  <si>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</si>
  <si>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</si>
  <si>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</si>
  <si>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</si>
  <si>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</si>
  <si>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</si>
  <si>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</si>
  <si>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</si>
  <si>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</si>
  <si>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</si>
  <si>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</si>
  <si>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</si>
  <si>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</si>
  <si>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</si>
  <si>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</si>
  <si>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</si>
  <si>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</si>
  <si>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</si>
  <si>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</si>
  <si>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</si>
  <si>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</si>
  <si>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</si>
  <si>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</si>
  <si>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</si>
  <si>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</si>
  <si>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</si>
  <si>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</si>
  <si>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</si>
  <si>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</si>
  <si>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</si>
  <si>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</si>
  <si>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</si>
  <si>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</si>
  <si>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</si>
  <si>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</si>
  <si>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</si>
  <si>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</si>
  <si>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</si>
  <si>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</si>
  <si>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</si>
  <si>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</si>
  <si>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</si>
  <si>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</si>
  <si>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</si>
  <si>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</si>
  <si>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</si>
  <si>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</si>
  <si>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</si>
  <si>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</si>
  <si>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</si>
  <si>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</si>
  <si>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</si>
  <si>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</si>
  <si>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</si>
  <si>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</si>
  <si>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</si>
  <si>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</si>
  <si>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</si>
  <si>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</si>
  <si>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</si>
  <si>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</si>
  <si>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</si>
  <si>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</si>
  <si>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</si>
  <si>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</si>
  <si>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</si>
  <si>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</si>
  <si>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</si>
  <si>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</si>
  <si>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</si>
  <si>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</si>
  <si>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</si>
  <si>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</si>
  <si>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</si>
  <si>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</si>
  <si>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</si>
  <si>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</si>
  <si>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</si>
  <si>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</si>
  <si>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</si>
  <si>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</si>
  <si>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</si>
  <si>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</si>
  <si>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</si>
  <si>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</si>
  <si>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</si>
  <si>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</si>
  <si>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</si>
  <si>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</si>
  <si>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</si>
  <si>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</si>
  <si>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</si>
  <si>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</si>
  <si>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</si>
  <si>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</si>
  <si>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</si>
  <si>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</si>
  <si>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</si>
  <si>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</si>
  <si>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</si>
  <si>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</si>
  <si>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</si>
  <si>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</si>
  <si>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</si>
  <si>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</si>
  <si>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</si>
  <si>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</si>
  <si>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</si>
  <si>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</si>
  <si>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</si>
  <si>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</si>
  <si>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</si>
  <si>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</si>
  <si>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</si>
  <si>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</si>
  <si>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</si>
  <si>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</si>
  <si>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</si>
  <si>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</si>
  <si>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</si>
  <si>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</si>
  <si>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</si>
  <si>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</si>
  <si>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</si>
  <si>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</si>
  <si>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</si>
  <si>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</si>
  <si>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</si>
  <si>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</si>
  <si>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</si>
  <si>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</si>
  <si>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</si>
  <si>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</si>
  <si>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</si>
  <si>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</si>
  <si>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</si>
  <si>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</si>
  <si>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</si>
  <si>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</si>
  <si>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</si>
  <si>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</si>
  <si>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</si>
  <si>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</si>
  <si>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</si>
  <si>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</si>
  <si>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</si>
  <si>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</si>
  <si>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</si>
  <si>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</si>
  <si>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</si>
  <si>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</si>
  <si>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</si>
  <si>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</si>
  <si>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</si>
  <si>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</si>
  <si>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</si>
  <si>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</si>
  <si>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</si>
  <si>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</si>
  <si>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</si>
  <si>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</si>
  <si>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</si>
  <si>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</si>
  <si>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</si>
  <si>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</si>
  <si>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</si>
  <si>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</si>
  <si>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</si>
  <si>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</si>
  <si>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</si>
  <si>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</si>
  <si>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</si>
  <si>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</si>
  <si>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</si>
  <si>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</si>
  <si>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</si>
  <si>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</si>
  <si>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</si>
  <si>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</si>
  <si>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</si>
  <si>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</si>
  <si>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</si>
  <si>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</si>
  <si>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</si>
  <si>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</si>
  <si>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</si>
  <si>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</si>
  <si>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</si>
  <si>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</si>
  <si>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</si>
  <si>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</si>
  <si>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</si>
  <si>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</si>
  <si>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</si>
  <si>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</si>
  <si>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</si>
  <si>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</si>
  <si>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</si>
  <si>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</si>
  <si>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</si>
  <si>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</si>
  <si>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</si>
  <si>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</si>
  <si>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</si>
  <si>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</si>
  <si>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</si>
  <si>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</si>
  <si>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</si>
  <si>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</si>
  <si>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</si>
  <si>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</si>
  <si>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</si>
  <si>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</si>
  <si>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</si>
  <si>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</si>
  <si>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</si>
  <si>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</si>
  <si>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</si>
  <si>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</si>
  <si>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</si>
  <si>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</si>
  <si>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</si>
  <si>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</si>
  <si>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</si>
  <si>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</si>
  <si>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</si>
  <si>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</si>
  <si>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</si>
  <si>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</si>
  <si>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</si>
  <si>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</si>
  <si>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</si>
  <si>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</si>
  <si>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</si>
  <si>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</si>
  <si>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</si>
  <si>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</si>
  <si>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</si>
  <si>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</si>
  <si>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</si>
  <si>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</si>
  <si>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</si>
  <si>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</si>
  <si>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</si>
  <si>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</si>
  <si>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</si>
  <si>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</si>
  <si>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</si>
  <si>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</si>
  <si>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</si>
  <si>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</si>
  <si>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</si>
  <si>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</si>
  <si>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</si>
  <si>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</si>
  <si>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</si>
  <si>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</si>
  <si>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</si>
  <si>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</si>
  <si>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</si>
  <si>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</si>
  <si>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</si>
  <si>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</si>
  <si>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</si>
  <si>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</si>
  <si>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</si>
  <si>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</si>
  <si>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</si>
  <si>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</si>
  <si>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</si>
  <si>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</si>
  <si>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</si>
  <si>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</si>
  <si>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</si>
  <si>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</si>
  <si>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</si>
  <si>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</si>
  <si>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</si>
  <si>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</si>
  <si>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</si>
  <si>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</si>
  <si>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</si>
  <si>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</si>
  <si>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</si>
  <si>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</si>
  <si>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</si>
  <si>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</si>
  <si>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</si>
  <si>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</si>
  <si>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</si>
  <si>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</si>
  <si>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</si>
  <si>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</si>
  <si>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</si>
  <si>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</si>
  <si>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</si>
  <si>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</si>
  <si>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</si>
  <si>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</si>
  <si>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</si>
  <si>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</si>
  <si>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</si>
  <si>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</si>
  <si>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</si>
  <si>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</si>
  <si>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</si>
  <si>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</si>
  <si>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</si>
  <si>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</si>
  <si>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</si>
  <si>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</si>
  <si>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</si>
  <si>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</si>
  <si>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</si>
  <si>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</si>
  <si>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</si>
  <si>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</si>
  <si>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</si>
  <si>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</si>
  <si>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</si>
  <si>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</si>
  <si>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</si>
  <si>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</si>
  <si>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</si>
  <si>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</si>
  <si>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</si>
  <si>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</si>
  <si>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</si>
  <si>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</si>
  <si>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</si>
  <si>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</si>
  <si>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</si>
  <si>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</si>
  <si>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</si>
  <si>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</si>
  <si>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</si>
  <si>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</si>
  <si>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</si>
  <si>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</si>
  <si>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</si>
  <si>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</si>
  <si>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</si>
  <si>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</si>
  <si>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</si>
  <si>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</si>
  <si>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</si>
  <si>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</si>
  <si>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</si>
  <si>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</si>
  <si>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</si>
  <si>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</si>
  <si>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</si>
  <si>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</si>
  <si>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</si>
  <si>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</si>
  <si>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</si>
  <si>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</si>
  <si>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</si>
  <si>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</si>
  <si>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</si>
  <si>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</si>
  <si>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</si>
  <si>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</si>
  <si>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</si>
  <si>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</si>
  <si>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</si>
  <si>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</si>
  <si>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</si>
  <si>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</si>
  <si>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</si>
  <si>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</si>
  <si>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</si>
  <si>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</si>
  <si>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</si>
  <si>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</si>
  <si>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</si>
  <si>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</si>
  <si>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</si>
  <si>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</si>
  <si>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</si>
  <si>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</si>
  <si>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</si>
  <si>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</si>
  <si>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</si>
  <si>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</si>
  <si>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</si>
  <si>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</si>
  <si>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</si>
  <si>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</si>
  <si>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</si>
  <si>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</si>
  <si>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</si>
  <si>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</si>
  <si>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</si>
  <si>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</si>
  <si>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</si>
  <si>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</si>
  <si>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</si>
  <si>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</si>
  <si>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</si>
  <si>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</si>
  <si>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</si>
  <si>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</si>
  <si>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</si>
  <si>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</si>
  <si>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</si>
  <si>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</si>
  <si>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</si>
  <si>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</si>
  <si>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</si>
  <si>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</si>
  <si>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</si>
  <si>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</si>
  <si>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</si>
  <si>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</si>
  <si>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</si>
  <si>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</si>
  <si>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</si>
  <si>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</si>
  <si>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</si>
  <si>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</si>
  <si>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</si>
  <si>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</si>
  <si>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</si>
  <si>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</si>
  <si>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</si>
  <si>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</si>
  <si>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</si>
  <si>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</si>
  <si>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</si>
  <si>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</si>
  <si>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</si>
  <si>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</si>
  <si>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</si>
  <si>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</si>
  <si>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</si>
  <si>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</si>
  <si>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</si>
  <si>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</si>
  <si>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</si>
  <si>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</si>
  <si>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</si>
  <si>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</si>
  <si>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</si>
  <si>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</si>
  <si>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</si>
  <si>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</si>
  <si>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</si>
  <si>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</si>
  <si>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</si>
  <si>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</si>
  <si>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</si>
  <si>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</si>
  <si>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</si>
  <si>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</si>
  <si>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</si>
  <si>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</si>
  <si>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</si>
  <si>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</si>
  <si>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</si>
  <si>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</si>
  <si>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</si>
  <si>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</si>
  <si>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</si>
  <si>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</si>
  <si>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</si>
  <si>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</si>
  <si>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</si>
  <si>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</si>
  <si>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</si>
  <si>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</si>
  <si>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</si>
  <si>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</si>
  <si>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</si>
  <si>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</si>
  <si>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</si>
  <si>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</si>
  <si>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</si>
  <si>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</si>
  <si>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</si>
  <si>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</si>
  <si>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</si>
  <si>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</si>
  <si>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</si>
  <si>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</si>
  <si>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</si>
  <si>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</si>
  <si>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</si>
  <si>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</si>
  <si>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</si>
  <si>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</si>
  <si>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</si>
  <si>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</si>
  <si>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</si>
  <si>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</si>
  <si>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</si>
  <si>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</si>
  <si>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</si>
  <si>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</si>
  <si>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</si>
  <si>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</si>
  <si>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</si>
  <si>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</si>
  <si>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</si>
  <si>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</si>
  <si>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</si>
  <si>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</si>
  <si>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</si>
  <si>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</si>
  <si>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</si>
  <si>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</si>
  <si>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</si>
  <si>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</si>
  <si>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</si>
  <si>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</si>
  <si>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</si>
  <si>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</si>
  <si>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</si>
  <si>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</si>
  <si>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</si>
  <si>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</si>
  <si>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</si>
  <si>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</si>
  <si>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</si>
  <si>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</si>
  <si>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</si>
  <si>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</si>
  <si>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</si>
  <si>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</si>
  <si>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</si>
  <si>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</si>
  <si>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</si>
  <si>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</si>
  <si>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</si>
  <si>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</si>
  <si>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</si>
  <si>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</si>
  <si>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</si>
  <si>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</si>
  <si>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</si>
  <si>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</si>
  <si>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</si>
  <si>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</si>
  <si>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</si>
  <si>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</si>
  <si>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</si>
  <si>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</si>
  <si>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</si>
  <si>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</si>
  <si>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</si>
  <si>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</si>
  <si>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</si>
  <si>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</si>
  <si>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</si>
  <si>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</si>
  <si>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</si>
  <si>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</si>
  <si>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</si>
  <si>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</si>
  <si>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</si>
  <si>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</si>
  <si>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</si>
  <si>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</si>
  <si>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</si>
  <si>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</si>
  <si>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</si>
  <si>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</si>
  <si>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</si>
  <si>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</si>
  <si>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</si>
  <si>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</si>
  <si>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</si>
  <si>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</si>
  <si>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</si>
  <si>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</si>
  <si>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</si>
  <si>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</si>
  <si>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</si>
  <si>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</si>
  <si>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</si>
  <si>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</si>
  <si>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</si>
  <si>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</si>
  <si>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</si>
  <si>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</si>
  <si>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</si>
  <si>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</si>
  <si>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</si>
  <si>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</si>
  <si>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</si>
  <si>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</si>
  <si>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</si>
  <si>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</si>
  <si>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</si>
  <si>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</si>
  <si>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</si>
  <si>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</si>
  <si>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</si>
  <si>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</si>
  <si>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</si>
  <si>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</si>
  <si>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</si>
  <si>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</si>
  <si>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</si>
  <si>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</si>
  <si>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</si>
  <si>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</si>
  <si>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</si>
  <si>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</si>
  <si>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</si>
  <si>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</si>
  <si>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</si>
  <si>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</si>
  <si>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</si>
  <si>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</si>
  <si>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</si>
  <si>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</si>
  <si>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</si>
  <si>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</si>
  <si>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</si>
  <si>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</si>
  <si>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</si>
  <si>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</si>
  <si>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</si>
  <si>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</si>
  <si>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</si>
  <si>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</si>
  <si>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</si>
  <si>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</si>
  <si>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</si>
  <si>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</si>
  <si>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</si>
  <si>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</si>
  <si>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</si>
  <si>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</si>
  <si>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</si>
  <si>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</si>
  <si>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</si>
  <si>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</si>
  <si>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</si>
  <si>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</si>
  <si>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</si>
  <si>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</si>
  <si>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</si>
  <si>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</si>
  <si>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</si>
  <si>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</si>
  <si>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</si>
  <si>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</si>
  <si>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</si>
  <si>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</si>
  <si>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</si>
  <si>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</si>
  <si>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</si>
  <si>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</si>
  <si>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</si>
  <si>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</si>
  <si>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</si>
  <si>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</si>
  <si>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</si>
  <si>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</si>
  <si>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</si>
  <si>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</si>
  <si>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</si>
  <si>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</si>
  <si>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</si>
  <si>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</si>
  <si>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</si>
  <si>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</si>
  <si>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</si>
  <si>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</si>
  <si>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</si>
  <si>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</si>
  <si>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</si>
  <si>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</si>
  <si>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</si>
  <si>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</si>
  <si>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</si>
  <si>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</si>
  <si>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</si>
  <si>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</si>
  <si>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</si>
  <si>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</si>
  <si>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</si>
  <si>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</si>
  <si>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</si>
  <si>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</si>
  <si>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</si>
  <si>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</si>
  <si>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</si>
  <si>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</si>
  <si>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</si>
  <si>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</si>
  <si>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</si>
  <si>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</si>
  <si>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</si>
  <si>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</si>
  <si>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</si>
  <si>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</si>
  <si>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</si>
  <si>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</si>
  <si>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</si>
  <si>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</si>
  <si>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</si>
  <si>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</si>
  <si>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</si>
  <si>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</si>
  <si>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</si>
  <si>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</si>
  <si>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</si>
  <si>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</si>
  <si>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</si>
  <si>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</si>
  <si>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</si>
  <si>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</si>
  <si>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</si>
  <si>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</si>
  <si>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</si>
  <si>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</si>
  <si>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</si>
  <si>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</si>
  <si>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</si>
  <si>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</si>
  <si>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</si>
  <si>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</si>
  <si>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</si>
  <si>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</si>
  <si>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</si>
  <si>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</si>
  <si>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</si>
  <si>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</si>
  <si>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</si>
  <si>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</si>
  <si>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</si>
  <si>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</si>
  <si>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</si>
  <si>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</si>
  <si>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</si>
  <si>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</si>
  <si>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</si>
  <si>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</si>
  <si>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</si>
  <si>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</si>
  <si>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</si>
  <si>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</si>
  <si>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</si>
  <si>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</si>
  <si>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</si>
  <si>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</si>
  <si>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</si>
  <si>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</si>
  <si>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</si>
  <si>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</si>
  <si>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</si>
  <si>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</si>
  <si>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</si>
  <si>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</si>
  <si>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</si>
  <si>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</si>
  <si>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</si>
  <si>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</si>
  <si>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</si>
  <si>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</si>
  <si>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</si>
  <si>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</si>
  <si>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</si>
  <si>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</si>
  <si>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</si>
  <si>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</si>
  <si>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</si>
  <si>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</si>
  <si>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</si>
  <si>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</si>
  <si>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</si>
  <si>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</si>
  <si>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</si>
  <si>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</si>
  <si>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</si>
  <si>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</si>
  <si>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</si>
  <si>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</si>
  <si>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</si>
  <si>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</si>
  <si>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</si>
  <si>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</si>
  <si>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</si>
  <si>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</si>
  <si>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</si>
  <si>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</si>
  <si>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</si>
  <si>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</si>
  <si>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</si>
  <si>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</si>
  <si>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</si>
  <si>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</si>
  <si>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</si>
  <si>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</si>
  <si>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</si>
  <si>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</si>
  <si>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</si>
  <si>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</si>
  <si>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</si>
  <si>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</si>
  <si>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</si>
  <si>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</si>
  <si>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</si>
  <si>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</si>
  <si>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</si>
  <si>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</si>
  <si>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</si>
  <si>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</si>
  <si>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</si>
  <si>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</si>
  <si>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</si>
  <si>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</si>
  <si>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</si>
  <si>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</si>
  <si>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</si>
  <si>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</si>
  <si>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</si>
  <si>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</si>
  <si>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</si>
  <si>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</si>
  <si>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</si>
  <si>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</si>
  <si>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</si>
  <si>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</si>
  <si>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</si>
  <si>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</si>
  <si>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</si>
  <si>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</si>
  <si>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</si>
  <si>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</si>
  <si>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</si>
  <si>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</si>
  <si>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</si>
  <si>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</si>
  <si>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</si>
  <si>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</si>
  <si>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</si>
  <si>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</si>
  <si>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</si>
  <si>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</si>
  <si>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</si>
  <si>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</si>
  <si>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</si>
  <si>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</si>
  <si>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</si>
  <si>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</si>
  <si>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</si>
  <si>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</si>
  <si>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</si>
  <si>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</si>
  <si>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</si>
  <si>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</si>
  <si>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</si>
  <si>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</si>
  <si>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</si>
  <si>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</si>
  <si>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</si>
  <si>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</si>
  <si>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</si>
  <si>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</si>
  <si>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</si>
  <si>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</si>
  <si>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</si>
  <si>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</si>
  <si>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</si>
  <si>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</si>
  <si>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</si>
  <si>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</si>
  <si>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</si>
  <si>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</si>
  <si>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</si>
  <si>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</si>
  <si>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</si>
  <si>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</si>
  <si>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</si>
  <si>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</si>
  <si>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</si>
  <si>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</si>
  <si>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</si>
  <si>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</si>
  <si>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</si>
  <si>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</si>
  <si>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</si>
  <si>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</si>
  <si>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</si>
  <si>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</si>
  <si>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</si>
  <si>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</si>
  <si>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</si>
  <si>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</si>
  <si>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</si>
  <si>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</si>
  <si>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</si>
  <si>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</si>
  <si>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</si>
  <si>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</si>
  <si>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</si>
  <si>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</si>
  <si>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</si>
  <si>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</si>
  <si>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</si>
  <si>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</si>
  <si>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</si>
  <si>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</si>
  <si>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</si>
  <si>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</si>
  <si>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</si>
  <si>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</si>
  <si>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</si>
  <si>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</si>
  <si>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</si>
  <si>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</si>
  <si>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</si>
  <si>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</si>
  <si>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</si>
  <si>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</si>
  <si>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</si>
  <si>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</si>
  <si>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</si>
  <si>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</si>
  <si>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</si>
  <si>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</si>
  <si>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</si>
  <si>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</si>
  <si>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</si>
  <si>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</si>
  <si>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</si>
  <si>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</si>
  <si>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</si>
  <si>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</si>
  <si>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</si>
  <si>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</si>
  <si>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</si>
  <si>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</si>
  <si>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</si>
  <si>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</si>
  <si>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</si>
  <si>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</si>
  <si>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</si>
  <si>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</si>
  <si>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</si>
  <si>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</si>
  <si>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</si>
  <si>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</si>
  <si>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</si>
  <si>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</si>
  <si>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</si>
  <si>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</si>
  <si>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</si>
  <si>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</si>
  <si>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</si>
  <si>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</si>
  <si>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</si>
  <si>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</si>
  <si>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</si>
  <si>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</si>
  <si>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</si>
  <si>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</si>
  <si>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</si>
  <si>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</si>
  <si>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</si>
  <si>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</si>
  <si>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</si>
  <si>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</si>
  <si>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</si>
  <si>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</si>
  <si>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</si>
  <si>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</si>
  <si>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</si>
  <si>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</si>
  <si>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</si>
  <si>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</si>
  <si>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</si>
  <si>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</si>
  <si>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</si>
  <si>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</si>
  <si>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</si>
  <si>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</si>
  <si>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</si>
  <si>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</si>
  <si>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</si>
  <si>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</si>
  <si>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</si>
  <si>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</si>
  <si>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</si>
  <si>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</si>
  <si>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</si>
  <si>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</si>
  <si>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</si>
  <si>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</si>
  <si>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</si>
  <si>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</si>
  <si>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</si>
  <si>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</si>
  <si>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</si>
  <si>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</si>
  <si>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</si>
  <si>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</si>
  <si>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</si>
  <si>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</si>
  <si>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</si>
  <si>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</si>
  <si>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</si>
  <si>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</si>
  <si>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</si>
  <si>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</si>
  <si>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</si>
  <si>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</si>
  <si>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</si>
  <si>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</si>
  <si>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</si>
  <si>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</si>
  <si>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</si>
  <si>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</si>
  <si>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</si>
  <si>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</si>
  <si>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</si>
  <si>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</si>
  <si>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</si>
  <si>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</si>
  <si>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</si>
  <si>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</si>
  <si>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</si>
  <si>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</si>
  <si>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</si>
  <si>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</si>
  <si>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</si>
  <si>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</si>
  <si>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</si>
  <si>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</si>
  <si>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</si>
  <si>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</si>
  <si>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</si>
  <si>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</si>
  <si>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</si>
  <si>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</si>
  <si>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</si>
  <si>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</si>
  <si>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</si>
  <si>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</si>
  <si>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</si>
  <si>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</si>
  <si>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</si>
  <si>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</si>
  <si>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</si>
  <si>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</si>
  <si>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</si>
  <si>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</si>
  <si>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</si>
  <si>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</si>
  <si>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</si>
  <si>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</si>
  <si>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</si>
  <si>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</si>
  <si>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</si>
  <si>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</si>
  <si>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</si>
  <si>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</si>
  <si>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</si>
  <si>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</si>
  <si>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</si>
  <si>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</si>
  <si>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</si>
  <si>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</si>
  <si>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</si>
  <si>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</si>
  <si>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</si>
  <si>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</si>
  <si>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</si>
  <si>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</si>
  <si>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</si>
  <si>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</si>
  <si>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</si>
  <si>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</si>
  <si>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</si>
  <si>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</si>
  <si>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</si>
  <si>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</si>
  <si>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</si>
  <si>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</si>
  <si>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</si>
  <si>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</si>
  <si>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</si>
  <si>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</si>
  <si>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</si>
  <si>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</si>
  <si>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</si>
  <si>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</si>
  <si>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</si>
  <si>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</si>
  <si>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</si>
  <si>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</si>
  <si>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</si>
  <si>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</si>
  <si>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</si>
  <si>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</si>
  <si>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</si>
  <si>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</si>
  <si>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</si>
  <si>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</si>
  <si>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</si>
  <si>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</si>
  <si>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</si>
  <si>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</si>
  <si>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</si>
  <si>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</si>
  <si>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</si>
  <si>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</si>
  <si>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</si>
  <si>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</si>
  <si>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</si>
  <si>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</si>
  <si>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</si>
  <si>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</si>
  <si>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</si>
  <si>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</si>
  <si>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</si>
  <si>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</si>
  <si>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</si>
  <si>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</si>
  <si>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</si>
  <si>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</si>
  <si>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</si>
  <si>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</si>
  <si>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</si>
  <si>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</si>
  <si>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</si>
  <si>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</si>
  <si>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</si>
  <si>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</si>
  <si>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</si>
  <si>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</si>
  <si>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</si>
  <si>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</si>
  <si>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</si>
  <si>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</si>
  <si>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</si>
  <si>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</si>
  <si>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</si>
  <si>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</si>
  <si>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</si>
  <si>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</si>
  <si>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</si>
  <si>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</si>
  <si>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</si>
  <si>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</si>
  <si>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</si>
  <si>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</si>
  <si>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</si>
  <si>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</si>
  <si>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</si>
  <si>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</si>
  <si>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</si>
  <si>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</si>
  <si>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</si>
  <si>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</si>
  <si>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</si>
  <si>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</si>
  <si>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</si>
  <si>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</si>
  <si>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</si>
  <si>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</si>
  <si>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</si>
  <si>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</si>
  <si>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</si>
  <si>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</si>
  <si>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</si>
  <si>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</si>
  <si>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</si>
  <si>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</si>
  <si>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</si>
  <si>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</si>
  <si>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</si>
  <si>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</si>
  <si>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</si>
  <si>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</si>
  <si>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</si>
  <si>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</si>
  <si>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</si>
  <si>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</si>
  <si>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</si>
  <si>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</si>
  <si>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</si>
  <si>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</si>
  <si>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</si>
  <si>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</si>
  <si>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</si>
  <si>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</si>
  <si>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</si>
  <si>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</si>
  <si>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</si>
  <si>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</si>
  <si>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</si>
  <si>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</si>
  <si>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</si>
  <si>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</si>
  <si>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</si>
  <si>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</si>
  <si>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</si>
  <si>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</si>
  <si>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</si>
  <si>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</si>
  <si>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</si>
  <si>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</si>
  <si>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</si>
  <si>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</si>
  <si>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</si>
  <si>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</si>
  <si>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</si>
  <si>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</si>
  <si>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</si>
  <si>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</si>
  <si>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</si>
  <si>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</si>
  <si>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</si>
  <si>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</si>
  <si>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</si>
  <si>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</si>
  <si>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</si>
  <si>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</si>
  <si>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</si>
  <si>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</si>
  <si>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</si>
  <si>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</si>
  <si>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</si>
  <si>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</si>
  <si>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</si>
  <si>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</si>
  <si>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</si>
  <si>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</si>
  <si>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</si>
  <si>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</si>
  <si>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</si>
  <si>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</si>
  <si>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</si>
  <si>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</si>
  <si>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</si>
  <si>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</si>
  <si>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</si>
  <si>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</si>
  <si>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</si>
  <si>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</si>
  <si>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</si>
  <si>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</si>
  <si>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</si>
  <si>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</si>
  <si>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</si>
  <si>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</si>
  <si>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</si>
  <si>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</si>
  <si>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</si>
  <si>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</si>
  <si>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</si>
  <si>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</si>
  <si>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</si>
  <si>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</si>
  <si>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</si>
  <si>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</si>
  <si>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</si>
  <si>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</si>
  <si>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</si>
  <si>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</si>
  <si>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</si>
  <si>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</si>
  <si>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</si>
  <si>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</si>
  <si>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</si>
  <si>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</si>
  <si>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</si>
  <si>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</si>
  <si>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</si>
  <si>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</si>
  <si>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</si>
  <si>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</si>
  <si>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</si>
  <si>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</si>
  <si>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</si>
  <si>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</si>
  <si>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</si>
  <si>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</si>
  <si>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</si>
  <si>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</si>
  <si>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</si>
  <si>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</si>
  <si>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</si>
  <si>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</si>
  <si>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</si>
  <si>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</si>
  <si>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</si>
  <si>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</si>
  <si>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</si>
  <si>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</si>
  <si>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</si>
  <si>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</si>
  <si>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</si>
  <si>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</si>
  <si>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</si>
  <si>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</si>
  <si>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</si>
  <si>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</si>
  <si>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</si>
  <si>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</si>
  <si>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</si>
  <si>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</si>
  <si>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</si>
  <si>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</si>
  <si>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</si>
  <si>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</si>
  <si>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</si>
  <si>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</si>
  <si>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</si>
  <si>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</si>
  <si>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</si>
  <si>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</si>
  <si>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</si>
  <si>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</si>
  <si>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</si>
  <si>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</si>
  <si>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</si>
  <si>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</si>
  <si>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</si>
  <si>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</si>
  <si>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</si>
  <si>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</si>
  <si>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</si>
  <si>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</si>
  <si>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</si>
  <si>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</si>
  <si>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</si>
  <si>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</si>
  <si>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</si>
  <si>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</si>
  <si>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</si>
  <si>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</si>
  <si>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</si>
  <si>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</si>
  <si>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</si>
  <si>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</si>
  <si>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</si>
  <si>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</si>
  <si>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</si>
  <si>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</si>
  <si>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</si>
  <si>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</si>
  <si>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</si>
  <si>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</si>
  <si>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</si>
  <si>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</si>
  <si>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</si>
  <si>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</si>
  <si>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</si>
  <si>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</si>
  <si>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</si>
  <si>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</si>
  <si>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</si>
  <si>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</si>
  <si>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</si>
  <si>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</si>
  <si>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</si>
  <si>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</si>
  <si>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</si>
  <si>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</si>
  <si>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</si>
  <si>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</si>
  <si>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</si>
  <si>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</si>
  <si>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</si>
  <si>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</si>
  <si>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</si>
  <si>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</si>
  <si>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</si>
  <si>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</si>
  <si>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</si>
  <si>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</si>
  <si>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</si>
  <si>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</si>
  <si>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</si>
  <si>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</si>
  <si>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</si>
  <si>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</si>
  <si>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</si>
  <si>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</si>
  <si>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</si>
  <si>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</si>
  <si>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</si>
  <si>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</si>
  <si>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</si>
  <si>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</si>
  <si>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</si>
  <si>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</si>
  <si>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</si>
  <si>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</si>
  <si>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</si>
  <si>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</si>
  <si>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</si>
  <si>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</si>
  <si>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</si>
  <si>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</si>
  <si>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</si>
  <si>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</si>
  <si>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</si>
  <si>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</si>
  <si>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</si>
  <si>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</si>
  <si>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</si>
  <si>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</si>
  <si>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</si>
  <si>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</si>
  <si>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</si>
  <si>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</si>
  <si>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</si>
  <si>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</si>
  <si>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</si>
  <si>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</si>
  <si>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</si>
  <si>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</si>
  <si>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</si>
  <si>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</si>
  <si>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</si>
  <si>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</si>
  <si>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</si>
  <si>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</si>
  <si>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</si>
  <si>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</si>
  <si>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</si>
  <si>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</si>
  <si>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</si>
  <si>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</si>
  <si>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</si>
  <si>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</si>
  <si>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</si>
  <si>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</si>
  <si>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</si>
  <si>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</si>
  <si>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</si>
  <si>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</si>
  <si>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</si>
  <si>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</si>
  <si>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</si>
  <si>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</si>
  <si>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</si>
  <si>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</si>
  <si>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</si>
  <si>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</si>
  <si>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</si>
  <si>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</si>
  <si>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</si>
  <si>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</si>
  <si>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</si>
  <si>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</si>
  <si>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</si>
  <si>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</si>
  <si>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</si>
  <si>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</si>
  <si>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</si>
  <si>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</si>
  <si>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</si>
  <si>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</si>
  <si>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</si>
  <si>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</si>
  <si>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</si>
  <si>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</si>
  <si>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</si>
  <si>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</si>
  <si>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</si>
  <si>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</si>
  <si>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</si>
  <si>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</si>
  <si>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</si>
  <si>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</si>
  <si>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</si>
  <si>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</si>
  <si>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</si>
  <si>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</si>
  <si>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</si>
  <si>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</si>
  <si>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</si>
  <si>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</si>
  <si>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</si>
  <si>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</si>
  <si>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</si>
  <si>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</si>
  <si>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</si>
  <si>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</si>
  <si>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</si>
  <si>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</si>
  <si>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</si>
  <si>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</si>
  <si>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</si>
  <si>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</si>
  <si>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</si>
  <si>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</si>
  <si>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</si>
  <si>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</si>
  <si>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</si>
  <si>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</si>
  <si>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</si>
  <si>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</si>
  <si>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</si>
  <si>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</si>
  <si>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</si>
  <si>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</si>
  <si>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</si>
  <si>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</si>
  <si>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</si>
  <si>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</si>
  <si>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</si>
  <si>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</si>
  <si>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</si>
  <si>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</si>
  <si>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</si>
  <si>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</si>
  <si>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</si>
  <si>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</si>
  <si>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</si>
  <si>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</si>
  <si>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</si>
  <si>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</si>
  <si>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</si>
  <si>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</si>
  <si>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</si>
  <si>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</si>
  <si>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</si>
  <si>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</si>
  <si>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</si>
  <si>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</si>
  <si>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</si>
  <si>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</si>
  <si>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</si>
  <si>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</si>
  <si>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</si>
  <si>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</si>
  <si>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</si>
  <si>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</si>
  <si>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</si>
  <si>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</si>
  <si>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</si>
  <si>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</si>
  <si>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</si>
  <si>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</si>
  <si>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</si>
  <si>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</si>
  <si>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</si>
  <si>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</si>
  <si>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</si>
  <si>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</si>
  <si>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</si>
  <si>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</si>
  <si>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</si>
  <si>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</si>
  <si>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</si>
  <si>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</si>
  <si>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</si>
  <si>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</si>
  <si>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</si>
  <si>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</si>
  <si>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</si>
  <si>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</si>
  <si>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</si>
  <si>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</si>
  <si>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</si>
  <si>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</si>
  <si>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</si>
  <si>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</si>
  <si>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</si>
  <si>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</si>
  <si>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</si>
  <si>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</si>
  <si>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</si>
  <si>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</si>
  <si>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</si>
  <si>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</si>
  <si>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</si>
  <si>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</si>
  <si>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</si>
  <si>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</si>
  <si>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</si>
  <si>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</si>
  <si>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</si>
  <si>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</si>
  <si>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</si>
  <si>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</si>
  <si>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</si>
  <si>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</si>
  <si>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</si>
  <si>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</si>
  <si>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</si>
  <si>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</si>
  <si>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</si>
  <si>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</si>
  <si>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</si>
  <si>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</si>
  <si>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</si>
  <si>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</si>
  <si>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</si>
  <si>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</si>
  <si>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</si>
  <si>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</si>
  <si>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</si>
  <si>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</si>
  <si>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</si>
  <si>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</si>
  <si>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</si>
  <si>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</si>
  <si>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</si>
  <si>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</si>
  <si>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</si>
  <si>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</si>
  <si>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</si>
  <si>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</si>
  <si>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</si>
  <si>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</si>
  <si>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</si>
  <si>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</si>
  <si>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</si>
  <si>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</si>
  <si>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</si>
  <si>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</si>
  <si>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</si>
  <si>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</si>
  <si>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</si>
  <si>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</si>
  <si>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</si>
  <si>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</si>
  <si>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</si>
  <si>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</si>
  <si>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</si>
  <si>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</si>
  <si>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</si>
  <si>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</si>
  <si>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</si>
  <si>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</si>
  <si>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</si>
  <si>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</si>
  <si>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</si>
  <si>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</si>
  <si>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</si>
  <si>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</si>
  <si>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</si>
  <si>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</si>
  <si>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</si>
  <si>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</si>
  <si>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</si>
  <si>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</si>
  <si>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</si>
  <si>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</si>
  <si>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</si>
  <si>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</si>
  <si>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</si>
  <si>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</si>
  <si>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</si>
  <si>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</si>
  <si>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</si>
  <si>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</si>
  <si>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</si>
  <si>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</si>
  <si>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</si>
  <si>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</si>
  <si>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</si>
  <si>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</si>
  <si>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</si>
  <si>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</si>
  <si>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</si>
  <si>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</si>
  <si>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</si>
  <si>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</si>
  <si>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</si>
  <si>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</si>
  <si>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</si>
  <si>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</si>
  <si>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</si>
  <si>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</si>
  <si>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</si>
  <si>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</si>
  <si>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</si>
  <si>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</si>
  <si>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</si>
  <si>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</si>
  <si>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</si>
  <si>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</si>
  <si>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</si>
  <si>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</si>
  <si>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</si>
  <si>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</si>
  <si>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</si>
  <si>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</si>
  <si>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</si>
  <si>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</si>
  <si>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</si>
  <si>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</si>
  <si>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</si>
  <si>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</si>
  <si>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</si>
  <si>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</si>
  <si>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</si>
  <si>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</si>
  <si>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</si>
  <si>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</si>
  <si>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</si>
  <si>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</si>
  <si>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</si>
  <si>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</si>
  <si>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</si>
  <si>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</si>
  <si>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</si>
  <si>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</si>
  <si>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</si>
  <si>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</si>
  <si>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</si>
  <si>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</si>
  <si>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</si>
  <si>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</si>
  <si>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</si>
  <si>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</si>
  <si>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</si>
  <si>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</si>
  <si>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</si>
  <si>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</si>
  <si>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</si>
  <si>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</si>
  <si>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</si>
  <si>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</si>
  <si>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</si>
  <si>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</si>
  <si>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</si>
  <si>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</si>
  <si>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</si>
  <si>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</si>
  <si>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</si>
  <si>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</si>
  <si>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</si>
  <si>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</si>
  <si>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</si>
  <si>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</si>
  <si>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</si>
  <si>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</si>
  <si>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</si>
  <si>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</si>
  <si>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</si>
  <si>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</si>
  <si>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</si>
  <si>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</si>
  <si>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</si>
  <si>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</si>
  <si>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</si>
  <si>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</si>
  <si>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</si>
  <si>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</si>
  <si>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</si>
  <si>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</si>
  <si>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</si>
  <si>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</si>
  <si>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</si>
  <si>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</si>
  <si>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</si>
  <si>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</si>
  <si>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</si>
  <si>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</si>
  <si>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</si>
  <si>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</si>
  <si>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</si>
  <si>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</si>
  <si>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</si>
  <si>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</si>
  <si>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</si>
  <si>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</si>
  <si>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</si>
  <si>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</si>
  <si>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</si>
  <si>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</si>
  <si>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</si>
  <si>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</si>
  <si>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</si>
  <si>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</si>
  <si>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</si>
  <si>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</si>
  <si>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</si>
  <si>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</si>
  <si>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</si>
  <si>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</si>
  <si>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</si>
  <si>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</si>
  <si>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</si>
  <si>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</si>
  <si>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</si>
  <si>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</si>
  <si>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</si>
  <si>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</si>
  <si>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</si>
  <si>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</si>
  <si>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</si>
  <si>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</si>
  <si>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</si>
  <si>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</si>
  <si>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</si>
  <si>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</si>
  <si>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</si>
  <si>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</si>
  <si>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</si>
  <si>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</si>
  <si>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</si>
  <si>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</si>
  <si>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</si>
  <si>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</si>
  <si>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</si>
  <si>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</si>
  <si>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</si>
  <si>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</si>
  <si>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</si>
  <si>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</si>
  <si>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</si>
  <si>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</si>
  <si>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</si>
  <si>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</si>
  <si>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</si>
  <si>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</si>
  <si>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</si>
  <si>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</si>
  <si>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</si>
  <si>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</si>
  <si>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</si>
  <si>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</si>
  <si>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</si>
  <si>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</si>
  <si>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</si>
  <si>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</si>
  <si>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</si>
  <si>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</si>
  <si>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</si>
  <si>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</si>
  <si>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</si>
  <si>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</si>
  <si>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</si>
  <si>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</si>
  <si>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</si>
  <si>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</si>
  <si>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</si>
  <si>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</si>
  <si>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</si>
  <si>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</si>
  <si>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</si>
  <si>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</si>
  <si>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</si>
  <si>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</si>
  <si>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</si>
  <si>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</si>
  <si>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</si>
  <si>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</si>
  <si>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</si>
  <si>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</si>
  <si>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</si>
  <si>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</si>
  <si>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</si>
  <si>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</si>
  <si>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</si>
  <si>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</si>
  <si>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</si>
  <si>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</si>
  <si>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</si>
  <si>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</si>
  <si>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</si>
  <si>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</si>
  <si>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</si>
  <si>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</si>
  <si>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</si>
  <si>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</si>
  <si>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</si>
  <si>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</si>
  <si>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</si>
  <si>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</si>
  <si>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</si>
  <si>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</si>
  <si>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</si>
  <si>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</si>
  <si>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</si>
  <si>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</si>
  <si>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</si>
  <si>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</si>
  <si>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</si>
  <si>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</si>
  <si>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</si>
  <si>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</si>
  <si>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</si>
  <si>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</si>
  <si>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</si>
  <si>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</si>
  <si>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</si>
  <si>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</si>
  <si>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</si>
  <si>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</si>
  <si>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</si>
  <si>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</si>
  <si>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</si>
  <si>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</si>
  <si>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</si>
  <si>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</si>
  <si>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</si>
  <si>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</si>
  <si>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</si>
  <si>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</si>
  <si>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</si>
  <si>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</si>
  <si>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</si>
  <si>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</si>
  <si>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</si>
  <si>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</si>
  <si>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</si>
  <si>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</si>
  <si>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</si>
  <si>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</si>
  <si>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</si>
  <si>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</si>
  <si>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</si>
  <si>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</si>
  <si>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</si>
  <si>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</si>
  <si>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</si>
  <si>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</si>
  <si>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</si>
  <si>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</si>
  <si>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</si>
  <si>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</si>
  <si>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</si>
  <si>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</si>
  <si>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</si>
  <si>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</si>
  <si>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</si>
  <si>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</si>
  <si>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</si>
  <si>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</si>
  <si>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</si>
  <si>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</si>
  <si>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</si>
  <si>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</si>
  <si>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</si>
  <si>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</si>
  <si>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</si>
  <si>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</si>
  <si>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</si>
  <si>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</si>
  <si>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</si>
  <si>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</si>
  <si>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</si>
  <si>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</si>
  <si>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</si>
  <si>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</si>
  <si>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</si>
  <si>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</si>
  <si>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</si>
  <si>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</si>
  <si>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</si>
  <si>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</si>
  <si>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</si>
  <si>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</si>
  <si>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</si>
  <si>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</si>
  <si>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</si>
  <si>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</si>
  <si>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</si>
  <si>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</si>
  <si>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</si>
  <si>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</si>
  <si>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</si>
  <si>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</si>
  <si>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</si>
  <si>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</si>
  <si>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</si>
  <si>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</si>
  <si>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</si>
  <si>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</si>
  <si>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</si>
  <si>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</si>
  <si>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</si>
  <si>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</si>
  <si>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</si>
  <si>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</si>
  <si>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</si>
  <si>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</si>
  <si>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</si>
  <si>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</si>
  <si>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</si>
  <si>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</si>
  <si>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</si>
  <si>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</si>
  <si>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</si>
  <si>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</si>
  <si>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</si>
  <si>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</si>
  <si>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</si>
  <si>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</si>
  <si>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</si>
  <si>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</si>
  <si>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</si>
  <si>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</si>
  <si>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</si>
  <si>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</si>
  <si>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</si>
  <si>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</si>
  <si>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</si>
  <si>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</si>
  <si>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</si>
  <si>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</si>
  <si>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</si>
  <si>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</si>
  <si>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</si>
  <si>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</si>
  <si>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</si>
  <si>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</si>
  <si>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</si>
  <si>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</si>
  <si>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</si>
  <si>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</si>
  <si>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</si>
  <si>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</si>
  <si>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</si>
  <si>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</si>
  <si>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</si>
  <si>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</si>
  <si>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</si>
  <si>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</si>
  <si>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</si>
  <si>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</si>
  <si>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</si>
  <si>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</si>
  <si>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</si>
  <si>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</si>
  <si>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</si>
  <si>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</si>
  <si>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</si>
  <si>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</si>
  <si>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</si>
  <si>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</si>
  <si>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</si>
  <si>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</si>
  <si>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</si>
  <si>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</si>
  <si>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</si>
  <si>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</si>
  <si>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</si>
  <si>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</si>
  <si>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</si>
  <si>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</si>
  <si>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</si>
  <si>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</si>
  <si>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</si>
  <si>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</si>
  <si>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</si>
  <si>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</si>
  <si>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</si>
  <si>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</si>
  <si>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</si>
  <si>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</si>
  <si>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</si>
  <si>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</si>
  <si>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</si>
  <si>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</si>
  <si>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</si>
  <si>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</si>
  <si>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</si>
  <si>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</si>
  <si>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</si>
  <si>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</si>
  <si>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</si>
  <si>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</si>
  <si>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</si>
  <si>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</si>
  <si>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</si>
  <si>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</si>
  <si>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</si>
  <si>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</si>
  <si>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</si>
  <si>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</si>
  <si>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</si>
  <si>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</si>
  <si>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</si>
  <si>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</si>
  <si>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</si>
  <si>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</si>
  <si>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</si>
  <si>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</si>
  <si>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</si>
  <si>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</si>
  <si>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</si>
  <si>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</si>
  <si>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</si>
  <si>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</si>
  <si>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</si>
  <si>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</si>
  <si>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</si>
  <si>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</si>
  <si>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</si>
  <si>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</si>
  <si>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</si>
  <si>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</si>
  <si>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</si>
  <si>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</si>
  <si>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</si>
  <si>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</si>
  <si>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</si>
  <si>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</si>
  <si>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</si>
  <si>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</si>
  <si>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</si>
  <si>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</si>
  <si>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</si>
  <si>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</si>
  <si>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</si>
  <si>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</si>
  <si>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</si>
  <si>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</si>
  <si>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</si>
  <si>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</si>
  <si>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</si>
  <si>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</si>
  <si>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</si>
  <si>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</si>
  <si>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</si>
  <si>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</si>
  <si>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</si>
  <si>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</si>
  <si>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</si>
  <si>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</si>
  <si>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</si>
  <si>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</si>
  <si>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</si>
  <si>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</si>
  <si>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</si>
  <si>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</si>
  <si>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</si>
  <si>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</si>
  <si>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</si>
  <si>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</si>
  <si>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</si>
  <si>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</si>
  <si>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</si>
  <si>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</si>
  <si>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</si>
  <si>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</si>
  <si>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</si>
  <si>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</si>
  <si>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</si>
  <si>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</si>
  <si>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</si>
  <si>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</si>
  <si>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</si>
  <si>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</si>
  <si>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</si>
  <si>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</si>
  <si>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</si>
  <si>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</si>
  <si>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</si>
  <si>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</si>
  <si>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</si>
  <si>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</si>
  <si>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</si>
  <si>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</si>
  <si>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</si>
  <si>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</si>
  <si>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</si>
  <si>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</si>
  <si>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</si>
  <si>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</si>
  <si>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</si>
  <si>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</si>
  <si>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</si>
  <si>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</si>
  <si>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</si>
  <si>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</si>
  <si>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</si>
  <si>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</si>
  <si>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</si>
  <si>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</si>
  <si>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</si>
  <si>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</si>
  <si>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</si>
  <si>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</si>
  <si>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</si>
  <si>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</si>
  <si>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</si>
  <si>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</si>
  <si>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</si>
  <si>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</si>
  <si>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</si>
  <si>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</si>
  <si>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</si>
  <si>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</si>
  <si>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</si>
  <si>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</si>
  <si>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</si>
  <si>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</si>
  <si>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</si>
  <si>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</si>
  <si>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</si>
  <si>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</si>
  <si>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</si>
  <si>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</si>
  <si>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</si>
  <si>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</si>
  <si>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</si>
  <si>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</si>
  <si>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</si>
  <si>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</si>
  <si>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</si>
  <si>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</si>
  <si>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</si>
  <si>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</si>
  <si>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</si>
  <si>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</si>
  <si>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</si>
  <si>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</si>
  <si>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</si>
  <si>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</si>
  <si>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</si>
  <si>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</si>
  <si>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</si>
  <si>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</si>
  <si>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</si>
  <si>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</si>
  <si>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</si>
  <si>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</si>
  <si>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</si>
  <si>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</si>
  <si>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</si>
  <si>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</si>
  <si>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</si>
  <si>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</si>
  <si>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</si>
  <si>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</si>
  <si>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</si>
  <si>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</si>
  <si>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</si>
  <si>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</si>
  <si>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</si>
  <si>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</si>
  <si>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</si>
  <si>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</si>
  <si>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</si>
  <si>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</si>
  <si>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</si>
  <si>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</si>
  <si>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</si>
  <si>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</si>
  <si>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</si>
  <si>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</si>
  <si>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</si>
  <si>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</si>
  <si>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</si>
  <si>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</si>
  <si>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</si>
  <si>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</si>
  <si>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</si>
  <si>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</si>
  <si>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</si>
  <si>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</si>
  <si>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</si>
  <si>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</si>
  <si>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</si>
  <si>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</si>
  <si>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</si>
  <si>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</si>
  <si>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</si>
  <si>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</si>
  <si>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</si>
  <si>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</si>
  <si>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</si>
  <si>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</si>
  <si>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</si>
  <si>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</si>
  <si>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</si>
  <si>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</si>
  <si>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</si>
  <si>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</si>
  <si>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</si>
  <si>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</si>
  <si>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</si>
  <si>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</si>
  <si>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</si>
  <si>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</si>
  <si>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</si>
  <si>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</si>
  <si>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</si>
  <si>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</si>
  <si>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</si>
  <si>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</si>
  <si>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</si>
  <si>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</si>
  <si>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</si>
  <si>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</si>
  <si>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</si>
  <si>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</si>
  <si>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</si>
  <si>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</si>
  <si>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</si>
  <si>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</si>
  <si>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</si>
  <si>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</si>
  <si>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</si>
  <si>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</si>
  <si>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</si>
  <si>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</si>
  <si>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</si>
  <si>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</si>
  <si>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</si>
  <si>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</si>
  <si>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</si>
  <si>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</si>
  <si>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</si>
  <si>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</si>
  <si>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</si>
  <si>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</si>
  <si>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</si>
  <si>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</si>
  <si>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</si>
  <si>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</si>
  <si>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</si>
  <si>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</si>
  <si>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</si>
  <si>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</si>
  <si>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</si>
  <si>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</si>
  <si>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</si>
  <si>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</si>
  <si>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</si>
  <si>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</si>
  <si>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</si>
  <si>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</si>
  <si>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</si>
  <si>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</si>
  <si>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</si>
  <si>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</si>
  <si>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</si>
  <si>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</si>
  <si>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</si>
  <si>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</si>
  <si>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</si>
  <si>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</si>
  <si>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</si>
  <si>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</si>
  <si>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</si>
  <si>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</si>
  <si>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</si>
  <si>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</si>
  <si>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</si>
  <si>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</si>
  <si>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</si>
  <si>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</si>
  <si>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</si>
  <si>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</si>
  <si>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</si>
  <si>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</si>
  <si>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</si>
  <si>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</si>
  <si>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</si>
  <si>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</si>
  <si>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</si>
  <si>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</si>
  <si>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</si>
  <si>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</si>
  <si>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</si>
  <si>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</si>
  <si>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</si>
  <si>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</si>
  <si>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</si>
  <si>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</si>
  <si>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</si>
  <si>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</si>
  <si>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</si>
  <si>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</si>
  <si>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</si>
  <si>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</si>
  <si>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</si>
  <si>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</si>
  <si>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</si>
  <si>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</si>
  <si>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</si>
  <si>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</si>
  <si>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</si>
  <si>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</si>
  <si>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</si>
  <si>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</si>
  <si>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</si>
  <si>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</si>
  <si>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</si>
  <si>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</si>
  <si>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</si>
  <si>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</si>
  <si>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</si>
  <si>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</si>
  <si>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</si>
  <si>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</si>
  <si>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</si>
  <si>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</si>
  <si>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</si>
  <si>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</si>
  <si>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</si>
  <si>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</si>
  <si>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</si>
  <si>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</si>
  <si>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</si>
  <si>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</si>
  <si>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</si>
  <si>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</si>
  <si>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</si>
  <si>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</si>
  <si>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</si>
  <si>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</si>
  <si>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</si>
  <si>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</si>
  <si>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</si>
  <si>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</si>
  <si>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</si>
  <si>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</si>
  <si>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</si>
  <si>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</si>
  <si>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</si>
  <si>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</si>
  <si>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</si>
  <si>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</si>
  <si>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</si>
  <si>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</si>
  <si>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</si>
  <si>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</si>
  <si>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</si>
  <si>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</si>
  <si>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</si>
  <si>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</si>
  <si>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</si>
  <si>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</si>
  <si>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</si>
  <si>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</si>
  <si>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</si>
  <si>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</si>
  <si>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</si>
  <si>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</si>
  <si>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</si>
  <si>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</si>
  <si>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</si>
  <si>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</si>
  <si>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</si>
  <si>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</si>
  <si>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</si>
  <si>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</si>
  <si>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</si>
  <si>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</si>
  <si>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</si>
  <si>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</si>
  <si>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</si>
  <si>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</si>
  <si>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</si>
  <si>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</si>
  <si>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</si>
  <si>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</si>
  <si>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</si>
  <si>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</si>
  <si>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</si>
  <si>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</si>
  <si>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</si>
  <si>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</si>
  <si>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</si>
  <si>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</si>
  <si>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</si>
  <si>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</si>
  <si>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</si>
  <si>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</si>
  <si>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</si>
  <si>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</si>
  <si>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</si>
  <si>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</si>
  <si>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</si>
  <si>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</si>
  <si>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</si>
  <si>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</si>
  <si>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</si>
  <si>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</si>
  <si>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</si>
  <si>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</si>
  <si>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</si>
  <si>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</si>
  <si>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</si>
  <si>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</si>
  <si>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</si>
  <si>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</si>
  <si>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</si>
  <si>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</si>
  <si>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</si>
  <si>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</si>
  <si>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</si>
  <si>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</si>
  <si>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</si>
  <si>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</si>
  <si>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</si>
  <si>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</si>
  <si>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</si>
  <si>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</si>
  <si>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</si>
  <si>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</si>
  <si>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</si>
  <si>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</si>
  <si>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</si>
  <si>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</si>
  <si>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</si>
  <si>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</si>
  <si>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</si>
  <si>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</si>
  <si>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</si>
  <si>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</si>
  <si>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</si>
  <si>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</si>
  <si>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</si>
  <si>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</si>
  <si>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</si>
  <si>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</si>
  <si>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</si>
  <si>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</si>
  <si>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</si>
  <si>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</si>
  <si>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</si>
  <si>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</si>
  <si>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</si>
  <si>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</si>
  <si>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</si>
  <si>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</si>
  <si>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</si>
  <si>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</si>
  <si>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</si>
  <si>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</si>
  <si>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</si>
  <si>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</si>
  <si>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</si>
  <si>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</si>
  <si>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</si>
  <si>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</si>
  <si>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</si>
  <si>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</si>
  <si>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</si>
  <si>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</si>
  <si>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</si>
  <si>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</si>
  <si>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</si>
  <si>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</si>
  <si>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</si>
  <si>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</si>
  <si>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</si>
  <si>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</si>
  <si>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</si>
  <si>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</si>
  <si>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</si>
  <si>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</si>
  <si>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</si>
  <si>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</si>
  <si>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</si>
  <si>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</si>
  <si>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</si>
  <si>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</si>
  <si>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</si>
  <si>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</si>
  <si>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</si>
  <si>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</si>
  <si>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</si>
  <si>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</si>
  <si>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</si>
  <si>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</si>
  <si>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</si>
  <si>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</si>
  <si>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</si>
  <si>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</si>
  <si>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</si>
  <si>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</si>
  <si>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</si>
  <si>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</si>
  <si>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</si>
  <si>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</si>
  <si>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</si>
  <si>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</si>
  <si>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</si>
  <si>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</si>
  <si>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</si>
  <si>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</si>
  <si>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</si>
  <si>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</si>
  <si>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</si>
  <si>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</si>
  <si>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</si>
  <si>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</si>
  <si>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</si>
  <si>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</si>
  <si>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</si>
  <si>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</si>
  <si>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</si>
  <si>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</si>
  <si>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</si>
  <si>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</si>
  <si>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</si>
  <si>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</si>
  <si>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</si>
  <si>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</si>
  <si>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</si>
  <si>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</si>
  <si>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</si>
  <si>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</si>
  <si>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</si>
  <si>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</si>
  <si>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</si>
  <si>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</si>
  <si>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</si>
  <si>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</si>
  <si>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</si>
  <si>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</si>
  <si>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</si>
  <si>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</si>
  <si>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</si>
  <si>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</si>
  <si>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</si>
  <si>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</si>
  <si>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</si>
  <si>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</si>
  <si>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</si>
  <si>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</si>
  <si>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</si>
  <si>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</si>
  <si>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</si>
  <si>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</si>
  <si>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</si>
  <si>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</si>
  <si>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</si>
  <si>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</si>
  <si>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</si>
  <si>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</si>
  <si>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</si>
  <si>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</si>
  <si>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</si>
  <si>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</si>
  <si>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</si>
  <si>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</si>
  <si>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</si>
  <si>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</si>
  <si>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</si>
  <si>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</si>
  <si>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</si>
  <si>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</si>
  <si>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</si>
  <si>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</si>
  <si>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</si>
  <si>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</si>
  <si>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</si>
  <si>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</si>
  <si>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</si>
  <si>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</si>
  <si>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</si>
  <si>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</si>
  <si>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</si>
  <si>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</si>
  <si>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</si>
  <si>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</si>
  <si>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</si>
  <si>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</si>
  <si>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</si>
  <si>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</si>
  <si>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</si>
  <si>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</si>
  <si>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</si>
  <si>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</si>
  <si>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</si>
  <si>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</si>
  <si>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</si>
  <si>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</si>
  <si>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</si>
  <si>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</si>
  <si>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</si>
  <si>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</si>
  <si>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</si>
  <si>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</si>
  <si>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</si>
  <si>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</si>
  <si>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</si>
  <si>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</si>
  <si>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</si>
  <si>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</si>
  <si>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</si>
  <si>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</si>
  <si>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</si>
  <si>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</si>
  <si>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</si>
  <si>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</si>
  <si>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</si>
  <si>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</si>
  <si>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</si>
  <si>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</si>
  <si>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</si>
  <si>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</si>
  <si>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</si>
  <si>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</si>
  <si>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</si>
  <si>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</si>
  <si>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</si>
  <si>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</si>
  <si>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</si>
  <si>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</si>
  <si>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</si>
  <si>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</si>
  <si>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</si>
  <si>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</si>
  <si>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</si>
  <si>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</si>
  <si>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</si>
  <si>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</si>
  <si>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</si>
  <si>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</si>
  <si>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</si>
  <si>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</si>
  <si>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</si>
  <si>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</si>
  <si>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</si>
  <si>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</si>
  <si>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</si>
  <si>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</si>
  <si>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</si>
  <si>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</si>
  <si>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</si>
  <si>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</si>
  <si>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</si>
  <si>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</si>
  <si>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</si>
  <si>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</si>
  <si>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</si>
  <si>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</si>
  <si>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</si>
  <si>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</si>
  <si>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</si>
  <si>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</si>
  <si>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</si>
  <si>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</si>
  <si>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</si>
  <si>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</si>
  <si>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</si>
  <si>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</si>
  <si>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</si>
  <si>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</si>
  <si>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</si>
  <si>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</si>
  <si>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</si>
  <si>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</si>
  <si>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</si>
  <si>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</si>
  <si>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</si>
  <si>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</si>
  <si>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</si>
  <si>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</si>
  <si>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</si>
  <si>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</si>
  <si>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</si>
  <si>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</si>
  <si>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</si>
  <si>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</si>
  <si>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</si>
  <si>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</si>
  <si>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</si>
  <si>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</si>
  <si>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</si>
  <si>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</si>
  <si>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</si>
  <si>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</si>
  <si>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</si>
  <si>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</si>
  <si>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</si>
  <si>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</si>
  <si>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</si>
  <si>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</si>
  <si>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</si>
  <si>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</si>
  <si>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</si>
  <si>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</si>
  <si>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</si>
  <si>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</si>
  <si>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</si>
  <si>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</si>
  <si>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</si>
  <si>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</si>
  <si>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</si>
  <si>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</si>
  <si>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</si>
  <si>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</si>
  <si>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</si>
  <si>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</si>
  <si>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</si>
  <si>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</si>
  <si>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</si>
  <si>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</si>
  <si>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</si>
  <si>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</si>
  <si>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</si>
  <si>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</si>
  <si>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</si>
  <si>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</si>
  <si>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</si>
  <si>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</si>
  <si>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</si>
  <si>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</si>
  <si>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</si>
  <si>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</si>
  <si>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</si>
  <si>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</si>
  <si>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</si>
  <si>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</si>
  <si>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</si>
  <si>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</si>
  <si>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</si>
  <si>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</si>
  <si>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</si>
  <si>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</si>
  <si>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</si>
  <si>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</si>
  <si>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</si>
  <si>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</si>
  <si>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</si>
  <si>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</si>
  <si>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</si>
  <si>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</si>
  <si>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</si>
  <si>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</si>
  <si>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</si>
  <si>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</si>
  <si>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</si>
  <si>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</si>
  <si>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</si>
  <si>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</si>
  <si>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</si>
  <si>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</si>
  <si>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</si>
  <si>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</si>
  <si>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</si>
  <si>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</si>
  <si>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</si>
  <si>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</si>
  <si>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</si>
  <si>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</si>
  <si>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</si>
  <si>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</si>
  <si>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</si>
  <si>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</si>
  <si>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</si>
  <si>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</si>
  <si>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</si>
  <si>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</si>
  <si>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</si>
  <si>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</si>
  <si>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</si>
  <si>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</si>
  <si>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</si>
  <si>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</si>
  <si>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</si>
  <si>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</si>
  <si>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</si>
  <si>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</si>
  <si>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</si>
  <si>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</si>
  <si>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</si>
  <si>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</si>
  <si>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</si>
  <si>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</si>
  <si>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</si>
  <si>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</si>
  <si>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</si>
  <si>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</si>
  <si>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</si>
  <si>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</si>
  <si>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</si>
  <si>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</si>
  <si>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</si>
  <si>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</si>
  <si>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</si>
  <si>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</si>
  <si>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</si>
  <si>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</si>
  <si>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</si>
  <si>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</si>
  <si>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</si>
  <si>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</si>
  <si>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</si>
  <si>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</si>
  <si>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</si>
  <si>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</si>
  <si>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</si>
  <si>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</si>
  <si>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</si>
  <si>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</si>
  <si>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</si>
  <si>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</si>
  <si>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</si>
  <si>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</si>
  <si>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</si>
  <si>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</si>
  <si>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</si>
  <si>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</si>
  <si>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</si>
  <si>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</si>
  <si>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</si>
  <si>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</si>
  <si>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</si>
  <si>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</si>
  <si>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</si>
  <si>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</si>
  <si>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</si>
  <si>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</si>
  <si>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</si>
  <si>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</si>
  <si>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</si>
  <si>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</si>
  <si>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</si>
  <si>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</si>
  <si>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</si>
  <si>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</si>
  <si>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</si>
  <si>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</si>
  <si>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</si>
  <si>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</si>
  <si>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</si>
  <si>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</si>
  <si>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</si>
  <si>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</si>
  <si>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</si>
  <si>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</si>
  <si>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</si>
  <si>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</si>
  <si>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</si>
  <si>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</si>
  <si>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</si>
  <si>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</si>
  <si>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</si>
  <si>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</si>
  <si>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</si>
  <si>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</si>
  <si>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</si>
  <si>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</si>
  <si>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</si>
  <si>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</si>
  <si>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</si>
  <si>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</si>
  <si>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</si>
  <si>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</si>
  <si>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</si>
  <si>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</si>
  <si>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</si>
  <si>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</si>
  <si>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</si>
  <si>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</si>
  <si>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</si>
  <si>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</si>
  <si>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</si>
  <si>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</si>
  <si>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</si>
  <si>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</si>
  <si>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</si>
  <si>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</si>
  <si>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</si>
  <si>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</si>
  <si>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</si>
  <si>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</si>
  <si>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</si>
  <si>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</si>
  <si>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</si>
  <si>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</si>
  <si>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</si>
  <si>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</si>
  <si>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</si>
  <si>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</si>
  <si>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</si>
  <si>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</si>
  <si>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</si>
  <si>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</si>
  <si>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</si>
  <si>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</si>
  <si>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</si>
  <si>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</si>
  <si>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</si>
  <si>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</si>
  <si>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</si>
  <si>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</si>
  <si>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</si>
  <si>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</si>
  <si>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</si>
  <si>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</si>
  <si>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</si>
  <si>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</si>
  <si>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</si>
  <si>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</si>
  <si>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</si>
  <si>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</si>
  <si>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</si>
  <si>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</si>
  <si>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</si>
  <si>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</si>
  <si>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</si>
  <si>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</si>
  <si>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</si>
  <si>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</si>
  <si>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</si>
  <si>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</si>
  <si>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</si>
  <si>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</si>
  <si>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</si>
  <si>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</si>
  <si>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</si>
  <si>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</si>
  <si>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</si>
  <si>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</si>
  <si>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</si>
  <si>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</si>
  <si>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</si>
  <si>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</si>
  <si>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</si>
  <si>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</si>
  <si>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</si>
  <si>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</si>
  <si>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</si>
  <si>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</si>
  <si>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</si>
  <si>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</si>
  <si>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</si>
  <si>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</si>
  <si>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</si>
  <si>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</si>
  <si>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</si>
  <si>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</si>
  <si>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</si>
  <si>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</si>
  <si>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</si>
  <si>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</si>
  <si>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</si>
  <si>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</si>
  <si>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</si>
  <si>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</si>
  <si>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</si>
  <si>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</si>
  <si>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</si>
  <si>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</si>
  <si>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</si>
  <si>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</si>
  <si>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</si>
  <si>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</si>
  <si>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</si>
  <si>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</si>
  <si>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</si>
  <si>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</si>
  <si>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</si>
  <si>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</si>
  <si>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</si>
  <si>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</si>
  <si>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</si>
  <si>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</si>
  <si>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</si>
  <si>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</si>
  <si>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</si>
  <si>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</si>
  <si>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</si>
  <si>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</si>
  <si>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</si>
  <si>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</si>
  <si>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</si>
  <si>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</si>
  <si>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</si>
  <si>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</si>
  <si>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</si>
  <si>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</si>
  <si>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</si>
  <si>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</si>
  <si>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</si>
  <si>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</si>
  <si>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</si>
  <si>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</si>
  <si>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</si>
  <si>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</si>
  <si>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</si>
  <si>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</si>
  <si>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</si>
  <si>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</si>
  <si>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</si>
  <si>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</si>
  <si>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</si>
  <si>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</si>
  <si>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</si>
  <si>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</si>
  <si>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</si>
  <si>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</si>
  <si>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</si>
  <si>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</si>
  <si>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</si>
  <si>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</si>
  <si>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</si>
  <si>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</si>
  <si>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</si>
  <si>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</si>
  <si>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</si>
  <si>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</si>
  <si>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</si>
  <si>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</si>
  <si>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</si>
  <si>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</si>
  <si>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</si>
  <si>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</si>
  <si>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</si>
  <si>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</si>
  <si>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</si>
  <si>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</si>
  <si>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</si>
  <si>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</si>
  <si>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</si>
  <si>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</si>
  <si>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</si>
  <si>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</si>
  <si>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</si>
  <si>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</si>
  <si>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</si>
  <si>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</si>
  <si>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</si>
  <si>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</si>
  <si>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</si>
  <si>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</si>
  <si>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</si>
  <si>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</si>
  <si>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</si>
  <si>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</si>
  <si>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</si>
  <si>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</si>
  <si>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</si>
  <si>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</si>
  <si>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</si>
  <si>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</si>
  <si>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</si>
  <si>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</si>
  <si>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</si>
  <si>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</si>
  <si>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</si>
  <si>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</si>
  <si>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</si>
  <si>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</si>
  <si>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</si>
  <si>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</si>
  <si>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</si>
  <si>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</si>
  <si>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</si>
  <si>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</si>
  <si>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</si>
  <si>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</si>
  <si>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</si>
  <si>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</si>
  <si>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</si>
  <si>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</si>
  <si>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</si>
  <si>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</si>
  <si>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</si>
  <si>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</si>
  <si>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</si>
  <si>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</si>
  <si>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</si>
  <si>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</si>
  <si>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</si>
  <si>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</si>
  <si>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</si>
  <si>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</si>
  <si>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</si>
  <si>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</si>
  <si>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</si>
  <si>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</si>
  <si>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</si>
  <si>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</si>
  <si>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</si>
  <si>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</si>
  <si>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</si>
  <si>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</si>
  <si>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</si>
  <si>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</si>
  <si>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</si>
  <si>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</si>
  <si>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</si>
  <si>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</si>
  <si>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</si>
  <si>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</si>
  <si>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</si>
  <si>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</si>
  <si>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</si>
  <si>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</si>
  <si>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</si>
  <si>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</si>
  <si>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</si>
  <si>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</si>
  <si>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</si>
  <si>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</si>
  <si>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</si>
  <si>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</si>
  <si>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</si>
  <si>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</si>
  <si>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</si>
  <si>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</si>
  <si>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</si>
  <si>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</si>
  <si>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</si>
  <si>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</si>
  <si>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</si>
  <si>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</si>
  <si>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</si>
  <si>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</si>
  <si>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</si>
  <si>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</si>
  <si>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</si>
  <si>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</si>
  <si>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</si>
  <si>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</si>
  <si>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</si>
  <si>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</si>
  <si>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</si>
  <si>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</si>
  <si>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</si>
  <si>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</si>
  <si>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</si>
  <si>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</si>
  <si>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</si>
  <si>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</si>
  <si>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</si>
  <si>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</si>
  <si>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</si>
  <si>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</si>
  <si>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</si>
  <si>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</si>
  <si>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</si>
  <si>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</si>
  <si>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</si>
  <si>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</si>
  <si>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</si>
  <si>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</si>
  <si>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</si>
  <si>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</si>
  <si>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</si>
  <si>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</si>
  <si>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</si>
  <si>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</si>
  <si>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</si>
  <si>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</si>
  <si>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</si>
  <si>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</si>
  <si>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</si>
  <si>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</si>
  <si>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</si>
  <si>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</si>
  <si>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</si>
  <si>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</si>
  <si>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</si>
  <si>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</si>
  <si>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</si>
  <si>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</si>
  <si>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</si>
  <si>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</si>
  <si>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</si>
  <si>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</si>
  <si>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</si>
  <si>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</si>
  <si>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</si>
  <si>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</si>
  <si>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</si>
  <si>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</si>
  <si>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</si>
  <si>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</si>
  <si>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</si>
  <si>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</si>
  <si>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</si>
  <si>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</si>
  <si>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</si>
  <si>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</si>
  <si>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</si>
  <si>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</si>
  <si>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</si>
  <si>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</si>
  <si>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</si>
  <si>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</si>
  <si>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</si>
  <si>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</si>
  <si>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</si>
  <si>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</si>
  <si>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</si>
  <si>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</si>
  <si>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</si>
  <si>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</si>
  <si>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</si>
  <si>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</si>
  <si>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</si>
  <si>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</si>
  <si>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</si>
  <si>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</si>
  <si>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</si>
  <si>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</si>
  <si>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</si>
  <si>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</si>
  <si>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</si>
  <si>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</si>
  <si>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</si>
  <si>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</si>
  <si>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</si>
  <si>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</si>
  <si>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</si>
  <si>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</si>
  <si>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</si>
  <si>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</si>
  <si>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</si>
  <si>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</si>
  <si>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</si>
  <si>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</si>
  <si>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</si>
  <si>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</si>
  <si>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</si>
  <si>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</si>
  <si>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</si>
  <si>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</si>
  <si>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</si>
  <si>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</si>
  <si>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</si>
  <si>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</si>
  <si>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</si>
  <si>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</si>
  <si>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</si>
  <si>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</si>
  <si>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</si>
  <si>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</si>
  <si>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</si>
  <si>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</si>
  <si>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</si>
  <si>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</si>
  <si>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</si>
  <si>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</si>
  <si>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</si>
  <si>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</si>
  <si>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</si>
  <si>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</si>
  <si>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</si>
  <si>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</si>
  <si>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</si>
  <si>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</si>
  <si>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</si>
  <si>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</si>
  <si>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</si>
  <si>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</si>
  <si>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</si>
  <si>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</si>
  <si>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</si>
  <si>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</si>
  <si>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</si>
  <si>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</si>
  <si>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</si>
  <si>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</si>
  <si>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</si>
  <si>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</si>
  <si>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</si>
  <si>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</si>
  <si>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</si>
  <si>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</si>
  <si>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</si>
  <si>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</si>
  <si>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</si>
  <si>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</si>
  <si>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</si>
  <si>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</si>
  <si>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</si>
  <si>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</si>
  <si>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</si>
  <si>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</si>
  <si>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</si>
  <si>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</si>
  <si>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</si>
  <si>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</si>
  <si>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</si>
  <si>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</si>
  <si>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</si>
  <si>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</si>
  <si>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</si>
  <si>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</si>
  <si>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</si>
  <si>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</si>
  <si>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</si>
  <si>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</si>
  <si>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</si>
  <si>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</si>
  <si>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</si>
  <si>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</si>
  <si>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</si>
  <si>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</si>
  <si>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</si>
  <si>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</si>
  <si>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</si>
  <si>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</si>
  <si>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</si>
  <si>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</si>
  <si>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</si>
  <si>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</si>
  <si>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</si>
  <si>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</si>
  <si>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</si>
  <si>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</si>
  <si>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</si>
  <si>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</si>
  <si>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</si>
  <si>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</si>
  <si>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</si>
  <si>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</si>
  <si>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</si>
  <si>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</si>
  <si>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</si>
  <si>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</si>
  <si>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</si>
  <si>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</si>
  <si>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</si>
  <si>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</si>
  <si>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</si>
  <si>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</si>
  <si>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</si>
  <si>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</si>
  <si>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</si>
  <si>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</si>
  <si>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</si>
  <si>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</si>
  <si>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</si>
  <si>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</si>
  <si>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</si>
  <si>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</si>
  <si>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</si>
  <si>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</si>
  <si>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</si>
  <si>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</si>
  <si>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</si>
  <si>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</si>
  <si>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</si>
  <si>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</si>
  <si>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</si>
  <si>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</si>
  <si>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</si>
  <si>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</si>
  <si>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</si>
  <si>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</si>
  <si>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</si>
  <si>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</si>
  <si>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</si>
  <si>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</si>
  <si>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</si>
  <si>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</si>
  <si>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</si>
  <si>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</si>
  <si>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</si>
  <si>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</si>
  <si>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</si>
  <si>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</si>
  <si>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</si>
  <si>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</si>
  <si>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</si>
  <si>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</si>
  <si>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</si>
  <si>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</si>
  <si>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</si>
  <si>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</si>
  <si>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</si>
  <si>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</si>
  <si>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</si>
  <si>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</si>
  <si>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</si>
  <si>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</si>
  <si>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</si>
  <si>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</si>
  <si>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</si>
  <si>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</si>
  <si>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</si>
  <si>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</si>
  <si>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</si>
  <si>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</si>
  <si>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</si>
  <si>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</si>
  <si>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</si>
  <si>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</si>
  <si>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</si>
  <si>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</si>
  <si>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</si>
  <si>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</si>
  <si>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</si>
  <si>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</si>
  <si>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</si>
  <si>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</si>
  <si>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</si>
  <si>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</si>
  <si>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</si>
  <si>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</si>
  <si>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</si>
  <si>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</si>
  <si>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</si>
  <si>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</si>
  <si>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</si>
  <si>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</si>
  <si>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</si>
  <si>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</si>
  <si>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</si>
  <si>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</si>
  <si>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</si>
  <si>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</si>
  <si>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</si>
  <si>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</si>
  <si>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</si>
  <si>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</si>
  <si>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</si>
  <si>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</si>
  <si>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</si>
  <si>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</si>
  <si>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</si>
  <si>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</si>
  <si>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</si>
  <si>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</si>
  <si>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</si>
  <si>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</si>
  <si>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</si>
  <si>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</si>
  <si>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</si>
  <si>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</si>
  <si>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</si>
  <si>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</si>
  <si>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</si>
  <si>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</si>
  <si>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</si>
  <si>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</si>
  <si>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</si>
  <si>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</si>
  <si>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</si>
  <si>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</si>
  <si>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</si>
  <si>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</si>
  <si>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</si>
  <si>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</si>
  <si>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</si>
  <si>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</si>
  <si>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</si>
  <si>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</si>
  <si>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</si>
  <si>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</si>
  <si>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</si>
  <si>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</si>
  <si>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</si>
  <si>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</si>
  <si>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</si>
  <si>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</si>
  <si>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</si>
  <si>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</si>
  <si>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</si>
  <si>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</si>
  <si>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</si>
  <si>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</si>
  <si>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</si>
  <si>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</si>
  <si>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</si>
  <si>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</si>
  <si>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</si>
  <si>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</si>
  <si>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</si>
  <si>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</si>
  <si>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</si>
  <si>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</si>
  <si>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</si>
  <si>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</si>
  <si>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</si>
  <si>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</si>
  <si>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</si>
  <si>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</si>
  <si>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</si>
  <si>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</si>
  <si>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</si>
  <si>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</si>
  <si>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</si>
  <si>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</si>
  <si>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</si>
  <si>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</si>
  <si>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</si>
  <si>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</si>
  <si>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</si>
  <si>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</si>
  <si>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</si>
  <si>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</si>
  <si>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</si>
  <si>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</si>
  <si>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</si>
  <si>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</si>
  <si>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</si>
  <si>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</si>
  <si>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</si>
  <si>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</si>
  <si>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</si>
  <si>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</si>
  <si>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</si>
  <si>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</si>
  <si>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</si>
  <si>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</si>
  <si>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</si>
  <si>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</si>
  <si>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</si>
  <si>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</si>
  <si>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</si>
  <si>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</si>
  <si>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</si>
  <si>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</si>
  <si>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</si>
  <si>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</si>
  <si>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</si>
  <si>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</si>
  <si>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</si>
  <si>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</si>
  <si>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</si>
  <si>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</si>
  <si>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</si>
  <si>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</si>
  <si>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</si>
  <si>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</si>
  <si>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</si>
  <si>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</si>
  <si>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</si>
  <si>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</si>
  <si>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</si>
  <si>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</si>
  <si>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</si>
  <si>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</si>
  <si>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</si>
  <si>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</si>
  <si>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</si>
  <si>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</si>
  <si>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</si>
  <si>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</si>
  <si>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</si>
  <si>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</si>
  <si>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</si>
  <si>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</si>
  <si>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</si>
  <si>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</si>
  <si>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</si>
  <si>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</si>
  <si>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</si>
  <si>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</si>
  <si>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</si>
  <si>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</si>
  <si>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</si>
  <si>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</si>
  <si>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</si>
  <si>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</si>
  <si>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</si>
  <si>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</si>
  <si>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</si>
  <si>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</si>
  <si>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</si>
  <si>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</si>
  <si>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</si>
  <si>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</si>
  <si>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</si>
  <si>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</si>
  <si>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</si>
  <si>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</si>
  <si>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</si>
  <si>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</si>
  <si>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</si>
  <si>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</si>
  <si>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</si>
  <si>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</si>
  <si>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</si>
  <si>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</si>
  <si>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</si>
  <si>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</si>
  <si>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</si>
  <si>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</si>
  <si>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</si>
  <si>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</si>
  <si>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</si>
  <si>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</si>
  <si>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</si>
  <si>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</si>
  <si>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</si>
  <si>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</si>
  <si>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</si>
  <si>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</si>
  <si>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</si>
  <si>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</si>
  <si>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</si>
  <si>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</si>
  <si>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</si>
  <si>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</si>
  <si>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</si>
  <si>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</si>
  <si>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</si>
  <si>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</si>
  <si>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</si>
  <si>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</si>
  <si>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</si>
  <si>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</si>
  <si>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</si>
  <si>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</si>
  <si>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</si>
  <si>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</si>
  <si>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</si>
  <si>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</si>
  <si>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</si>
  <si>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</si>
  <si>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</si>
  <si>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</si>
  <si>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</si>
  <si>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</si>
  <si>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</si>
  <si>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</si>
  <si>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</si>
  <si>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</si>
  <si>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</si>
  <si>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</si>
  <si>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</si>
  <si>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</si>
  <si>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</si>
  <si>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</si>
  <si>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</si>
  <si>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</si>
  <si>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</si>
  <si>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</si>
  <si>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</si>
  <si>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</si>
  <si>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</si>
  <si>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</si>
  <si>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</si>
  <si>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</si>
  <si>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</si>
  <si>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</si>
  <si>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</si>
  <si>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</si>
  <si>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</si>
  <si>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</si>
  <si>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</si>
  <si>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</si>
  <si>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</si>
  <si>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</si>
  <si>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</si>
  <si>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</si>
  <si>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</si>
  <si>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</si>
  <si>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</si>
  <si>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</si>
  <si>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</si>
  <si>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</si>
  <si>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</si>
  <si>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</si>
  <si>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</si>
  <si>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</si>
  <si>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</si>
  <si>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</si>
  <si>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</si>
  <si>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</si>
  <si>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</si>
  <si>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</si>
  <si>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</si>
  <si>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</si>
  <si>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</si>
  <si>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</si>
  <si>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</si>
  <si>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</si>
  <si>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</si>
  <si>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</si>
  <si>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</si>
  <si>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</si>
  <si>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</si>
  <si>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</si>
  <si>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</si>
  <si>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</si>
  <si>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</si>
  <si>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</si>
  <si>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</si>
  <si>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</si>
  <si>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</si>
  <si>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</si>
  <si>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</si>
  <si>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</si>
  <si>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</si>
  <si>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</si>
  <si>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</si>
  <si>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</si>
  <si>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</si>
  <si>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</si>
  <si>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</si>
  <si>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</si>
  <si>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</si>
  <si>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</si>
  <si>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</si>
  <si>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</si>
  <si>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</si>
  <si>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</si>
  <si>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</si>
  <si>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</si>
  <si>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</si>
  <si>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</si>
  <si>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</si>
  <si>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</si>
  <si>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</si>
  <si>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</si>
  <si>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</si>
  <si>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</si>
  <si>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</si>
  <si>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</si>
  <si>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</si>
  <si>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</si>
  <si>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</si>
  <si>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</si>
  <si>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</si>
  <si>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</si>
  <si>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</si>
  <si>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</si>
  <si>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</si>
  <si>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</si>
  <si>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</si>
  <si>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</si>
  <si>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</si>
  <si>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</si>
  <si>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</si>
  <si>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</si>
  <si>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</si>
  <si>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</si>
  <si>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</si>
  <si>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</si>
  <si>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</si>
  <si>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</si>
  <si>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</si>
  <si>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</si>
  <si>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</si>
  <si>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</si>
  <si>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</si>
  <si>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</si>
  <si>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</si>
  <si>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</si>
  <si>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</si>
  <si>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</si>
  <si>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</si>
  <si>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</si>
  <si>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</si>
  <si>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</si>
  <si>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</si>
  <si>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</si>
  <si>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</si>
  <si>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</si>
  <si>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</si>
  <si>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</si>
  <si>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</si>
  <si>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</si>
  <si>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</si>
  <si>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</si>
  <si>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</si>
  <si>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</si>
  <si>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</si>
  <si>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</si>
  <si>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</si>
  <si>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</si>
  <si>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</si>
  <si>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</si>
  <si>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</si>
  <si>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</si>
  <si>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</si>
  <si>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</si>
  <si>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</si>
  <si>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</si>
  <si>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</si>
  <si>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</si>
  <si>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</si>
  <si>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</si>
  <si>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</si>
  <si>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</si>
  <si>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</si>
  <si>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</si>
  <si>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</si>
  <si>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</si>
  <si>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</si>
  <si>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</si>
  <si>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</si>
  <si>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</si>
  <si>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</si>
  <si>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</si>
  <si>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</si>
  <si>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</si>
  <si>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</si>
  <si>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</si>
  <si>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</si>
  <si>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</si>
  <si>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</si>
  <si>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</si>
  <si>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</si>
  <si>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</si>
  <si>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</si>
  <si>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</si>
  <si>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</si>
  <si>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</si>
  <si>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</si>
  <si>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</si>
  <si>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</si>
  <si>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</si>
  <si>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</si>
  <si>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</si>
  <si>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</si>
  <si>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</si>
  <si>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</si>
  <si>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</si>
  <si>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</si>
  <si>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</si>
  <si>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</si>
  <si>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</si>
  <si>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</si>
  <si>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</si>
  <si>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</si>
  <si>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</si>
  <si>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</si>
  <si>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</si>
  <si>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</si>
  <si>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</si>
  <si>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</si>
  <si>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</si>
  <si>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</si>
  <si>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</si>
  <si>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</si>
  <si>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</si>
  <si>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</si>
  <si>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</si>
  <si>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</si>
  <si>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</si>
  <si>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</si>
  <si>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</si>
  <si>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</si>
  <si>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</si>
  <si>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</si>
  <si>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</si>
  <si>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</si>
  <si>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</si>
  <si>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</si>
  <si>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</si>
  <si>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</si>
  <si>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</si>
  <si>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</si>
  <si>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</si>
  <si>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</si>
  <si>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</si>
  <si>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</si>
  <si>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</si>
  <si>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</si>
  <si>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</si>
  <si>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</si>
  <si>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</si>
  <si>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</si>
  <si>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</si>
  <si>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</si>
  <si>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</si>
  <si>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</si>
  <si>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</si>
  <si>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</si>
  <si>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</si>
  <si>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</si>
  <si>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</si>
  <si>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</si>
  <si>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</si>
  <si>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</si>
  <si>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</si>
  <si>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</si>
  <si>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</si>
  <si>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</si>
  <si>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</si>
  <si>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</si>
  <si>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</si>
  <si>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</si>
  <si>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</si>
  <si>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</si>
  <si>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</si>
  <si>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</si>
  <si>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</si>
  <si>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</si>
  <si>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</si>
  <si>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</si>
  <si>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</si>
  <si>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</si>
  <si>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</si>
  <si>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</si>
  <si>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</si>
  <si>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</si>
  <si>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</si>
  <si>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</si>
  <si>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</si>
  <si>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</si>
  <si>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</si>
  <si>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</si>
  <si>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</si>
  <si>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</si>
  <si>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</si>
  <si>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</si>
  <si>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</si>
  <si>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</si>
  <si>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</si>
  <si>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</si>
  <si>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</si>
  <si>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</si>
  <si>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</si>
  <si>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</si>
  <si>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</si>
  <si>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</si>
  <si>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</si>
  <si>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</si>
  <si>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</si>
  <si>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</si>
  <si>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</si>
  <si>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</si>
  <si>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</si>
  <si>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</si>
  <si>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</si>
  <si>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</si>
  <si>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</si>
  <si>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</si>
  <si>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</si>
  <si>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</si>
  <si>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</si>
  <si>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</si>
  <si>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</si>
  <si>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</si>
  <si>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</si>
  <si>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</si>
  <si>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</si>
  <si>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</si>
  <si>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</si>
  <si>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</si>
  <si>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</si>
  <si>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</si>
  <si>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</si>
  <si>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</si>
  <si>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</si>
  <si>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</si>
  <si>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</si>
  <si>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</si>
  <si>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</si>
  <si>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</si>
  <si>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</si>
  <si>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</si>
  <si>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</si>
  <si>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</si>
  <si>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</si>
  <si>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</si>
  <si>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</si>
  <si>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</si>
  <si>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</si>
  <si>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</si>
  <si>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</si>
  <si>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</si>
  <si>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</si>
  <si>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</si>
  <si>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</si>
  <si>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</si>
  <si>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</si>
  <si>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</si>
  <si>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</si>
  <si>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</si>
  <si>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</si>
  <si>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</si>
  <si>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</si>
  <si>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</si>
  <si>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</si>
  <si>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</si>
  <si>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</si>
  <si>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</si>
  <si>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</si>
  <si>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</si>
  <si>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</si>
  <si>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</si>
  <si>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</si>
  <si>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</si>
  <si>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</si>
  <si>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</si>
  <si>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</si>
  <si>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</si>
  <si>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</si>
  <si>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</si>
  <si>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</si>
  <si>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</si>
  <si>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</si>
  <si>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</si>
  <si>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</si>
  <si>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</si>
  <si>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</si>
  <si>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</si>
  <si>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</si>
  <si>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</si>
  <si>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</si>
  <si>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</si>
  <si>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</si>
  <si>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</si>
  <si>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</si>
  <si>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</si>
  <si>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</si>
  <si>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</si>
  <si>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</si>
  <si>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</si>
  <si>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</si>
  <si>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</si>
  <si>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</si>
  <si>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</si>
  <si>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</si>
  <si>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</si>
  <si>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</si>
  <si>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</si>
  <si>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</si>
  <si>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</si>
  <si>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</si>
  <si>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</si>
  <si>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</si>
  <si>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</si>
  <si>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</si>
  <si>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</si>
  <si>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</si>
  <si>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</si>
  <si>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</si>
  <si>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</si>
  <si>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</si>
  <si>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</si>
  <si>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</si>
  <si>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</si>
  <si>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</si>
  <si>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</si>
  <si>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</si>
  <si>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</si>
  <si>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</si>
  <si>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</si>
  <si>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</si>
  <si>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</si>
  <si>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</si>
  <si>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</si>
  <si>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</si>
  <si>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</si>
  <si>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</si>
  <si>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</si>
  <si>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</si>
  <si>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</si>
  <si>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</si>
  <si>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</si>
  <si>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</si>
  <si>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</si>
  <si>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</si>
  <si>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</si>
  <si>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</si>
  <si>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</si>
  <si>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</si>
  <si>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</si>
  <si>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</si>
  <si>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</si>
  <si>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</si>
  <si>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</si>
  <si>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</si>
  <si>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</si>
  <si>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</si>
  <si>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</si>
  <si>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</si>
  <si>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</si>
  <si>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</si>
  <si>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</si>
  <si>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</si>
  <si>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</si>
  <si>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</si>
  <si>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</si>
  <si>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</si>
  <si>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</si>
  <si>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</si>
  <si>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</si>
  <si>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</si>
  <si>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</si>
  <si>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</si>
  <si>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</si>
  <si>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</si>
  <si>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</si>
  <si>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</si>
  <si>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</si>
  <si>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</si>
  <si>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</si>
  <si>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</si>
  <si>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</si>
  <si>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</si>
  <si>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</si>
  <si>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</si>
  <si>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</si>
  <si>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</si>
  <si>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</si>
  <si>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</si>
  <si>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</si>
  <si>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</si>
  <si>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</si>
  <si>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</si>
  <si>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</si>
  <si>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</si>
  <si>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</si>
  <si>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</si>
  <si>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</si>
  <si>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</si>
  <si>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</si>
  <si>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</si>
  <si>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</si>
  <si>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</si>
  <si>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</si>
  <si>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</si>
  <si>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</si>
  <si>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</si>
  <si>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</si>
  <si>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</si>
  <si>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</si>
  <si>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</si>
  <si>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</si>
  <si>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</si>
  <si>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</si>
  <si>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</si>
  <si>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</si>
  <si>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</si>
  <si>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</si>
  <si>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</si>
  <si>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</si>
  <si>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</si>
  <si>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</si>
  <si>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</si>
  <si>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</si>
  <si>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</si>
  <si>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</si>
  <si>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</si>
  <si>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</si>
  <si>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</si>
  <si>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</si>
  <si>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</si>
  <si>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</si>
  <si>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</si>
  <si>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</si>
  <si>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</si>
  <si>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</si>
  <si>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</si>
  <si>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</si>
  <si>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</si>
  <si>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</si>
  <si>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</si>
  <si>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</si>
  <si>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</si>
  <si>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</si>
  <si>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</si>
  <si>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</si>
  <si>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</si>
  <si>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</si>
  <si>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</si>
  <si>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</si>
  <si>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</si>
  <si>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</si>
  <si>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</si>
  <si>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</si>
  <si>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</si>
  <si>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</si>
  <si>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</si>
  <si>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</si>
  <si>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</si>
  <si>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</si>
  <si>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</si>
  <si>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</si>
  <si>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</si>
  <si>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</si>
  <si>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</si>
  <si>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</si>
  <si>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</si>
  <si>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</si>
  <si>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</si>
  <si>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</si>
  <si>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</si>
  <si>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</si>
  <si>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</si>
  <si>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</si>
  <si>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</si>
  <si>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</si>
  <si>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</si>
  <si>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</si>
  <si>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</si>
  <si>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</si>
  <si>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</si>
  <si>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</si>
  <si>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</si>
  <si>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</si>
  <si>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</si>
  <si>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</si>
  <si>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</si>
  <si>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</si>
  <si>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</si>
  <si>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</si>
  <si>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</si>
  <si>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</si>
  <si>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</si>
  <si>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</si>
  <si>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</si>
  <si>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</si>
  <si>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</si>
  <si>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</si>
  <si>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</si>
  <si>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</si>
  <si>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</si>
  <si>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</si>
  <si>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</si>
  <si>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</si>
  <si>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</si>
  <si>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</si>
  <si>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</si>
  <si>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</si>
  <si>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</si>
  <si>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</si>
  <si>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</si>
  <si>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</si>
  <si>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</si>
  <si>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</si>
  <si>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</si>
  <si>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</si>
  <si>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</si>
  <si>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</si>
  <si>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</si>
  <si>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</si>
  <si>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</si>
  <si>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</si>
  <si>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</si>
  <si>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</si>
  <si>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</si>
  <si>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</si>
  <si>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</si>
  <si>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</si>
  <si>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</si>
  <si>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</si>
  <si>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</si>
  <si>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</si>
  <si>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</si>
  <si>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</si>
  <si>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</si>
  <si>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</si>
  <si>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</si>
  <si>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</si>
  <si>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</si>
  <si>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</si>
  <si>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</si>
  <si>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</si>
  <si>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</si>
  <si>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</si>
  <si>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</si>
  <si>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</si>
  <si>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</si>
  <si>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</si>
  <si>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</si>
  <si>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</si>
  <si>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</si>
  <si>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</si>
  <si>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</si>
  <si>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</si>
  <si>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</si>
  <si>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</si>
  <si>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</si>
  <si>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</si>
  <si>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</si>
  <si>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</si>
  <si>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</si>
  <si>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</si>
  <si>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</si>
  <si>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</si>
  <si>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</si>
  <si>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</si>
  <si>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</si>
  <si>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</si>
  <si>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</si>
  <si>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</si>
  <si>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</si>
  <si>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</si>
  <si>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</si>
  <si>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</si>
  <si>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</si>
  <si>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</si>
  <si>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</si>
  <si>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</si>
  <si>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</si>
  <si>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</si>
  <si>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</si>
  <si>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</si>
  <si>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</si>
  <si>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</si>
  <si>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</si>
  <si>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</si>
  <si>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</si>
  <si>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</si>
  <si>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</si>
  <si>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</si>
  <si>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</si>
  <si>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</si>
  <si>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</si>
  <si>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</si>
  <si>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</si>
  <si>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</si>
  <si>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</si>
  <si>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</si>
  <si>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</si>
  <si>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</si>
  <si>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</si>
  <si>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</si>
  <si>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</si>
  <si>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</si>
  <si>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</si>
  <si>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</si>
  <si>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</si>
  <si>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</si>
  <si>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</si>
  <si>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</si>
  <si>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</si>
  <si>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</si>
  <si>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</si>
  <si>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</si>
  <si>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</si>
  <si>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</si>
  <si>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</si>
  <si>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</si>
  <si>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</si>
  <si>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</si>
  <si>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</si>
  <si>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</si>
  <si>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</si>
  <si>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</si>
  <si>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</si>
  <si>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</si>
  <si>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</si>
  <si>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</si>
  <si>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</si>
  <si>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</si>
  <si>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</si>
  <si>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</si>
  <si>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</si>
  <si>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</si>
  <si>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</si>
  <si>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</si>
  <si>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</si>
  <si>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</si>
  <si>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</si>
  <si>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</si>
  <si>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</si>
  <si>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</si>
  <si>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</si>
  <si>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</si>
  <si>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</si>
  <si>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</si>
  <si>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</si>
  <si>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</si>
  <si>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</si>
  <si>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</si>
  <si>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</si>
  <si>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</si>
  <si>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</si>
  <si>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</si>
  <si>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</si>
  <si>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</si>
  <si>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</si>
  <si>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</si>
  <si>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</si>
  <si>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</si>
  <si>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</si>
  <si>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</si>
  <si>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</si>
  <si>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</si>
  <si>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</si>
  <si>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</si>
  <si>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</si>
  <si>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</si>
  <si>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</si>
  <si>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</si>
  <si>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</si>
  <si>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</si>
  <si>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</si>
  <si>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</si>
  <si>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</si>
  <si>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</si>
  <si>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</si>
  <si>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</si>
  <si>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</si>
  <si>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</si>
  <si>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</si>
  <si>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</si>
  <si>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</si>
  <si>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</si>
  <si>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</si>
  <si>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</si>
  <si>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</si>
  <si>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</si>
  <si>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</si>
  <si>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</si>
  <si>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</si>
  <si>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</si>
  <si>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</si>
  <si>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</si>
  <si>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</si>
  <si>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</si>
  <si>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</si>
  <si>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</si>
  <si>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</si>
  <si>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</si>
  <si>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</si>
  <si>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</si>
  <si>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</si>
  <si>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</si>
  <si>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</si>
  <si>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</si>
  <si>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</si>
  <si>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</si>
  <si>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</si>
  <si>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</si>
  <si>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</si>
  <si>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</si>
  <si>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</si>
  <si>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</si>
  <si>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</si>
  <si>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</si>
  <si>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</si>
  <si>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</si>
  <si>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</si>
  <si>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</si>
  <si>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</si>
  <si>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</si>
  <si>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</si>
  <si>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</si>
  <si>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</si>
  <si>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</si>
  <si>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</si>
  <si>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</si>
  <si>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</si>
  <si>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</si>
  <si>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</si>
  <si>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</si>
  <si>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</si>
  <si>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</si>
  <si>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</si>
  <si>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</si>
  <si>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</si>
  <si>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</si>
  <si>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</si>
  <si>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</si>
  <si>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</si>
  <si>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</si>
  <si>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</si>
  <si>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</si>
  <si>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</si>
  <si>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</si>
  <si>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</si>
  <si>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</si>
  <si>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</si>
  <si>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</si>
  <si>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</si>
  <si>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</si>
  <si>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</si>
  <si>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</si>
  <si>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</si>
  <si>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</si>
  <si>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</si>
  <si>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</si>
  <si>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</si>
  <si>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</si>
  <si>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</si>
  <si>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</si>
  <si>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</si>
  <si>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</si>
  <si>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</si>
  <si>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</si>
  <si>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</si>
  <si>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</si>
  <si>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</si>
  <si>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</si>
  <si>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</si>
  <si>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</si>
  <si>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</si>
  <si>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</si>
  <si>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</si>
  <si>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</si>
  <si>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</si>
  <si>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</si>
  <si>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</si>
  <si>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</si>
  <si>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</si>
  <si>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</si>
  <si>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</si>
  <si>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</si>
  <si>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</si>
  <si>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</si>
  <si>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</si>
  <si>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</si>
  <si>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</si>
  <si>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</si>
  <si>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</si>
  <si>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</si>
  <si>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</si>
  <si>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</si>
  <si>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</si>
  <si>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</si>
  <si>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</si>
  <si>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</si>
  <si>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</si>
  <si>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</si>
  <si>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</si>
  <si>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</si>
  <si>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</si>
  <si>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</si>
  <si>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</si>
  <si>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</si>
  <si>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</si>
  <si>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</si>
  <si>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</si>
  <si>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</si>
  <si>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</si>
  <si>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</si>
  <si>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</si>
  <si>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</si>
  <si>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</si>
  <si>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</si>
  <si>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</si>
  <si>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</si>
  <si>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</si>
  <si>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</si>
  <si>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</si>
  <si>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</si>
  <si>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</si>
  <si>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</si>
  <si>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</si>
  <si>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</si>
  <si>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</si>
  <si>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</si>
  <si>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</si>
  <si>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</si>
  <si>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</si>
  <si>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</si>
  <si>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</si>
  <si>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</si>
  <si>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</si>
  <si>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</si>
  <si>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</si>
  <si>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</si>
  <si>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</si>
  <si>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</si>
  <si>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</si>
  <si>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</si>
  <si>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</si>
  <si>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</si>
  <si>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</si>
  <si>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</si>
  <si>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</si>
  <si>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</si>
  <si>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</si>
  <si>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</si>
  <si>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</si>
  <si>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</si>
  <si>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</si>
  <si>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</si>
  <si>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</si>
  <si>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</si>
  <si>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</si>
  <si>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</si>
  <si>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</si>
  <si>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</si>
  <si>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</si>
  <si>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</si>
  <si>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</si>
  <si>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</si>
  <si>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</si>
  <si>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</si>
  <si>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</si>
  <si>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</si>
  <si>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</si>
  <si>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</si>
  <si>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</si>
  <si>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</si>
  <si>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</si>
  <si>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</si>
  <si>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</si>
  <si>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</si>
  <si>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</si>
  <si>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</si>
  <si>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</si>
  <si>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</si>
  <si>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</si>
  <si>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</si>
  <si>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</si>
  <si>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</si>
  <si>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</si>
  <si>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</si>
  <si>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</si>
  <si>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</si>
  <si>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</si>
  <si>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</si>
  <si>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</si>
  <si>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</si>
  <si>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</si>
  <si>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</si>
  <si>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</si>
  <si>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</si>
  <si>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</si>
  <si>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</si>
  <si>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</si>
  <si>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</si>
  <si>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</si>
  <si>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</si>
  <si>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</si>
  <si>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</si>
  <si>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</si>
  <si>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</si>
  <si>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</si>
  <si>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</si>
  <si>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</si>
  <si>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</si>
  <si>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</si>
  <si>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</si>
  <si>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</si>
  <si>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</si>
  <si>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</si>
  <si>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</si>
  <si>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</si>
  <si>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</si>
  <si>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</si>
  <si>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</si>
  <si>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</si>
  <si>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</si>
  <si>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</si>
  <si>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</si>
  <si>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</si>
  <si>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</si>
  <si>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</si>
  <si>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</si>
  <si>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</si>
  <si>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</si>
  <si>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</si>
  <si>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</si>
  <si>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</si>
  <si>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</si>
  <si>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</si>
  <si>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</si>
  <si>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</si>
  <si>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</si>
  <si>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</si>
  <si>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</si>
  <si>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</si>
  <si>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</si>
  <si>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</si>
  <si>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</si>
  <si>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</si>
  <si>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</si>
  <si>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</si>
  <si>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</si>
  <si>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</si>
  <si>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</si>
  <si>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</si>
  <si>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</si>
  <si>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</si>
  <si>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</si>
  <si>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</si>
  <si>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</si>
  <si>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</si>
  <si>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</si>
  <si>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</si>
  <si>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</si>
  <si>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</si>
  <si>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</si>
  <si>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</si>
  <si>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</si>
  <si>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</si>
  <si>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</si>
  <si>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</si>
  <si>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</si>
  <si>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</si>
  <si>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</si>
  <si>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</si>
  <si>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</si>
  <si>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</si>
  <si>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</si>
  <si>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</si>
  <si>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</si>
  <si>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</si>
  <si>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</si>
  <si>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</si>
  <si>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</si>
  <si>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</si>
  <si>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</si>
  <si>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</si>
  <si>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</si>
  <si>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</si>
  <si>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</si>
  <si>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</si>
  <si>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</si>
  <si>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</si>
  <si>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</si>
  <si>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</si>
  <si>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</si>
  <si>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</si>
  <si>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</si>
  <si>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</si>
  <si>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</si>
  <si>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</si>
  <si>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</si>
  <si>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</si>
  <si>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</si>
  <si>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</si>
  <si>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</si>
  <si>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</si>
  <si>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</si>
  <si>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</si>
  <si>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</si>
  <si>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</si>
  <si>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</si>
  <si>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</si>
  <si>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</si>
  <si>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</si>
  <si>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</si>
  <si>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</si>
  <si>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</si>
  <si>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</si>
  <si>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</si>
  <si>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</si>
  <si>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</si>
  <si>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</si>
  <si>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</si>
  <si>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</si>
  <si>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</si>
  <si>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</si>
  <si>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</si>
  <si>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</si>
  <si>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</si>
  <si>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</si>
  <si>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</si>
  <si>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</si>
  <si>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</si>
  <si>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</si>
  <si>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</si>
  <si>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</si>
  <si>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</si>
  <si>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</si>
  <si>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</si>
  <si>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</si>
  <si>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</si>
  <si>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</si>
  <si>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</si>
  <si>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</si>
  <si>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</si>
  <si>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</si>
  <si>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</si>
  <si>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</si>
  <si>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</si>
  <si>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</si>
  <si>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</si>
  <si>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</si>
  <si>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</si>
  <si>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</si>
  <si>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</si>
  <si>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</si>
  <si>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</si>
  <si>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</si>
  <si>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</si>
  <si>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</si>
  <si>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</si>
  <si>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</si>
  <si>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</si>
  <si>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</si>
  <si>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</si>
  <si>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</si>
  <si>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</si>
  <si>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</si>
  <si>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</si>
  <si>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</si>
  <si>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</si>
  <si>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</si>
  <si>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</si>
  <si>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</si>
  <si>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</si>
  <si>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</si>
  <si>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</si>
  <si>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</si>
  <si>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</si>
  <si>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</si>
  <si>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</si>
  <si>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</si>
  <si>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</si>
  <si>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</si>
  <si>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</si>
  <si>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</si>
  <si>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</si>
  <si>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</si>
  <si>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</si>
  <si>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</si>
  <si>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</si>
  <si>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</si>
  <si>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</si>
  <si>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</si>
  <si>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</si>
  <si>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</si>
  <si>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</si>
  <si>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</si>
  <si>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</si>
  <si>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</si>
  <si>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</si>
  <si>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</si>
  <si>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</si>
  <si>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</si>
  <si>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</si>
  <si>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</si>
  <si>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</si>
  <si>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</si>
  <si>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</si>
  <si>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</si>
  <si>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</si>
  <si>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</si>
  <si>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</si>
  <si>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</si>
  <si>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</si>
  <si>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</si>
  <si>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</si>
  <si>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</si>
  <si>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</si>
  <si>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</si>
  <si>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</si>
  <si>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</si>
  <si>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</si>
  <si>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</si>
  <si>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</si>
  <si>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</si>
  <si>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</si>
  <si>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</si>
  <si>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</si>
  <si>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</si>
  <si>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</si>
  <si>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</si>
  <si>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</si>
  <si>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</si>
  <si>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</si>
  <si>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</si>
  <si>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</si>
  <si>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</si>
  <si>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</si>
  <si>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</si>
  <si>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</si>
  <si>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</si>
  <si>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</si>
  <si>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</si>
  <si>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</si>
  <si>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</si>
  <si>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</si>
  <si>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</si>
  <si>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</si>
  <si>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</si>
  <si>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</si>
  <si>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</si>
  <si>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</si>
  <si>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</si>
  <si>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</si>
  <si>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</si>
  <si>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</si>
  <si>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</si>
  <si>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</si>
  <si>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</si>
  <si>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</si>
  <si>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</si>
  <si>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</si>
  <si>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</si>
  <si>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</si>
  <si>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</si>
  <si>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</si>
  <si>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</si>
  <si>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</si>
  <si>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</si>
  <si>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</si>
  <si>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</si>
  <si>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</si>
  <si>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</si>
  <si>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</si>
  <si>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</si>
  <si>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</si>
  <si>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</si>
  <si>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</si>
  <si>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</si>
  <si>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</si>
  <si>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</si>
  <si>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</si>
  <si>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</si>
  <si>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</si>
  <si>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</si>
  <si>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</si>
  <si>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</si>
  <si>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</si>
  <si>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</si>
  <si>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</si>
  <si>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</si>
  <si>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</si>
  <si>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</si>
  <si>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</si>
  <si>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</si>
  <si>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</si>
  <si>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</si>
  <si>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</si>
  <si>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</si>
  <si>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</si>
  <si>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</si>
  <si>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</si>
  <si>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</si>
  <si>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</si>
  <si>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</si>
  <si>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</si>
  <si>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</si>
  <si>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</si>
  <si>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</si>
  <si>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</si>
  <si>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</si>
  <si>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</si>
  <si>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</si>
  <si>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</si>
  <si>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</si>
  <si>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</si>
  <si>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</si>
  <si>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</si>
  <si>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</si>
  <si>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</si>
  <si>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</si>
  <si>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</si>
  <si>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</si>
  <si>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</si>
  <si>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</si>
  <si>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</si>
  <si>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</si>
  <si>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</si>
  <si>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</si>
  <si>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</si>
  <si>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</si>
  <si>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</si>
  <si>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</si>
  <si>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</si>
  <si>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</si>
  <si>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</si>
  <si>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</si>
  <si>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</si>
  <si>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</si>
  <si>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</si>
  <si>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</si>
  <si>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</si>
  <si>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</si>
  <si>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</si>
  <si>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</si>
  <si>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</si>
  <si>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</si>
  <si>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</si>
  <si>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</si>
  <si>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</si>
  <si>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</si>
  <si>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</si>
  <si>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</si>
  <si>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</si>
  <si>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</si>
  <si>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</si>
  <si>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</si>
  <si>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</si>
  <si>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</si>
  <si>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</si>
  <si>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</si>
  <si>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</si>
  <si>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</si>
  <si>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</si>
  <si>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</si>
  <si>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</si>
  <si>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</si>
  <si>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</si>
  <si>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</si>
  <si>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</si>
  <si>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</si>
  <si>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</si>
  <si>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</si>
  <si>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</si>
  <si>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</si>
  <si>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</si>
  <si>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</si>
  <si>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</si>
  <si>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</si>
  <si>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</si>
  <si>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</si>
  <si>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</si>
  <si>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</si>
  <si>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</si>
  <si>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</si>
  <si>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</si>
  <si>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</si>
  <si>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</si>
  <si>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</si>
  <si>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</si>
  <si>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</si>
  <si>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</si>
  <si>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</si>
  <si>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</si>
  <si>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</si>
  <si>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</si>
  <si>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</si>
  <si>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</si>
  <si>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</si>
  <si>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</si>
  <si>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</si>
  <si>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</si>
  <si>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</si>
  <si>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</si>
  <si>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</si>
  <si>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</si>
  <si>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</si>
  <si>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</si>
  <si>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</si>
  <si>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</si>
  <si>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</si>
  <si>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</si>
  <si>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</si>
  <si>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</si>
  <si>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</si>
  <si>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</si>
  <si>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</si>
  <si>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</si>
  <si>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</si>
  <si>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</si>
  <si>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</si>
  <si>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</si>
  <si>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</si>
  <si>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</si>
  <si>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</si>
  <si>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</si>
  <si>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</si>
  <si>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</si>
  <si>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</si>
  <si>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</si>
  <si>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</si>
  <si>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</si>
  <si>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</si>
  <si>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</si>
  <si>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</si>
  <si>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</si>
  <si>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</si>
  <si>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</si>
  <si>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</si>
  <si>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</si>
  <si>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</si>
  <si>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</si>
  <si>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</si>
  <si>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</si>
  <si>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</si>
  <si>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</si>
  <si>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</si>
  <si>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</si>
  <si>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</si>
  <si>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</si>
  <si>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</si>
  <si>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</si>
  <si>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</si>
  <si>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</si>
  <si>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</si>
  <si>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</si>
  <si>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</si>
  <si>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</si>
  <si>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</si>
  <si>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</si>
  <si>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</si>
  <si>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</si>
  <si>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</si>
  <si>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</si>
  <si>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</si>
  <si>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</si>
  <si>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</si>
  <si>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</si>
  <si>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</si>
  <si>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</si>
  <si>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</si>
  <si>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</si>
  <si>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</si>
  <si>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</si>
  <si>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</si>
  <si>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</si>
  <si>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</si>
  <si>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</si>
  <si>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</si>
  <si>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</si>
  <si>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</si>
  <si>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</si>
  <si>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</si>
  <si>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</si>
  <si>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</si>
  <si>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</si>
  <si>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</si>
  <si>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</si>
  <si>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</si>
  <si>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</si>
  <si>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</si>
  <si>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</si>
  <si>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</si>
  <si>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</si>
  <si>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</si>
  <si>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</si>
  <si>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</si>
  <si>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</si>
  <si>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</si>
  <si>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</si>
  <si>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</si>
  <si>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</si>
  <si>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</si>
  <si>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</si>
  <si>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</si>
  <si>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</si>
  <si>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</si>
  <si>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</si>
  <si>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</si>
  <si>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</si>
  <si>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</si>
  <si>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</si>
  <si>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</si>
  <si>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</si>
  <si>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</si>
  <si>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</si>
  <si>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</si>
  <si>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</si>
  <si>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</si>
  <si>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</si>
  <si>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</si>
  <si>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</si>
  <si>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</si>
  <si>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</si>
  <si>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</si>
  <si>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</si>
  <si>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</si>
  <si>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</si>
  <si>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</si>
  <si>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</si>
  <si>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</si>
  <si>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</si>
  <si>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</si>
  <si>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</si>
  <si>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</si>
  <si>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</si>
  <si>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</si>
  <si>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</si>
  <si>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</si>
  <si>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</si>
  <si>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</si>
  <si>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</si>
  <si>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</si>
  <si>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</si>
  <si>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</si>
  <si>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</si>
  <si>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</si>
  <si>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</si>
  <si>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</si>
  <si>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</si>
  <si>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</si>
  <si>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</si>
  <si>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</si>
  <si>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</si>
  <si>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</si>
  <si>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</si>
  <si>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</si>
  <si>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</si>
  <si>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</si>
  <si>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</si>
  <si>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</si>
  <si>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</si>
  <si>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</si>
  <si>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</si>
  <si>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</si>
  <si>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</si>
  <si>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</si>
  <si>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</si>
  <si>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</si>
  <si>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</si>
  <si>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</si>
  <si>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</si>
  <si>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</si>
  <si>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</si>
  <si>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</si>
  <si>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</si>
  <si>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</si>
  <si>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</si>
  <si>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</si>
  <si>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</si>
  <si>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</si>
  <si>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</si>
  <si>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</si>
  <si>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</si>
  <si>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</si>
  <si>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</si>
  <si>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</si>
  <si>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</si>
  <si>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</si>
  <si>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</si>
  <si>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</si>
  <si>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</si>
  <si>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</si>
  <si>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</si>
  <si>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</si>
  <si>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</si>
  <si>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</si>
  <si>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</si>
  <si>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</si>
  <si>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</si>
  <si>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</si>
  <si>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</si>
  <si>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</si>
  <si>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</si>
  <si>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</si>
  <si>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</si>
  <si>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</si>
  <si>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</si>
  <si>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</si>
  <si>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</si>
  <si>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</si>
  <si>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</si>
  <si>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</si>
  <si>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</si>
  <si>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</si>
  <si>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</si>
  <si>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</si>
  <si>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</si>
  <si>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</si>
  <si>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</si>
  <si>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</si>
  <si>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</si>
  <si>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</si>
  <si>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</si>
  <si>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</si>
  <si>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</si>
  <si>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</si>
  <si>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</si>
  <si>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</si>
  <si>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</si>
  <si>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</si>
  <si>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</si>
  <si>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</si>
  <si>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</si>
  <si>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</si>
  <si>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</si>
  <si>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</si>
  <si>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</si>
  <si>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</si>
  <si>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</si>
  <si>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</si>
  <si>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</si>
  <si>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</si>
  <si>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</si>
  <si>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</si>
  <si>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</si>
  <si>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</si>
  <si>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</si>
  <si>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</si>
  <si>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</si>
  <si>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</si>
  <si>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</si>
  <si>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</si>
  <si>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</si>
  <si>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</si>
  <si>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</si>
  <si>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</si>
  <si>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</si>
  <si>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</si>
  <si>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</si>
  <si>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</si>
  <si>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</si>
  <si>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</si>
  <si>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</si>
  <si>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</si>
  <si>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</si>
  <si>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</si>
  <si>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</si>
  <si>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</si>
  <si>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</si>
  <si>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</si>
  <si>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</si>
  <si>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</si>
  <si>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</si>
  <si>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</si>
  <si>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</si>
  <si>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</si>
  <si>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</si>
  <si>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</si>
  <si>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</si>
  <si>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</si>
  <si>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</si>
  <si>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</si>
  <si>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</si>
  <si>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</si>
  <si>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</si>
  <si>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</si>
  <si>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</si>
  <si>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</si>
  <si>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</si>
  <si>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</si>
  <si>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</si>
  <si>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</si>
  <si>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</si>
  <si>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</si>
  <si>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</si>
  <si>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</si>
  <si>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</si>
  <si>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</si>
  <si>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</si>
  <si>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</si>
  <si>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</si>
  <si>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</si>
  <si>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</si>
  <si>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</si>
  <si>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</si>
  <si>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</si>
  <si>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</si>
  <si>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</si>
  <si>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</si>
  <si>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</si>
  <si>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</si>
  <si>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</si>
  <si>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</si>
  <si>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</si>
  <si>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</si>
  <si>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</si>
  <si>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</si>
  <si>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</si>
  <si>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</si>
  <si>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</si>
  <si>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</si>
  <si>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</si>
  <si>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</si>
  <si>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</si>
  <si>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</si>
  <si>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</si>
  <si>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</si>
  <si>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</si>
  <si>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</si>
  <si>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</si>
  <si>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</si>
  <si>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</si>
  <si>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</si>
  <si>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</si>
  <si>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</si>
  <si>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</si>
  <si>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</si>
  <si>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</si>
  <si>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</si>
  <si>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</si>
  <si>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</si>
  <si>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</si>
  <si>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</si>
  <si>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</si>
  <si>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</si>
  <si>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</si>
  <si>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</si>
  <si>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</si>
  <si>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</si>
  <si>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</si>
  <si>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</si>
  <si>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</si>
  <si>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</si>
  <si>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</si>
  <si>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</si>
  <si>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</si>
  <si>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</si>
  <si>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</si>
  <si>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</si>
  <si>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</si>
  <si>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</si>
  <si>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</si>
  <si>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</si>
  <si>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</si>
  <si>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</si>
  <si>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</si>
  <si>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</si>
  <si>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</si>
  <si>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</si>
  <si>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</si>
  <si>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</si>
  <si>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</si>
  <si>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</si>
  <si>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</si>
  <si>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</si>
  <si>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</si>
  <si>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</si>
  <si>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</si>
  <si>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</si>
  <si>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</si>
  <si>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</si>
  <si>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</si>
  <si>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</si>
  <si>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</si>
  <si>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</si>
  <si>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</si>
  <si>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</si>
  <si>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</si>
  <si>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</si>
  <si>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</si>
  <si>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</si>
  <si>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</si>
  <si>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</si>
  <si>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</si>
  <si>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</si>
  <si>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</si>
  <si>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</si>
  <si>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</si>
  <si>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</si>
  <si>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</si>
  <si>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</si>
  <si>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</si>
  <si>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</si>
  <si>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</si>
  <si>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</si>
  <si>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</si>
  <si>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</si>
  <si>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</si>
  <si>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</si>
  <si>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</si>
  <si>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</si>
  <si>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</si>
  <si>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</si>
  <si>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</si>
  <si>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</si>
  <si>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</si>
  <si>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</si>
  <si>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</si>
  <si>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</si>
  <si>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</si>
  <si>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</si>
  <si>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</si>
  <si>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</si>
  <si>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</si>
  <si>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</si>
  <si>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</si>
  <si>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</si>
  <si>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</si>
  <si>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</si>
  <si>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</si>
  <si>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</si>
  <si>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</si>
  <si>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</si>
  <si>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</si>
  <si>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</si>
  <si>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</si>
  <si>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</si>
  <si>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</si>
  <si>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</si>
  <si>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</si>
  <si>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</si>
  <si>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</si>
  <si>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</si>
  <si>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</si>
  <si>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</si>
  <si>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</si>
  <si>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</si>
  <si>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</si>
  <si>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</si>
  <si>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</si>
  <si>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</si>
  <si>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</si>
  <si>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</si>
  <si>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</si>
  <si>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</si>
  <si>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</si>
  <si>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</si>
  <si>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</si>
  <si>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</si>
  <si>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</si>
  <si>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</si>
  <si>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</si>
  <si>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</si>
  <si>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</si>
  <si>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</si>
  <si>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</si>
  <si>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</si>
  <si>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</si>
  <si>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</si>
  <si>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</si>
  <si>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</si>
  <si>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</si>
  <si>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</si>
  <si>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</si>
  <si>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</si>
  <si>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</si>
  <si>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</si>
  <si>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</si>
  <si>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</si>
  <si>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</si>
  <si>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</si>
  <si>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</si>
  <si>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</si>
  <si>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</si>
  <si>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</si>
  <si>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</si>
  <si>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</si>
  <si>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</si>
  <si>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</si>
  <si>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</si>
  <si>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</si>
  <si>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</si>
  <si>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</si>
  <si>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</si>
  <si>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</si>
  <si>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</si>
  <si>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</si>
  <si>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</si>
  <si>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</si>
  <si>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</si>
  <si>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</si>
  <si>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</si>
  <si>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</si>
  <si>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</si>
  <si>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</si>
  <si>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</si>
  <si>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</si>
  <si>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</si>
  <si>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</si>
  <si>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</si>
  <si>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</si>
  <si>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</si>
  <si>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</si>
  <si>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</si>
  <si>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</si>
  <si>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</si>
  <si>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</si>
  <si>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</si>
  <si>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</si>
  <si>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</si>
  <si>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</si>
  <si>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</si>
  <si>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</si>
  <si>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</si>
  <si>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</si>
  <si>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</si>
  <si>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</si>
  <si>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</si>
  <si>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</si>
  <si>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</si>
  <si>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</si>
  <si>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</si>
  <si>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</si>
  <si>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</si>
  <si>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</si>
  <si>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</si>
  <si>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</si>
  <si>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</si>
  <si>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</si>
  <si>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</si>
  <si>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</si>
  <si>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</si>
  <si>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</si>
  <si>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</si>
  <si>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</si>
  <si>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</si>
  <si>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</si>
  <si>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</si>
  <si>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</si>
  <si>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</si>
  <si>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</si>
  <si>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</si>
  <si>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</si>
  <si>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</si>
  <si>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</si>
  <si>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</si>
  <si>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</si>
  <si>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</si>
  <si>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</si>
  <si>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</si>
  <si>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</si>
  <si>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</si>
  <si>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</si>
  <si>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</si>
  <si>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</si>
  <si>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</si>
  <si>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</si>
  <si>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</si>
  <si>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</si>
  <si>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</si>
  <si>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</si>
  <si>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</si>
  <si>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</si>
  <si>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</si>
  <si>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</si>
  <si>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</si>
  <si>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</si>
  <si>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</si>
  <si>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</si>
  <si>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</si>
  <si>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</si>
  <si>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</si>
  <si>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</si>
  <si>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</si>
  <si>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</si>
  <si>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</si>
  <si>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</si>
  <si>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</si>
  <si>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</si>
  <si>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</si>
  <si>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</si>
  <si>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</si>
  <si>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</si>
  <si>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</si>
  <si>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</si>
  <si>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</si>
  <si>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</si>
  <si>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</si>
  <si>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</si>
  <si>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</si>
  <si>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</si>
  <si>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</si>
  <si>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</si>
  <si>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</si>
  <si>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</si>
  <si>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</si>
  <si>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</si>
  <si>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</si>
  <si>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</si>
  <si>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</si>
  <si>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</si>
  <si>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</si>
  <si>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</si>
  <si>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</si>
  <si>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</si>
  <si>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</si>
  <si>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</si>
  <si>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</si>
  <si>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</si>
  <si>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</si>
  <si>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</si>
  <si>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</si>
  <si>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</si>
  <si>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</si>
  <si>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</si>
  <si>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</si>
  <si>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</si>
  <si>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</si>
  <si>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</si>
  <si>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</si>
  <si>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</si>
  <si>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</si>
  <si>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</si>
  <si>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</si>
  <si>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</si>
  <si>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</si>
  <si>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</si>
  <si>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</si>
  <si>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</si>
  <si>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</si>
  <si>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</si>
  <si>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</si>
  <si>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</si>
  <si>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</si>
  <si>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</si>
  <si>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</si>
  <si>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</si>
  <si>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</si>
  <si>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</si>
  <si>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</si>
  <si>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</si>
  <si>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</si>
  <si>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</si>
  <si>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</si>
  <si>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</si>
  <si>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</si>
  <si>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</si>
  <si>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</si>
  <si>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</si>
  <si>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</si>
  <si>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</si>
  <si>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</si>
  <si>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</si>
  <si>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</si>
  <si>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</si>
  <si>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</si>
  <si>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</si>
  <si>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</si>
  <si>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</si>
  <si>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</si>
  <si>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</si>
  <si>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</si>
  <si>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</si>
  <si>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</si>
  <si>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</si>
  <si>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</si>
  <si>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</si>
  <si>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</si>
  <si>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</si>
  <si>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</si>
  <si>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</si>
  <si>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</si>
  <si>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</si>
  <si>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</si>
  <si>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</si>
  <si>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</si>
  <si>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</si>
  <si>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</si>
  <si>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</si>
  <si>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</si>
  <si>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</si>
  <si>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</si>
  <si>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</si>
  <si>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</si>
  <si>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</si>
  <si>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</si>
  <si>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</si>
  <si>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</si>
  <si>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</si>
  <si>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</si>
  <si>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</si>
  <si>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</si>
  <si>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</si>
  <si>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</si>
  <si>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</si>
  <si>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</si>
  <si>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</si>
  <si>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</si>
  <si>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</si>
  <si>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</si>
  <si>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</si>
  <si>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</si>
  <si>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</si>
  <si>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</si>
  <si>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</si>
  <si>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</si>
  <si>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</si>
  <si>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</si>
  <si>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</si>
  <si>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</si>
  <si>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</si>
  <si>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</si>
  <si>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</si>
  <si>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</si>
  <si>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</si>
  <si>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</si>
  <si>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</si>
  <si>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</si>
  <si>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</si>
  <si>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</si>
  <si>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</si>
  <si>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</si>
  <si>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</si>
  <si>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</si>
  <si>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</si>
  <si>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</si>
  <si>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</si>
  <si>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</si>
  <si>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</si>
  <si>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</si>
  <si>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</si>
  <si>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</si>
  <si>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</si>
  <si>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</si>
  <si>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</si>
  <si>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</si>
  <si>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</si>
  <si>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</si>
  <si>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</si>
  <si>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</si>
  <si>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</si>
  <si>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</si>
  <si>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</si>
  <si>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</si>
  <si>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</si>
  <si>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</si>
  <si>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</si>
  <si>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</si>
  <si>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</si>
  <si>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</si>
  <si>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</si>
  <si>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</si>
  <si>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</si>
  <si>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</si>
  <si>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</si>
  <si>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</si>
  <si>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</si>
  <si>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</si>
  <si>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</si>
  <si>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</si>
  <si>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</si>
  <si>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</si>
  <si>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</si>
  <si>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</si>
  <si>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</si>
  <si>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</si>
  <si>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</si>
  <si>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</si>
  <si>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</si>
  <si>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</si>
  <si>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</si>
  <si>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</si>
  <si>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</si>
  <si>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</si>
  <si>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</si>
  <si>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</si>
  <si>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</si>
  <si>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</si>
  <si>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</si>
  <si>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</si>
  <si>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</si>
  <si>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</si>
  <si>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</si>
  <si>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</si>
  <si>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</si>
  <si>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</si>
  <si>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</si>
  <si>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</si>
  <si>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</si>
  <si>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</si>
  <si>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</si>
  <si>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</si>
  <si>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</si>
  <si>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</si>
  <si>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</si>
  <si>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</si>
  <si>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</si>
  <si>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</si>
  <si>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</si>
  <si>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</si>
  <si>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</si>
  <si>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</si>
  <si>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</si>
  <si>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</si>
  <si>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</si>
  <si>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</si>
  <si>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</si>
  <si>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</si>
  <si>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</si>
  <si>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</si>
  <si>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</si>
  <si>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</si>
  <si>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</si>
  <si>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</si>
  <si>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</si>
  <si>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</si>
  <si>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</si>
  <si>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</si>
  <si>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</si>
  <si>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</si>
  <si>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</si>
  <si>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</si>
  <si>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</si>
  <si>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</si>
  <si>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</si>
  <si>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</si>
  <si>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</si>
  <si>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</si>
  <si>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</si>
  <si>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</si>
  <si>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</si>
  <si>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</si>
  <si>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</si>
  <si>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</si>
  <si>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</si>
  <si>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</si>
  <si>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</si>
  <si>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</si>
  <si>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</si>
  <si>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</si>
  <si>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</si>
  <si>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</si>
  <si>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</si>
  <si>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</si>
  <si>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</si>
  <si>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</si>
  <si>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</si>
  <si>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</si>
  <si>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</si>
  <si>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</si>
  <si>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</si>
  <si>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</si>
  <si>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</si>
  <si>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</si>
  <si>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</si>
  <si>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</si>
  <si>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</si>
  <si>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</si>
  <si>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</si>
  <si>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</si>
  <si>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</si>
  <si>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</si>
  <si>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</si>
  <si>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</si>
  <si>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</si>
  <si>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</si>
  <si>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</si>
  <si>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</si>
  <si>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</si>
  <si>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</si>
  <si>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</si>
  <si>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</si>
  <si>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</si>
  <si>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</si>
  <si>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</si>
  <si>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</si>
  <si>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</si>
  <si>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</si>
  <si>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</si>
  <si>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</si>
  <si>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</si>
  <si>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</si>
  <si>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</si>
  <si>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</si>
  <si>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</si>
  <si>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</si>
  <si>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</si>
  <si>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</si>
  <si>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</si>
  <si>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</si>
  <si>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</si>
  <si>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</si>
  <si>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</si>
  <si>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</si>
  <si>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</si>
  <si>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</si>
  <si>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</si>
  <si>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</si>
  <si>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</si>
  <si>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</si>
  <si>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</si>
  <si>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</si>
  <si>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</si>
  <si>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</si>
  <si>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</si>
  <si>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</si>
  <si>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</si>
  <si>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</si>
  <si>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</si>
  <si>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</si>
  <si>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</si>
  <si>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</si>
  <si>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</si>
  <si>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</si>
  <si>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</si>
  <si>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</si>
  <si>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</si>
  <si>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</si>
  <si>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</si>
  <si>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</si>
  <si>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</si>
  <si>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</si>
  <si>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</si>
  <si>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</si>
  <si>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</si>
  <si>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</si>
  <si>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</si>
  <si>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</si>
  <si>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</si>
  <si>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</si>
  <si>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</si>
  <si>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</si>
  <si>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</si>
  <si>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</si>
  <si>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</si>
  <si>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</si>
  <si>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</si>
  <si>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</si>
  <si>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</si>
  <si>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</si>
  <si>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</si>
  <si>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</si>
  <si>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</si>
  <si>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</si>
  <si>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</si>
  <si>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</si>
  <si>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</si>
  <si>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</si>
  <si>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</si>
  <si>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</si>
  <si>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</si>
  <si>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</si>
  <si>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</si>
  <si>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</si>
  <si>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</si>
  <si>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</si>
  <si>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</si>
  <si>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</si>
  <si>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</si>
  <si>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</si>
  <si>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</si>
  <si>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</si>
  <si>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</si>
  <si>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</si>
  <si>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</si>
  <si>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</si>
  <si>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</si>
  <si>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</si>
  <si>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</si>
  <si>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</si>
  <si>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</si>
  <si>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</si>
  <si>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</si>
  <si>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</si>
  <si>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</si>
  <si>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</si>
  <si>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</si>
  <si>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</si>
  <si>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</si>
  <si>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</si>
  <si>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</si>
  <si>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</si>
  <si>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</si>
  <si>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</si>
  <si>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</si>
  <si>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</si>
  <si>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</si>
  <si>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</si>
  <si>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</si>
  <si>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</si>
  <si>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</si>
  <si>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</si>
  <si>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</si>
  <si>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</si>
  <si>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</si>
  <si>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</si>
  <si>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</si>
  <si>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</si>
  <si>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</si>
  <si>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</si>
  <si>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</si>
  <si>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</si>
  <si>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</si>
  <si>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</si>
  <si>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</si>
  <si>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</si>
  <si>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</si>
  <si>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</si>
  <si>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</si>
  <si>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</si>
  <si>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</si>
  <si>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</si>
  <si>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</si>
  <si>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</si>
  <si>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</si>
  <si>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</si>
  <si>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</si>
  <si>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</si>
  <si>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</si>
  <si>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</si>
  <si>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</si>
  <si>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</si>
  <si>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</si>
  <si>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</si>
  <si>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</si>
  <si>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</si>
  <si>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</si>
  <si>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</si>
  <si>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</si>
  <si>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</si>
  <si>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</si>
  <si>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</si>
  <si>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</si>
  <si>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</si>
  <si>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</si>
  <si>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</si>
  <si>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</si>
  <si>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</si>
  <si>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</si>
  <si>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</si>
  <si>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</si>
  <si>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</si>
  <si>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</si>
  <si>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</si>
  <si>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</si>
  <si>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</si>
  <si>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</si>
  <si>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</si>
  <si>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</si>
  <si>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</si>
  <si>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</si>
  <si>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</si>
  <si>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</si>
  <si>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</si>
  <si>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</si>
  <si>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</si>
  <si>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</si>
  <si>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</si>
  <si>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</si>
  <si>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</si>
  <si>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</si>
  <si>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</si>
  <si>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</si>
  <si>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</si>
  <si>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</si>
  <si>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</si>
  <si>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</si>
  <si>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</si>
  <si>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</si>
  <si>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</si>
  <si>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</si>
  <si>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</si>
  <si>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</si>
  <si>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</si>
  <si>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</si>
  <si>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</si>
  <si>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</si>
  <si>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</si>
  <si>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</si>
  <si>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</si>
  <si>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</si>
  <si>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</si>
  <si>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</si>
  <si>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</si>
  <si>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</si>
  <si>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</si>
  <si>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</si>
  <si>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</si>
  <si>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</si>
  <si>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</si>
  <si>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</si>
  <si>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</si>
  <si>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</si>
  <si>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</si>
  <si>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</si>
  <si>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</si>
  <si>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</si>
  <si>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</si>
  <si>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</si>
  <si>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</si>
  <si>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</si>
  <si>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</si>
  <si>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</si>
  <si>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</si>
  <si>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</si>
  <si>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</si>
  <si>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</si>
  <si>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</si>
  <si>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</si>
  <si>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</si>
  <si>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</si>
  <si>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</si>
  <si>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</si>
  <si>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</si>
  <si>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</si>
  <si>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</si>
  <si>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</si>
  <si>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</si>
  <si>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</si>
  <si>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</si>
  <si>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</si>
  <si>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</si>
  <si>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</si>
  <si>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</si>
  <si>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</si>
  <si>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</si>
  <si>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</si>
  <si>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</si>
  <si>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</si>
  <si>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</si>
  <si>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</si>
  <si>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</si>
  <si>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</si>
  <si>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</si>
  <si>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</si>
  <si>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</si>
  <si>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</si>
  <si>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</si>
  <si>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</si>
  <si>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</si>
  <si>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</si>
  <si>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</si>
  <si>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</si>
  <si>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</si>
  <si>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</si>
  <si>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</si>
  <si>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</si>
  <si>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</si>
  <si>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</si>
  <si>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</si>
  <si>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</si>
  <si>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</si>
  <si>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</si>
  <si>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</si>
  <si>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</si>
  <si>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</si>
  <si>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</si>
  <si>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</si>
  <si>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</si>
  <si>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</si>
  <si>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</si>
  <si>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</si>
  <si>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</si>
  <si>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</si>
  <si>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</si>
  <si>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</si>
  <si>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</si>
  <si>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</si>
  <si>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</si>
  <si>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</si>
  <si>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</si>
  <si>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</si>
  <si>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</si>
  <si>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</si>
  <si>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</si>
  <si>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</si>
  <si>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</si>
  <si>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</si>
  <si>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</si>
  <si>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</si>
  <si>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</si>
  <si>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</si>
  <si>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</si>
  <si>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</si>
  <si>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</si>
  <si>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</si>
  <si>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</si>
  <si>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</si>
  <si>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</si>
  <si>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</si>
  <si>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</si>
  <si>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</si>
  <si>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</si>
  <si>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</si>
  <si>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</si>
  <si>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</si>
  <si>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</si>
  <si>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</si>
  <si>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</si>
  <si>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</si>
  <si>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</si>
  <si>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</si>
  <si>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</si>
  <si>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</si>
  <si>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</si>
  <si>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</si>
  <si>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</si>
  <si>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</si>
  <si>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</si>
  <si>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</si>
  <si>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</si>
  <si>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</si>
  <si>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</si>
  <si>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</si>
  <si>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</si>
  <si>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</si>
  <si>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</si>
  <si>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</si>
  <si>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</si>
  <si>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</si>
  <si>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</si>
  <si>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</si>
  <si>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</si>
  <si>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</si>
  <si>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</si>
  <si>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</si>
  <si>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</si>
  <si>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</si>
  <si>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</si>
  <si>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</si>
  <si>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</si>
  <si>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</si>
  <si>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</si>
  <si>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</si>
  <si>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</si>
  <si>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</si>
  <si>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</si>
  <si>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</si>
  <si>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</si>
  <si>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</si>
  <si>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</si>
  <si>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</si>
  <si>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</si>
  <si>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</si>
  <si>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</si>
  <si>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</si>
  <si>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</si>
  <si>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</si>
  <si>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</si>
  <si>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</si>
  <si>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</si>
  <si>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</si>
  <si>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</si>
  <si>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</si>
  <si>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</si>
  <si>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</si>
  <si>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</si>
  <si>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</si>
  <si>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</si>
  <si>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</si>
  <si>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</si>
  <si>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</si>
  <si>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</si>
  <si>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</si>
  <si>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</si>
  <si>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</si>
  <si>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</si>
  <si>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</si>
  <si>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</si>
  <si>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</si>
  <si>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</si>
  <si>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</si>
  <si>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</si>
  <si>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</si>
  <si>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</si>
  <si>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</si>
  <si>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</si>
  <si>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</si>
  <si>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</si>
  <si>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</si>
  <si>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</si>
  <si>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</si>
  <si>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</si>
  <si>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</si>
  <si>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</si>
  <si>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</si>
  <si>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</si>
  <si>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</si>
  <si>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</si>
  <si>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</si>
  <si>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</si>
  <si>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</si>
  <si>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</si>
  <si>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</si>
  <si>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</si>
  <si>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</si>
  <si>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</si>
  <si>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</si>
  <si>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</si>
  <si>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</si>
  <si>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</si>
  <si>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</si>
  <si>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</si>
  <si>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</si>
  <si>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</si>
  <si>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</si>
  <si>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</si>
  <si>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</si>
  <si>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</si>
  <si>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</si>
  <si>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</si>
  <si>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</si>
  <si>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</si>
  <si>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</si>
  <si>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</si>
  <si>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</si>
  <si>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</si>
  <si>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</si>
  <si>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</si>
  <si>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</si>
  <si>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</si>
  <si>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</si>
  <si>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</si>
  <si>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</si>
  <si>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</si>
  <si>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</si>
  <si>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</si>
  <si>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</si>
  <si>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</si>
  <si>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</si>
  <si>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</si>
  <si>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</si>
  <si>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</si>
  <si>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</si>
  <si>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</si>
  <si>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</si>
  <si>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</si>
  <si>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</si>
  <si>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</si>
  <si>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</si>
  <si>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</si>
  <si>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</si>
  <si>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</si>
  <si>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</si>
  <si>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</si>
  <si>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</si>
  <si>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</si>
  <si>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</si>
  <si>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</si>
  <si>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</si>
  <si>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</si>
  <si>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</si>
  <si>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</si>
  <si>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</si>
  <si>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</si>
  <si>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</si>
  <si>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</si>
  <si>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</si>
  <si>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</si>
  <si>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</si>
  <si>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</si>
  <si>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</si>
  <si>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</si>
  <si>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</si>
  <si>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</si>
  <si>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</si>
  <si>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</si>
  <si>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</si>
  <si>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</si>
  <si>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</si>
  <si>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</si>
  <si>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</si>
  <si>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</si>
  <si>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</si>
  <si>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</si>
  <si>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</si>
  <si>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</si>
  <si>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</si>
  <si>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</si>
  <si>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</si>
  <si>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</si>
  <si>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</si>
  <si>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</si>
  <si>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</si>
  <si>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</si>
  <si>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</si>
  <si>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</si>
  <si>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</si>
  <si>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</si>
  <si>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</si>
  <si>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</si>
  <si>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</si>
  <si>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</si>
  <si>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</si>
  <si>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</si>
  <si>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</si>
  <si>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</si>
  <si>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</si>
  <si>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</si>
  <si>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</si>
  <si>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</si>
  <si>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</si>
  <si>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</si>
  <si>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</si>
  <si>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</si>
  <si>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</si>
  <si>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</si>
  <si>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</si>
  <si>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</si>
  <si>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</si>
  <si>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</si>
  <si>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</si>
  <si>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</si>
  <si>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</si>
  <si>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</si>
  <si>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</si>
  <si>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</si>
  <si>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</si>
  <si>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</si>
  <si>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</si>
  <si>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</si>
  <si>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</si>
  <si>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</si>
  <si>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</si>
  <si>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</si>
  <si>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</si>
  <si>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</si>
  <si>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</si>
  <si>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</si>
  <si>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</si>
  <si>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</si>
  <si>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</si>
  <si>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</si>
  <si>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</si>
  <si>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</si>
  <si>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</si>
  <si>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</si>
  <si>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</si>
  <si>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</si>
  <si>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</si>
  <si>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</si>
  <si>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</si>
  <si>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</si>
  <si>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</si>
  <si>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</si>
  <si>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</si>
  <si>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</si>
  <si>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</si>
  <si>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</si>
  <si>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</si>
  <si>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</si>
  <si>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</si>
  <si>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</si>
  <si>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</si>
  <si>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</si>
  <si>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</si>
  <si>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</si>
  <si>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</si>
  <si>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</si>
  <si>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</si>
  <si>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</si>
  <si>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</si>
  <si>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</si>
  <si>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</si>
  <si>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</si>
  <si>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</si>
  <si>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</si>
  <si>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</si>
  <si>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</si>
  <si>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</si>
  <si>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</si>
  <si>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</si>
  <si>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</si>
  <si>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</si>
  <si>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</si>
  <si>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</si>
  <si>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</si>
  <si>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</si>
  <si>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</si>
  <si>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</si>
  <si>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</si>
  <si>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</si>
  <si>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</si>
  <si>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</si>
  <si>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</si>
  <si>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</si>
  <si>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</si>
  <si>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</si>
  <si>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</si>
  <si>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</si>
  <si>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</si>
  <si>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</si>
  <si>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</si>
  <si>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</si>
  <si>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</si>
  <si>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</si>
  <si>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</si>
  <si>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</si>
  <si>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</si>
  <si>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</si>
  <si>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</si>
  <si>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</si>
  <si>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</si>
  <si>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</si>
  <si>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</si>
  <si>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</si>
  <si>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</si>
  <si>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</si>
  <si>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</si>
  <si>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</si>
  <si>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</si>
  <si>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</si>
  <si>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</si>
  <si>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</si>
  <si>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</si>
  <si>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</si>
  <si>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</si>
  <si>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</si>
  <si>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</si>
  <si>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</si>
  <si>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</si>
  <si>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</si>
  <si>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</si>
  <si>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</si>
  <si>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</si>
  <si>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</si>
  <si>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</si>
  <si>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</si>
  <si>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</si>
  <si>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</si>
  <si>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</si>
  <si>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</si>
  <si>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</si>
  <si>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</si>
  <si>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</si>
  <si>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</si>
  <si>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</si>
  <si>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</si>
  <si>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</si>
  <si>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</si>
  <si>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</si>
  <si>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</si>
  <si>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</si>
  <si>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</si>
  <si>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</si>
  <si>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</si>
  <si>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</si>
  <si>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</si>
  <si>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</si>
  <si>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</si>
  <si>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</si>
  <si>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</si>
  <si>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</si>
  <si>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</si>
  <si>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</si>
  <si>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</si>
  <si>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</si>
  <si>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</si>
  <si>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</si>
  <si>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</si>
  <si>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</si>
  <si>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</si>
  <si>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</si>
  <si>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</si>
  <si>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</si>
  <si>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</si>
  <si>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</si>
  <si>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</si>
  <si>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</si>
  <si>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</si>
  <si>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</si>
  <si>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</si>
  <si>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</si>
  <si>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</si>
  <si>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</si>
  <si>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</si>
  <si>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</si>
  <si>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</si>
  <si>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</si>
  <si>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</si>
  <si>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</si>
  <si>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</si>
  <si>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</si>
  <si>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</si>
  <si>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</si>
  <si>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</si>
  <si>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</si>
  <si>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</si>
  <si>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</si>
  <si>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</si>
  <si>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</si>
  <si>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</si>
  <si>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</si>
  <si>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</si>
  <si>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</si>
  <si>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</si>
  <si>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</si>
  <si>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</si>
  <si>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</si>
  <si>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</si>
  <si>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</si>
  <si>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</si>
  <si>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</si>
  <si>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</si>
  <si>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</si>
  <si>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</si>
  <si>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</si>
  <si>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</si>
  <si>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</si>
  <si>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</si>
  <si>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</si>
  <si>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</si>
  <si>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</si>
  <si>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</si>
  <si>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</si>
  <si>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</si>
  <si>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</si>
  <si>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</si>
  <si>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</si>
  <si>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</si>
  <si>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</si>
  <si>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</si>
  <si>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</si>
  <si>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</si>
  <si>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</si>
  <si>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</si>
  <si>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</si>
  <si>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</si>
  <si>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</si>
  <si>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</si>
  <si>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</si>
  <si>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</si>
  <si>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</si>
  <si>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</si>
  <si>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</si>
  <si>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</si>
  <si>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</si>
  <si>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</si>
  <si>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</si>
  <si>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</si>
  <si>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</si>
  <si>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</si>
  <si>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</si>
  <si>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</si>
  <si>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</si>
  <si>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</si>
  <si>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</si>
  <si>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</si>
  <si>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</si>
  <si>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</si>
  <si>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</si>
  <si>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</si>
  <si>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</si>
  <si>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</si>
  <si>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</si>
  <si>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</si>
  <si>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</si>
  <si>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</si>
  <si>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</si>
  <si>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</si>
  <si>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</si>
  <si>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</si>
  <si>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</si>
  <si>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</si>
  <si>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</si>
  <si>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</si>
  <si>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</si>
  <si>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</si>
  <si>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</si>
  <si>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</si>
  <si>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</si>
  <si>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</si>
  <si>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</si>
  <si>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</si>
  <si>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</si>
  <si>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</si>
  <si>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</si>
  <si>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</si>
  <si>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</si>
  <si>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</si>
  <si>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</si>
  <si>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</si>
  <si>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</si>
  <si>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</si>
  <si>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</si>
  <si>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</si>
  <si>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</si>
  <si>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</si>
  <si>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</si>
  <si>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</si>
  <si>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</si>
  <si>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</si>
  <si>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</si>
  <si>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</si>
  <si>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</si>
  <si>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</si>
  <si>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</si>
  <si>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</si>
  <si>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</si>
  <si>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</si>
  <si>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</si>
  <si>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</si>
  <si>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</si>
  <si>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</si>
  <si>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</si>
  <si>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</si>
  <si>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</si>
  <si>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</si>
  <si>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</si>
  <si>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</si>
  <si>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</si>
  <si>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</si>
  <si>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</si>
  <si>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</si>
  <si>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</si>
  <si>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</si>
  <si>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</si>
  <si>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</si>
  <si>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</si>
  <si>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</si>
  <si>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</si>
  <si>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</si>
  <si>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</si>
  <si>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</si>
  <si>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</si>
  <si>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</si>
  <si>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</si>
  <si>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</si>
  <si>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</si>
  <si>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</si>
  <si>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</si>
  <si>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</si>
  <si>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</si>
  <si>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</si>
  <si>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</si>
  <si>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</si>
  <si>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</si>
  <si>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</si>
  <si>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</si>
  <si>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</si>
  <si>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</si>
  <si>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</si>
  <si>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</si>
  <si>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</si>
  <si>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</si>
  <si>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</si>
  <si>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</si>
  <si>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</si>
  <si>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</si>
  <si>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</si>
  <si>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</si>
  <si>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</si>
  <si>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</si>
  <si>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</si>
  <si>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</si>
  <si>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</si>
  <si>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</si>
  <si>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</si>
  <si>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</si>
  <si>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</si>
  <si>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</si>
  <si>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</si>
  <si>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</si>
  <si>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</si>
  <si>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</si>
  <si>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</si>
  <si>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</si>
  <si>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</si>
  <si>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</si>
  <si>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</si>
  <si>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</si>
  <si>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</si>
  <si>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</si>
  <si>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</si>
  <si>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</si>
  <si>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</si>
  <si>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</si>
  <si>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</si>
  <si>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</si>
  <si>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</si>
  <si>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Successful Campaign</t>
  </si>
  <si>
    <t>Unsuccesful Campaign</t>
  </si>
  <si>
    <t>Mean</t>
  </si>
  <si>
    <t>Median</t>
  </si>
  <si>
    <t>Minimum</t>
  </si>
  <si>
    <t>Maximum</t>
  </si>
  <si>
    <t>Variance</t>
  </si>
  <si>
    <t>Standard Deviation</t>
  </si>
  <si>
    <t>Successful Outcome</t>
  </si>
  <si>
    <t>Backer Count</t>
  </si>
  <si>
    <t>Failed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</si>
</sst>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9" fontId="0" fillId="0" borderId="0" xfId="1" applyFont="1" applyAlignment="1"/>
    <xf numFmtId="0" fontId="0" fillId="0" borderId="0" xfId="0" applyFont="1"/>
  </cellXfs>
  <cellStyles count="2">
    <cellStyle name="Normal" xfId="0" builtinId="0"/>
    <cellStyle name="Percent" xfId="1" builtinId="5"/>
  </cellStyles>
  <dxfs count="23"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rgb="FF0070C0"/>
        </patternFill>
      </fill>
    </dxf>
    <dxf>
      <font>
        <color rgb="FF002060"/>
      </font>
      <fill>
        <patternFill>
          <bgColor rgb="FF0070C0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Status!PivotTable5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Status'!$B$3:$B$4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Status'!$A$5:$A$13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Status'!$B$5:$B$13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5-4CA9-96DC-72A7B803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208656"/>
        <c:axId val="1981204080"/>
      </c:barChart>
      <c:catAx>
        <c:axId val="19812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04080"/>
        <c:crosses val="autoZero"/>
        <c:auto val="1"/>
        <c:lblAlgn val="ctr"/>
        <c:lblOffset val="100"/>
        <c:noMultiLvlLbl val="0"/>
      </c:catAx>
      <c:valAx>
        <c:axId val="19812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vs Goal</a:t>
            </a:r>
            <a:r>
              <a:rPr lang="en-US" baseline="0"/>
              <a:t>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0.41975308641975306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0-44BA-8525-0B34610702B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0.37037037037037035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0-44BA-8525-0B34610702B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0.20987654320987653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0-44BA-8525-0B3461070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195328"/>
        <c:axId val="1754196160"/>
      </c:lineChart>
      <c:catAx>
        <c:axId val="175419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96160"/>
        <c:crosses val="autoZero"/>
        <c:auto val="1"/>
        <c:lblAlgn val="ctr"/>
        <c:lblOffset val="100"/>
        <c:noMultiLvlLbl val="0"/>
      </c:catAx>
      <c:valAx>
        <c:axId val="175419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9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Status!PivotTable7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B-4802-80A7-01B85FD8763B}"/>
            </c:ext>
          </c:extLst>
        </c:ser>
        <c:ser>
          <c:idx val="1"/>
          <c:order val="1"/>
          <c:tx>
            <c:strRef>
              <c:f>'Sub-Category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B-4802-80A7-01B85FD8763B}"/>
            </c:ext>
          </c:extLst>
        </c:ser>
        <c:ser>
          <c:idx val="2"/>
          <c:order val="2"/>
          <c:tx>
            <c:strRef>
              <c:f>'Sub-Category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DB-4802-80A7-01B85FD8763B}"/>
            </c:ext>
          </c:extLst>
        </c:ser>
        <c:ser>
          <c:idx val="3"/>
          <c:order val="3"/>
          <c:tx>
            <c:strRef>
              <c:f>'Sub-Category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DB-4802-80A7-01B85FD87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187024"/>
        <c:axId val="1981190768"/>
      </c:barChart>
      <c:catAx>
        <c:axId val="198118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90768"/>
        <c:crosses val="autoZero"/>
        <c:auto val="1"/>
        <c:lblAlgn val="ctr"/>
        <c:lblOffset val="100"/>
        <c:noMultiLvlLbl val="0"/>
      </c:catAx>
      <c:valAx>
        <c:axId val="19811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8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[StarterBook.xlsx]Timeline!PivotTable8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C-4CB6-AD53-7E0459981B79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C-4CB6-AD53-7E0459981B79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C-4CB6-AD53-7E0459981B79}"/>
            </c:ext>
          </c:extLst>
        </c:ser>
        <c:ser>
          <c:idx val="3"/>
          <c:order val="3"/>
          <c:tx>
            <c:strRef>
              <c:f>Timeline!$E$4:$E$5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181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1C-4CB6-AD53-7E0459981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168720"/>
        <c:axId val="1981176624"/>
      </c:lineChart>
      <c:catAx>
        <c:axId val="19811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76624"/>
        <c:crosses val="autoZero"/>
        <c:auto val="1"/>
        <c:lblAlgn val="ctr"/>
        <c:lblOffset val="100"/>
        <c:noMultiLvlLbl val="0"/>
      </c:catAx>
      <c:valAx>
        <c:axId val="19811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4761</xdr:rowOff>
    </xdr:from>
    <xdr:to>
      <xdr:col>17</xdr:col>
      <xdr:colOff>590550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65BCF-B3AD-496F-9587-14C40ED0C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13</xdr:row>
      <xdr:rowOff>176212</xdr:rowOff>
    </xdr:from>
    <xdr:to>
      <xdr:col>6</xdr:col>
      <xdr:colOff>561975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9A44E-A0DB-4AC2-B54E-2594FEA70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4761</xdr:rowOff>
    </xdr:from>
    <xdr:to>
      <xdr:col>18</xdr:col>
      <xdr:colOff>600075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487C4-1CFA-40C5-880E-1BC368B91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3</xdr:row>
      <xdr:rowOff>4762</xdr:rowOff>
    </xdr:from>
    <xdr:to>
      <xdr:col>18</xdr:col>
      <xdr:colOff>19049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933DA-03E3-44AA-A894-54231C29F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0.984631828702" createdVersion="6" refreshedVersion="6" minRefreshableVersion="3" recordCount="4114" xr:uid="{00EF5B97-A3AE-4150-B915-35D07C118323}">
  <cacheSource type="worksheet">
    <worksheetSource ref="F1:Q4115" sheet="Base Data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0.989184837963" createdVersion="6" refreshedVersion="6" minRefreshableVersion="3" recordCount="4114" xr:uid="{8425535E-B80F-4488-A549-5A414D5B38A1}">
  <cacheSource type="worksheet">
    <worksheetSource ref="F1:R4115" sheet="Base Data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1.000477662034" createdVersion="6" refreshedVersion="6" minRefreshableVersion="3" recordCount="4114" xr:uid="{8A935159-E91B-4D98-84B6-DE453ECF2643}">
  <cacheSource type="worksheet">
    <worksheetSource ref="F1:T4115" sheet="Base Data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2T14:24:43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999999999999"/>
    <x v="0"/>
  </r>
  <r>
    <x v="0"/>
    <x v="0"/>
    <s v="USD"/>
    <n v="1488464683"/>
    <n v="1485872683"/>
    <b v="0"/>
    <n v="79"/>
    <b v="1"/>
    <s v="film &amp; video/television"/>
    <n v="1.4260827250608272"/>
    <n v="185.48099999999999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999999999996"/>
    <x v="0"/>
  </r>
  <r>
    <x v="0"/>
    <x v="0"/>
    <s v="USD"/>
    <n v="1450555279"/>
    <n v="1447963279"/>
    <b v="0"/>
    <n v="284"/>
    <b v="1"/>
    <s v="film &amp; video/television"/>
    <n v="1.2299154545454545"/>
    <n v="190.55"/>
    <x v="0"/>
  </r>
  <r>
    <x v="0"/>
    <x v="0"/>
    <s v="USD"/>
    <n v="1469770500"/>
    <n v="1468362207"/>
    <b v="0"/>
    <n v="47"/>
    <b v="1"/>
    <s v="film &amp; video/television"/>
    <n v="1.0977744436109027"/>
    <n v="93.403999999999996"/>
    <x v="0"/>
  </r>
  <r>
    <x v="0"/>
    <x v="0"/>
    <s v="USD"/>
    <n v="1402710250"/>
    <n v="1401846250"/>
    <b v="0"/>
    <n v="58"/>
    <b v="1"/>
    <s v="film &amp; video/television"/>
    <n v="1.064875"/>
    <n v="146.87899999999999"/>
    <x v="0"/>
  </r>
  <r>
    <x v="0"/>
    <x v="0"/>
    <s v="USD"/>
    <n v="1467680867"/>
    <n v="1464224867"/>
    <b v="0"/>
    <n v="57"/>
    <b v="1"/>
    <s v="film &amp; video/television"/>
    <n v="1.0122222222222221"/>
    <n v="159.82499999999999"/>
    <x v="0"/>
  </r>
  <r>
    <x v="0"/>
    <x v="0"/>
    <s v="USD"/>
    <n v="1460754000"/>
    <n v="1460155212"/>
    <b v="0"/>
    <n v="12"/>
    <b v="1"/>
    <s v="film &amp; video/television"/>
    <n v="1.0004342857142856"/>
    <n v="291.79300000000001"/>
    <x v="0"/>
  </r>
  <r>
    <x v="0"/>
    <x v="0"/>
    <s v="USD"/>
    <n v="1460860144"/>
    <n v="1458268144"/>
    <b v="0"/>
    <n v="20"/>
    <b v="1"/>
    <s v="film &amp; video/television"/>
    <n v="1.2599800000000001"/>
    <n v="31.5"/>
    <x v="0"/>
  </r>
  <r>
    <x v="0"/>
    <x v="0"/>
    <s v="USD"/>
    <n v="1403660279"/>
    <n v="1400636279"/>
    <b v="0"/>
    <n v="19"/>
    <b v="1"/>
    <s v="film &amp; video/television"/>
    <n v="1.0049999999999999"/>
    <n v="158.684"/>
    <x v="0"/>
  </r>
  <r>
    <x v="0"/>
    <x v="0"/>
    <s v="USD"/>
    <n v="1471834800"/>
    <n v="1469126462"/>
    <b v="0"/>
    <n v="75"/>
    <b v="1"/>
    <s v="film &amp; video/television"/>
    <n v="1.2050000000000001"/>
    <n v="80.332999999999998"/>
    <x v="0"/>
  </r>
  <r>
    <x v="0"/>
    <x v="0"/>
    <s v="USD"/>
    <n v="1405479600"/>
    <n v="1401642425"/>
    <b v="0"/>
    <n v="827"/>
    <b v="1"/>
    <s v="film &amp; video/television"/>
    <n v="1.6529333333333334"/>
    <n v="59.960999999999999"/>
    <x v="0"/>
  </r>
  <r>
    <x v="0"/>
    <x v="0"/>
    <s v="USD"/>
    <n v="1466713620"/>
    <n v="1463588109"/>
    <b v="0"/>
    <n v="51"/>
    <b v="1"/>
    <s v="film &amp; video/television"/>
    <n v="1.5997142857142856"/>
    <n v="109.78400000000001"/>
    <x v="0"/>
  </r>
  <r>
    <x v="0"/>
    <x v="2"/>
    <s v="AUD"/>
    <n v="1405259940"/>
    <n v="1403051888"/>
    <b v="0"/>
    <n v="41"/>
    <b v="1"/>
    <s v="film &amp; video/television"/>
    <n v="1.0093333333333334"/>
    <n v="147.70699999999999"/>
    <x v="0"/>
  </r>
  <r>
    <x v="0"/>
    <x v="3"/>
    <s v="EUR"/>
    <n v="1443384840"/>
    <n v="1441790658"/>
    <b v="0"/>
    <n v="98"/>
    <b v="1"/>
    <s v="film &amp; video/television"/>
    <n v="1.0660000000000001"/>
    <n v="21.754999999999999"/>
    <x v="0"/>
  </r>
  <r>
    <x v="0"/>
    <x v="0"/>
    <s v="USD"/>
    <n v="1402896600"/>
    <n v="1398971211"/>
    <b v="0"/>
    <n v="70"/>
    <b v="1"/>
    <s v="film &amp; video/television"/>
    <n v="1.0024166666666667"/>
    <n v="171.84299999999999"/>
    <x v="0"/>
  </r>
  <r>
    <x v="0"/>
    <x v="1"/>
    <s v="GBP"/>
    <n v="1415126022"/>
    <n v="1412530422"/>
    <b v="0"/>
    <n v="36"/>
    <b v="1"/>
    <s v="film &amp; video/television"/>
    <n v="1.0066666666666666"/>
    <n v="41.944000000000003"/>
    <x v="0"/>
  </r>
  <r>
    <x v="0"/>
    <x v="0"/>
    <s v="USD"/>
    <n v="1410958856"/>
    <n v="1408366856"/>
    <b v="0"/>
    <n v="342"/>
    <b v="1"/>
    <s v="film &amp; video/television"/>
    <n v="1.0632110000000001"/>
    <n v="93.263999999999996"/>
    <x v="0"/>
  </r>
  <r>
    <x v="0"/>
    <x v="0"/>
    <s v="USD"/>
    <n v="1437420934"/>
    <n v="1434828934"/>
    <b v="0"/>
    <n v="22"/>
    <b v="1"/>
    <s v="film &amp; video/television"/>
    <n v="1.4529411764705882"/>
    <n v="56.13600000000000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100000000001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00000000001"/>
    <x v="0"/>
  </r>
  <r>
    <x v="0"/>
    <x v="0"/>
    <s v="USD"/>
    <n v="1442345940"/>
    <n v="1439494863"/>
    <b v="0"/>
    <n v="574"/>
    <b v="1"/>
    <s v="film &amp; video/television"/>
    <n v="1.0880768571428572"/>
    <n v="66.346000000000004"/>
    <x v="0"/>
  </r>
  <r>
    <x v="0"/>
    <x v="0"/>
    <s v="USD"/>
    <n v="1452299761"/>
    <n v="1447115761"/>
    <b v="0"/>
    <n v="14"/>
    <b v="1"/>
    <s v="film &amp; video/television"/>
    <n v="1.3333333333333333"/>
    <n v="57.143000000000001"/>
    <x v="0"/>
  </r>
  <r>
    <x v="0"/>
    <x v="0"/>
    <s v="USD"/>
    <n v="1408278144"/>
    <n v="1404822144"/>
    <b v="0"/>
    <n v="19"/>
    <b v="1"/>
    <s v="film &amp; video/television"/>
    <n v="1.552"/>
    <n v="102.105"/>
    <x v="0"/>
  </r>
  <r>
    <x v="0"/>
    <x v="4"/>
    <s v="NZD"/>
    <n v="1416113833"/>
    <n v="1413518233"/>
    <b v="0"/>
    <n v="150"/>
    <b v="1"/>
    <s v="film &amp; video/television"/>
    <n v="1.1172500000000001"/>
    <n v="148.96700000000001"/>
    <x v="0"/>
  </r>
  <r>
    <x v="0"/>
    <x v="0"/>
    <s v="USD"/>
    <n v="1450307284"/>
    <n v="1447715284"/>
    <b v="0"/>
    <n v="71"/>
    <b v="1"/>
    <s v="film &amp; video/television"/>
    <n v="1.0035000000000001"/>
    <n v="169.60599999999999"/>
    <x v="0"/>
  </r>
  <r>
    <x v="0"/>
    <x v="1"/>
    <s v="GBP"/>
    <n v="1406045368"/>
    <n v="1403453368"/>
    <b v="0"/>
    <n v="117"/>
    <b v="1"/>
    <s v="film &amp; video/television"/>
    <n v="1.2333333333333334"/>
    <n v="31.623999999999999"/>
    <x v="0"/>
  </r>
  <r>
    <x v="0"/>
    <x v="0"/>
    <s v="USD"/>
    <n v="1408604515"/>
    <n v="1406012515"/>
    <b v="0"/>
    <n v="53"/>
    <b v="1"/>
    <s v="film &amp; video/television"/>
    <n v="1.0129975"/>
    <n v="76.453000000000003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00000000001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1999999999998"/>
    <x v="0"/>
  </r>
  <r>
    <x v="0"/>
    <x v="0"/>
    <s v="USD"/>
    <n v="1430179200"/>
    <n v="1428130814"/>
    <b v="0"/>
    <n v="28"/>
    <b v="1"/>
    <s v="film &amp; video/television"/>
    <n v="1.665"/>
    <n v="59.463999999999999"/>
    <x v="0"/>
  </r>
  <r>
    <x v="0"/>
    <x v="0"/>
    <s v="USD"/>
    <n v="1428128525"/>
    <n v="1425540125"/>
    <b v="0"/>
    <n v="44"/>
    <b v="1"/>
    <s v="film &amp; video/television"/>
    <n v="1.4215"/>
    <n v="193.84100000000001"/>
    <x v="0"/>
  </r>
  <r>
    <x v="0"/>
    <x v="0"/>
    <s v="USD"/>
    <n v="1425055079"/>
    <n v="1422463079"/>
    <b v="0"/>
    <n v="253"/>
    <b v="1"/>
    <s v="film &amp; video/television"/>
    <n v="1.8344090909090909"/>
    <n v="159.51400000000001"/>
    <x v="0"/>
  </r>
  <r>
    <x v="0"/>
    <x v="0"/>
    <s v="USD"/>
    <n v="1368235344"/>
    <n v="1365643344"/>
    <b v="0"/>
    <n v="66"/>
    <b v="1"/>
    <s v="film &amp; video/television"/>
    <n v="1.1004"/>
    <n v="41.682000000000002"/>
    <x v="0"/>
  </r>
  <r>
    <x v="0"/>
    <x v="1"/>
    <s v="GBP"/>
    <n v="1401058740"/>
    <n v="1398388068"/>
    <b v="0"/>
    <n v="217"/>
    <b v="1"/>
    <s v="film &amp; video/television"/>
    <n v="1.3098000000000001"/>
    <n v="150.899"/>
    <x v="0"/>
  </r>
  <r>
    <x v="0"/>
    <x v="0"/>
    <s v="USD"/>
    <n v="1403150400"/>
    <n v="1401426488"/>
    <b v="0"/>
    <n v="16"/>
    <b v="1"/>
    <s v="film &amp; video/television"/>
    <n v="1.0135000000000001"/>
    <n v="126.688"/>
    <x v="0"/>
  </r>
  <r>
    <x v="0"/>
    <x v="0"/>
    <s v="USD"/>
    <n v="1412516354"/>
    <n v="1409924354"/>
    <b v="0"/>
    <n v="19"/>
    <b v="1"/>
    <s v="film &amp; video/television"/>
    <n v="1"/>
    <n v="105.26300000000001"/>
    <x v="0"/>
  </r>
  <r>
    <x v="0"/>
    <x v="0"/>
    <s v="USD"/>
    <n v="1419780026"/>
    <n v="1417188026"/>
    <b v="0"/>
    <n v="169"/>
    <b v="1"/>
    <s v="film &amp; video/television"/>
    <n v="1.4185714285714286"/>
    <n v="117.515"/>
    <x v="0"/>
  </r>
  <r>
    <x v="0"/>
    <x v="0"/>
    <s v="USD"/>
    <n v="1405209600"/>
    <n v="1402599486"/>
    <b v="0"/>
    <n v="263"/>
    <b v="1"/>
    <s v="film &amp; video/television"/>
    <n v="3.0865999999999998"/>
    <n v="117.361"/>
    <x v="0"/>
  </r>
  <r>
    <x v="0"/>
    <x v="0"/>
    <s v="USD"/>
    <n v="1412648537"/>
    <n v="1408760537"/>
    <b v="0"/>
    <n v="15"/>
    <b v="1"/>
    <s v="film &amp; video/television"/>
    <n v="1"/>
    <n v="133.333"/>
    <x v="0"/>
  </r>
  <r>
    <x v="0"/>
    <x v="0"/>
    <s v="USD"/>
    <n v="1461769107"/>
    <n v="1459177107"/>
    <b v="0"/>
    <n v="61"/>
    <b v="1"/>
    <s v="film &amp; video/television"/>
    <n v="1.2"/>
    <n v="98.361000000000004"/>
    <x v="0"/>
  </r>
  <r>
    <x v="0"/>
    <x v="2"/>
    <s v="AUD"/>
    <n v="1450220974"/>
    <n v="1447628974"/>
    <b v="0"/>
    <n v="45"/>
    <b v="1"/>
    <s v="film &amp; video/television"/>
    <n v="1.0416666666666667"/>
    <n v="194.44399999999999"/>
    <x v="0"/>
  </r>
  <r>
    <x v="0"/>
    <x v="0"/>
    <s v="USD"/>
    <n v="1419021607"/>
    <n v="1413834007"/>
    <b v="0"/>
    <n v="70"/>
    <b v="1"/>
    <s v="film &amp; video/television"/>
    <n v="1.0761100000000001"/>
    <n v="76.864999999999995"/>
    <x v="0"/>
  </r>
  <r>
    <x v="0"/>
    <x v="1"/>
    <s v="GBP"/>
    <n v="1425211200"/>
    <n v="1422534260"/>
    <b v="0"/>
    <n v="38"/>
    <b v="1"/>
    <s v="film &amp; video/television"/>
    <n v="1.0794999999999999"/>
    <n v="56.816000000000003"/>
    <x v="0"/>
  </r>
  <r>
    <x v="0"/>
    <x v="0"/>
    <s v="USD"/>
    <n v="1445660045"/>
    <n v="1443068045"/>
    <b v="0"/>
    <n v="87"/>
    <b v="1"/>
    <s v="film &amp; video/television"/>
    <n v="1"/>
    <n v="137.93100000000001"/>
    <x v="0"/>
  </r>
  <r>
    <x v="0"/>
    <x v="1"/>
    <s v="GBP"/>
    <n v="1422637200"/>
    <n v="1419271458"/>
    <b v="0"/>
    <n v="22"/>
    <b v="1"/>
    <s v="film &amp; video/television"/>
    <n v="1"/>
    <n v="27.273"/>
    <x v="0"/>
  </r>
  <r>
    <x v="0"/>
    <x v="0"/>
    <s v="USD"/>
    <n v="1439245037"/>
    <n v="1436653037"/>
    <b v="0"/>
    <n v="119"/>
    <b v="1"/>
    <s v="film &amp; video/television"/>
    <n v="1.2801818181818181"/>
    <n v="118.336"/>
    <x v="0"/>
  </r>
  <r>
    <x v="0"/>
    <x v="0"/>
    <s v="USD"/>
    <n v="1405615846"/>
    <n v="1403023846"/>
    <b v="0"/>
    <n v="52"/>
    <b v="1"/>
    <s v="film &amp; video/television"/>
    <n v="1.1620999999999999"/>
    <n v="223.48099999999999"/>
    <x v="0"/>
  </r>
  <r>
    <x v="0"/>
    <x v="0"/>
    <s v="USD"/>
    <n v="1396648800"/>
    <n v="1395407445"/>
    <b v="0"/>
    <n v="117"/>
    <b v="1"/>
    <s v="film &amp; video/television"/>
    <n v="1.0963333333333334"/>
    <n v="28.111000000000001"/>
    <x v="0"/>
  </r>
  <r>
    <x v="0"/>
    <x v="0"/>
    <s v="USD"/>
    <n v="1451063221"/>
    <n v="1448471221"/>
    <b v="0"/>
    <n v="52"/>
    <b v="1"/>
    <s v="film &amp; video/television"/>
    <n v="1.01"/>
    <n v="194.23099999999999"/>
    <x v="0"/>
  </r>
  <r>
    <x v="0"/>
    <x v="0"/>
    <s v="USD"/>
    <n v="1464390916"/>
    <n v="1462576516"/>
    <b v="0"/>
    <n v="86"/>
    <b v="1"/>
    <s v="film &amp; video/television"/>
    <n v="1.2895348837209302"/>
    <n v="128.953"/>
    <x v="0"/>
  </r>
  <r>
    <x v="0"/>
    <x v="1"/>
    <s v="GBP"/>
    <n v="1433779200"/>
    <n v="1432559424"/>
    <b v="0"/>
    <n v="174"/>
    <b v="1"/>
    <s v="film &amp; video/television"/>
    <n v="1.0726249999999999"/>
    <n v="49.316000000000003"/>
    <x v="0"/>
  </r>
  <r>
    <x v="0"/>
    <x v="0"/>
    <s v="USD"/>
    <n v="1429991962"/>
    <n v="1427399962"/>
    <b v="0"/>
    <n v="69"/>
    <b v="1"/>
    <s v="film &amp; video/television"/>
    <n v="1.0189999999999999"/>
    <n v="221.52199999999999"/>
    <x v="0"/>
  </r>
  <r>
    <x v="0"/>
    <x v="0"/>
    <s v="USD"/>
    <n v="1416423172"/>
    <n v="1413827572"/>
    <b v="0"/>
    <n v="75"/>
    <b v="1"/>
    <s v="film &amp; video/television"/>
    <n v="1.0290999999999999"/>
    <n v="137.21299999999999"/>
    <x v="0"/>
  </r>
  <r>
    <x v="0"/>
    <x v="0"/>
    <s v="USD"/>
    <n v="1442264400"/>
    <n v="1439530776"/>
    <b v="0"/>
    <n v="33"/>
    <b v="1"/>
    <s v="film &amp; video/television"/>
    <n v="1.0012570000000001"/>
    <n v="606.822"/>
    <x v="0"/>
  </r>
  <r>
    <x v="0"/>
    <x v="1"/>
    <s v="GBP"/>
    <n v="1395532800"/>
    <n v="1393882717"/>
    <b v="0"/>
    <n v="108"/>
    <b v="1"/>
    <s v="film &amp; video/shorts"/>
    <n v="1.0329622222222221"/>
    <n v="43.04"/>
    <x v="0"/>
  </r>
  <r>
    <x v="0"/>
    <x v="0"/>
    <s v="USD"/>
    <n v="1370547157"/>
    <n v="1368646357"/>
    <b v="0"/>
    <n v="23"/>
    <b v="1"/>
    <s v="film &amp; video/shorts"/>
    <n v="1.4830000000000001"/>
    <n v="322.39100000000002"/>
    <x v="0"/>
  </r>
  <r>
    <x v="0"/>
    <x v="0"/>
    <s v="USD"/>
    <n v="1362337878"/>
    <n v="1360177878"/>
    <b v="0"/>
    <n v="48"/>
    <b v="1"/>
    <s v="film &amp; video/shorts"/>
    <n v="1.5473333333333332"/>
    <n v="96.707999999999998"/>
    <x v="0"/>
  </r>
  <r>
    <x v="0"/>
    <x v="0"/>
    <s v="USD"/>
    <n v="1388206740"/>
    <n v="1386194013"/>
    <b v="0"/>
    <n v="64"/>
    <b v="1"/>
    <s v="film &amp; video/shorts"/>
    <n v="1.1351849999999999"/>
    <n v="35.475000000000001"/>
    <x v="0"/>
  </r>
  <r>
    <x v="0"/>
    <x v="0"/>
    <s v="USD"/>
    <n v="1373243181"/>
    <n v="1370651181"/>
    <b v="0"/>
    <n v="24"/>
    <b v="1"/>
    <s v="film &amp; video/shorts"/>
    <n v="1.7333333333333334"/>
    <n v="86.667000000000002"/>
    <x v="0"/>
  </r>
  <r>
    <x v="0"/>
    <x v="5"/>
    <s v="CAD"/>
    <n v="1407736740"/>
    <n v="1405453354"/>
    <b v="0"/>
    <n v="57"/>
    <b v="1"/>
    <s v="film &amp; video/shorts"/>
    <n v="1.0752857142857142"/>
    <n v="132.053"/>
    <x v="0"/>
  </r>
  <r>
    <x v="0"/>
    <x v="0"/>
    <s v="USD"/>
    <n v="1468873420"/>
    <n v="1466281420"/>
    <b v="0"/>
    <n v="26"/>
    <b v="1"/>
    <s v="film &amp; video/shorts"/>
    <n v="1.1859999999999999"/>
    <n v="91.230999999999995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3999999999999"/>
    <x v="0"/>
  </r>
  <r>
    <x v="0"/>
    <x v="0"/>
    <s v="USD"/>
    <n v="1317538740"/>
    <n v="1314765025"/>
    <b v="0"/>
    <n v="178"/>
    <b v="1"/>
    <s v="film &amp; video/shorts"/>
    <n v="1.109423"/>
    <n v="62.326999999999998"/>
    <x v="0"/>
  </r>
  <r>
    <x v="0"/>
    <x v="0"/>
    <s v="USD"/>
    <n v="1315171845"/>
    <n v="1309987845"/>
    <b v="0"/>
    <n v="17"/>
    <b v="1"/>
    <s v="film &amp; video/shorts"/>
    <n v="1.272"/>
    <n v="37.411999999999999"/>
    <x v="0"/>
  </r>
  <r>
    <x v="0"/>
    <x v="0"/>
    <s v="USD"/>
    <n v="1338186657"/>
    <n v="1333002657"/>
    <b v="0"/>
    <n v="32"/>
    <b v="1"/>
    <s v="film &amp; video/shorts"/>
    <n v="1.2394444444444443"/>
    <n v="69.718999999999994"/>
    <x v="0"/>
  </r>
  <r>
    <x v="0"/>
    <x v="0"/>
    <s v="USD"/>
    <n v="1352937600"/>
    <n v="1351210481"/>
    <b v="0"/>
    <n v="41"/>
    <b v="1"/>
    <s v="film &amp; video/shorts"/>
    <n v="1.084090909090909"/>
    <n v="58.170999999999999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"/>
    <x v="0"/>
  </r>
  <r>
    <x v="0"/>
    <x v="0"/>
    <s v="USD"/>
    <n v="1366693272"/>
    <n v="1364101272"/>
    <b v="0"/>
    <n v="47"/>
    <b v="1"/>
    <s v="film &amp; video/shorts"/>
    <n v="1.1542857142857144"/>
    <n v="85.956999999999994"/>
    <x v="0"/>
  </r>
  <r>
    <x v="0"/>
    <x v="0"/>
    <s v="USD"/>
    <n v="1325007358"/>
    <n v="1319819758"/>
    <b v="0"/>
    <n v="15"/>
    <b v="1"/>
    <s v="film &amp; video/shorts"/>
    <n v="1.5333333333333334"/>
    <n v="30.667000000000002"/>
    <x v="0"/>
  </r>
  <r>
    <x v="0"/>
    <x v="0"/>
    <s v="USD"/>
    <n v="1337569140"/>
    <n v="1332991717"/>
    <b v="0"/>
    <n v="26"/>
    <b v="1"/>
    <s v="film &amp; video/shorts"/>
    <n v="3.9249999999999998"/>
    <n v="60.384999999999998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000000000001"/>
    <x v="0"/>
  </r>
  <r>
    <x v="0"/>
    <x v="0"/>
    <s v="USD"/>
    <n v="1386640856"/>
    <n v="1383616856"/>
    <b v="0"/>
    <n v="47"/>
    <b v="1"/>
    <s v="film &amp; video/shorts"/>
    <n v="1.0725"/>
    <n v="273.83"/>
    <x v="0"/>
  </r>
  <r>
    <x v="0"/>
    <x v="0"/>
    <s v="USD"/>
    <n v="1342234920"/>
    <n v="1341892127"/>
    <b v="0"/>
    <n v="28"/>
    <b v="1"/>
    <s v="film &amp; video/shorts"/>
    <n v="1.98"/>
    <n v="53.036000000000001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"/>
    <x v="0"/>
  </r>
  <r>
    <x v="0"/>
    <x v="0"/>
    <s v="USD"/>
    <n v="1305483086"/>
    <n v="1302891086"/>
    <b v="0"/>
    <n v="7"/>
    <b v="1"/>
    <s v="film &amp; video/shorts"/>
    <n v="1"/>
    <n v="71.429000000000002"/>
    <x v="0"/>
  </r>
  <r>
    <x v="0"/>
    <x v="0"/>
    <s v="USD"/>
    <n v="1316746837"/>
    <n v="1314154837"/>
    <b v="0"/>
    <n v="21"/>
    <b v="1"/>
    <s v="film &amp; video/shorts"/>
    <n v="1.2549999999999999"/>
    <n v="71.713999999999999"/>
    <x v="0"/>
  </r>
  <r>
    <x v="0"/>
    <x v="6"/>
    <s v="EUR"/>
    <n v="1451226045"/>
    <n v="1444828845"/>
    <b v="0"/>
    <n v="17"/>
    <b v="1"/>
    <s v="film &amp; video/shorts"/>
    <n v="1.0646666666666667"/>
    <n v="375.76499999999999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6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999999999996"/>
    <x v="0"/>
  </r>
  <r>
    <x v="0"/>
    <x v="5"/>
    <s v="CAD"/>
    <n v="1485936000"/>
    <n v="1481949983"/>
    <b v="0"/>
    <n v="43"/>
    <b v="1"/>
    <s v="film &amp; video/shorts"/>
    <n v="1.052"/>
    <n v="122.32599999999999"/>
    <x v="0"/>
  </r>
  <r>
    <x v="0"/>
    <x v="0"/>
    <s v="USD"/>
    <n v="1341349200"/>
    <n v="1338928537"/>
    <b v="0"/>
    <n v="15"/>
    <b v="1"/>
    <s v="film &amp; video/shorts"/>
    <n v="1.1060000000000001"/>
    <n v="73.733000000000004"/>
    <x v="0"/>
  </r>
  <r>
    <x v="0"/>
    <x v="1"/>
    <s v="GBP"/>
    <n v="1396890822"/>
    <n v="1395162822"/>
    <b v="0"/>
    <n v="12"/>
    <b v="1"/>
    <s v="film &amp; video/shorts"/>
    <n v="1.04"/>
    <n v="21.667000000000002"/>
    <x v="0"/>
  </r>
  <r>
    <x v="0"/>
    <x v="0"/>
    <s v="USD"/>
    <n v="1330214841"/>
    <n v="1327622841"/>
    <b v="0"/>
    <n v="21"/>
    <b v="1"/>
    <s v="film &amp; video/shorts"/>
    <n v="1.3142857142857143"/>
    <n v="21.905000000000001"/>
    <x v="0"/>
  </r>
  <r>
    <x v="0"/>
    <x v="0"/>
    <s v="USD"/>
    <n v="1280631600"/>
    <n v="1274889241"/>
    <b v="0"/>
    <n v="34"/>
    <b v="1"/>
    <s v="film &amp; video/shorts"/>
    <n v="1.1466666666666667"/>
    <n v="50.588000000000001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7000000000002"/>
    <x v="0"/>
  </r>
  <r>
    <x v="0"/>
    <x v="0"/>
    <s v="USD"/>
    <n v="1390426799"/>
    <n v="1387834799"/>
    <b v="0"/>
    <n v="39"/>
    <b v="1"/>
    <s v="film &amp; video/shorts"/>
    <n v="1.0601933333333333"/>
    <n v="40.777000000000001"/>
    <x v="0"/>
  </r>
  <r>
    <x v="0"/>
    <x v="0"/>
    <s v="USD"/>
    <n v="1352055886"/>
    <n v="1350324286"/>
    <b v="0"/>
    <n v="26"/>
    <b v="1"/>
    <s v="film &amp; video/shorts"/>
    <n v="1"/>
    <n v="192.30799999999999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"/>
    <x v="0"/>
  </r>
  <r>
    <x v="0"/>
    <x v="1"/>
    <s v="GBP"/>
    <n v="1394220030"/>
    <n v="1392232830"/>
    <b v="0"/>
    <n v="49"/>
    <b v="1"/>
    <s v="film &amp; video/shorts"/>
    <n v="1.0515384615384615"/>
    <n v="27.89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000000000003"/>
    <x v="0"/>
  </r>
  <r>
    <x v="0"/>
    <x v="0"/>
    <s v="USD"/>
    <n v="1333391901"/>
    <n v="1332182301"/>
    <b v="0"/>
    <n v="27"/>
    <b v="1"/>
    <s v="film &amp; video/shorts"/>
    <n v="1.0049999999999999"/>
    <n v="186.11099999999999"/>
    <x v="0"/>
  </r>
  <r>
    <x v="0"/>
    <x v="0"/>
    <s v="USD"/>
    <n v="1303688087"/>
    <n v="1301787287"/>
    <b v="0"/>
    <n v="69"/>
    <b v="1"/>
    <s v="film &amp; video/shorts"/>
    <n v="1.0246666666666666"/>
    <n v="111.377"/>
    <x v="0"/>
  </r>
  <r>
    <x v="0"/>
    <x v="0"/>
    <s v="USD"/>
    <n v="1370011370"/>
    <n v="1364827370"/>
    <b v="0"/>
    <n v="47"/>
    <b v="1"/>
    <s v="film &amp; video/shorts"/>
    <n v="2.4666666666666668"/>
    <n v="78.722999999999999"/>
    <x v="0"/>
  </r>
  <r>
    <x v="0"/>
    <x v="0"/>
    <s v="USD"/>
    <n v="1298680630"/>
    <n v="1296088630"/>
    <b v="0"/>
    <n v="47"/>
    <b v="1"/>
    <s v="film &amp; video/shorts"/>
    <n v="2.1949999999999998"/>
    <n v="46.701999999999998"/>
    <x v="0"/>
  </r>
  <r>
    <x v="0"/>
    <x v="0"/>
    <s v="USD"/>
    <n v="1384408740"/>
    <n v="1381445253"/>
    <b v="0"/>
    <n v="26"/>
    <b v="1"/>
    <s v="film &amp; video/shorts"/>
    <n v="1.3076923076923077"/>
    <n v="65.385000000000005"/>
    <x v="0"/>
  </r>
  <r>
    <x v="0"/>
    <x v="2"/>
    <s v="AUD"/>
    <n v="1433059187"/>
    <n v="1430467187"/>
    <b v="0"/>
    <n v="53"/>
    <b v="1"/>
    <s v="film &amp; video/shorts"/>
    <n v="1.5457142857142858"/>
    <n v="102.075"/>
    <x v="0"/>
  </r>
  <r>
    <x v="0"/>
    <x v="0"/>
    <s v="USD"/>
    <n v="1397354400"/>
    <n v="1395277318"/>
    <b v="0"/>
    <n v="81"/>
    <b v="1"/>
    <s v="film &amp; video/shorts"/>
    <n v="1.04"/>
    <n v="64.197999999999993"/>
    <x v="0"/>
  </r>
  <r>
    <x v="0"/>
    <x v="0"/>
    <s v="USD"/>
    <n v="1312642800"/>
    <n v="1311963128"/>
    <b v="0"/>
    <n v="78"/>
    <b v="1"/>
    <s v="film &amp; video/shorts"/>
    <n v="1.41"/>
    <n v="90.385000000000005"/>
    <x v="0"/>
  </r>
  <r>
    <x v="0"/>
    <x v="0"/>
    <s v="USD"/>
    <n v="1326436488"/>
    <n v="1321252488"/>
    <b v="0"/>
    <n v="35"/>
    <b v="1"/>
    <s v="film &amp; video/shorts"/>
    <n v="1.0333333333333334"/>
    <n v="88.570999999999998"/>
    <x v="0"/>
  </r>
  <r>
    <x v="0"/>
    <x v="0"/>
    <s v="USD"/>
    <n v="1328377444"/>
    <n v="1326217444"/>
    <b v="0"/>
    <n v="22"/>
    <b v="1"/>
    <s v="film &amp; video/shorts"/>
    <n v="1.4044444444444444"/>
    <n v="28.727"/>
    <x v="0"/>
  </r>
  <r>
    <x v="0"/>
    <x v="0"/>
    <s v="USD"/>
    <n v="1302260155"/>
    <n v="1298289355"/>
    <b v="0"/>
    <n v="57"/>
    <b v="1"/>
    <s v="film &amp; video/shorts"/>
    <n v="1.1365714285714286"/>
    <n v="69.789000000000001"/>
    <x v="0"/>
  </r>
  <r>
    <x v="0"/>
    <x v="0"/>
    <s v="USD"/>
    <n v="1276110000"/>
    <n v="1268337744"/>
    <b v="0"/>
    <n v="27"/>
    <b v="1"/>
    <s v="film &amp; video/shorts"/>
    <n v="1.0049377777777779"/>
    <n v="167.49"/>
    <x v="0"/>
  </r>
  <r>
    <x v="0"/>
    <x v="0"/>
    <s v="USD"/>
    <n v="1311902236"/>
    <n v="1309310236"/>
    <b v="0"/>
    <n v="39"/>
    <b v="1"/>
    <s v="film &amp; video/shorts"/>
    <n v="1.1303159999999999"/>
    <n v="144.91200000000001"/>
    <x v="0"/>
  </r>
  <r>
    <x v="0"/>
    <x v="0"/>
    <s v="USD"/>
    <n v="1313276400"/>
    <n v="1310693986"/>
    <b v="0"/>
    <n v="37"/>
    <b v="1"/>
    <s v="film &amp; video/shorts"/>
    <n v="1.0455692307692308"/>
    <n v="91.840999999999994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n v="0"/>
    <x v="0"/>
  </r>
  <r>
    <x v="1"/>
    <x v="0"/>
    <s v="USD"/>
    <n v="1414533600"/>
    <n v="1411411564"/>
    <b v="0"/>
    <n v="6"/>
    <b v="0"/>
    <s v="film &amp; video/science fiction"/>
    <n v="2.7454545454545453E-3"/>
    <n v="25.167000000000002"/>
    <x v="0"/>
  </r>
  <r>
    <x v="1"/>
    <x v="0"/>
    <s v="USD"/>
    <n v="1431728242"/>
    <n v="1429568242"/>
    <b v="0"/>
    <n v="0"/>
    <b v="0"/>
    <s v="film &amp; video/science fiction"/>
    <n v="0"/>
    <n v="0"/>
    <x v="0"/>
  </r>
  <r>
    <x v="1"/>
    <x v="5"/>
    <s v="CAD"/>
    <n v="1486165880"/>
    <n v="1480981880"/>
    <b v="0"/>
    <n v="6"/>
    <b v="0"/>
    <s v="film &amp; video/science fiction"/>
    <n v="0.14000000000000001"/>
    <n v="11.667"/>
    <x v="0"/>
  </r>
  <r>
    <x v="1"/>
    <x v="0"/>
    <s v="USD"/>
    <n v="1433988000"/>
    <n v="1431353337"/>
    <b v="0"/>
    <n v="13"/>
    <b v="0"/>
    <s v="film &amp; video/science fiction"/>
    <n v="5.5480000000000002E-2"/>
    <n v="106.6919999999999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99999999997"/>
    <x v="0"/>
  </r>
  <r>
    <x v="1"/>
    <x v="0"/>
    <s v="USD"/>
    <n v="1414708183"/>
    <n v="1409524183"/>
    <b v="0"/>
    <n v="0"/>
    <b v="0"/>
    <s v="film &amp; video/science fiction"/>
    <n v="0"/>
    <n v="0"/>
    <x v="0"/>
  </r>
  <r>
    <x v="1"/>
    <x v="1"/>
    <s v="GBP"/>
    <n v="1402949760"/>
    <n v="1400536692"/>
    <b v="0"/>
    <n v="0"/>
    <b v="0"/>
    <s v="film &amp; video/science fiction"/>
    <n v="0"/>
    <n v="0"/>
    <x v="0"/>
  </r>
  <r>
    <x v="1"/>
    <x v="0"/>
    <s v="USD"/>
    <n v="1467763200"/>
    <n v="1466453161"/>
    <b v="0"/>
    <n v="0"/>
    <b v="0"/>
    <s v="film &amp; video/science fiction"/>
    <n v="0"/>
    <n v="0"/>
    <x v="0"/>
  </r>
  <r>
    <x v="1"/>
    <x v="0"/>
    <s v="USD"/>
    <n v="1415392207"/>
    <n v="1411500607"/>
    <b v="0"/>
    <n v="81"/>
    <b v="0"/>
    <s v="film &amp; video/science fiction"/>
    <n v="9.5687499999999995E-2"/>
    <n v="94.506"/>
    <x v="0"/>
  </r>
  <r>
    <x v="1"/>
    <x v="0"/>
    <s v="USD"/>
    <n v="1464715860"/>
    <n v="1462130584"/>
    <b v="0"/>
    <n v="0"/>
    <b v="0"/>
    <s v="film &amp; video/science fiction"/>
    <n v="0"/>
    <n v="0"/>
    <x v="0"/>
  </r>
  <r>
    <x v="1"/>
    <x v="0"/>
    <s v="USD"/>
    <n v="1441386000"/>
    <n v="1438811418"/>
    <b v="0"/>
    <n v="0"/>
    <b v="0"/>
    <s v="film &amp; video/science fiction"/>
    <n v="0"/>
    <n v="0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n v="0"/>
    <x v="0"/>
  </r>
  <r>
    <x v="1"/>
    <x v="8"/>
    <s v="DKK"/>
    <n v="1444657593"/>
    <n v="1440337593"/>
    <b v="0"/>
    <n v="0"/>
    <b v="0"/>
    <s v="film &amp; video/science fiction"/>
    <n v="0"/>
    <n v="0"/>
    <x v="0"/>
  </r>
  <r>
    <x v="1"/>
    <x v="0"/>
    <s v="USD"/>
    <n v="1438405140"/>
    <n v="1435731041"/>
    <b v="0"/>
    <n v="58"/>
    <b v="0"/>
    <s v="film &amp; video/science fiction"/>
    <n v="3.1413333333333335E-2"/>
    <n v="81.241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n v="0"/>
    <x v="0"/>
  </r>
  <r>
    <x v="1"/>
    <x v="0"/>
    <s v="USD"/>
    <n v="1433043623"/>
    <n v="1429155623"/>
    <b v="0"/>
    <n v="28"/>
    <b v="0"/>
    <s v="film &amp; video/science fiction"/>
    <n v="0.10775"/>
    <n v="46.179000000000002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n v="0"/>
    <x v="0"/>
  </r>
  <r>
    <x v="1"/>
    <x v="5"/>
    <s v="CAD"/>
    <n v="1428945472"/>
    <n v="1423765072"/>
    <b v="0"/>
    <n v="37"/>
    <b v="0"/>
    <s v="film &amp; video/science fiction"/>
    <n v="0.27600000000000002"/>
    <n v="55.945999999999998"/>
    <x v="0"/>
  </r>
  <r>
    <x v="1"/>
    <x v="0"/>
    <s v="USD"/>
    <n v="1439298052"/>
    <n v="1436965252"/>
    <b v="0"/>
    <n v="9"/>
    <b v="0"/>
    <s v="film &amp; video/science fiction"/>
    <n v="7.5111111111111115E-2"/>
    <n v="37.555999999999997"/>
    <x v="0"/>
  </r>
  <r>
    <x v="1"/>
    <x v="0"/>
    <s v="USD"/>
    <n v="1484698998"/>
    <n v="1479514998"/>
    <b v="0"/>
    <n v="3"/>
    <b v="0"/>
    <s v="film &amp; video/science fiction"/>
    <n v="5.7499999999999999E-3"/>
    <n v="38.332999999999998"/>
    <x v="0"/>
  </r>
  <r>
    <x v="1"/>
    <x v="1"/>
    <s v="GBP"/>
    <n v="1420741080"/>
    <n v="1417026340"/>
    <b v="0"/>
    <n v="0"/>
    <b v="0"/>
    <s v="film &amp; video/science fiction"/>
    <n v="0"/>
    <n v="0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"/>
    <x v="0"/>
  </r>
  <r>
    <x v="1"/>
    <x v="0"/>
    <s v="USD"/>
    <n v="1432612382"/>
    <n v="1427428382"/>
    <b v="0"/>
    <n v="67"/>
    <b v="0"/>
    <s v="film &amp; video/science fiction"/>
    <n v="0.23163076923076922"/>
    <n v="449.43299999999999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n v="0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n v="0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n v="0"/>
    <x v="0"/>
  </r>
  <r>
    <x v="2"/>
    <x v="0"/>
    <s v="USD"/>
    <n v="1411150701"/>
    <n v="1405966701"/>
    <b v="0"/>
    <n v="7"/>
    <b v="0"/>
    <s v="film &amp; video/drama"/>
    <n v="5.3333333333333332E-3"/>
    <n v="91.429000000000002"/>
    <x v="0"/>
  </r>
  <r>
    <x v="2"/>
    <x v="1"/>
    <s v="GBP"/>
    <n v="1452613724"/>
    <n v="1450021724"/>
    <b v="0"/>
    <n v="0"/>
    <b v="0"/>
    <s v="film &amp; video/drama"/>
    <n v="0"/>
    <n v="0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n v="0"/>
    <x v="0"/>
  </r>
  <r>
    <x v="2"/>
    <x v="1"/>
    <s v="GBP"/>
    <n v="1425131108"/>
    <n v="1422539108"/>
    <b v="0"/>
    <n v="0"/>
    <b v="0"/>
    <s v="film &amp; video/drama"/>
    <n v="0"/>
    <n v="0"/>
    <x v="0"/>
  </r>
  <r>
    <x v="2"/>
    <x v="9"/>
    <s v="EUR"/>
    <n v="1431108776"/>
    <n v="1425924776"/>
    <b v="0"/>
    <n v="0"/>
    <b v="0"/>
    <s v="film &amp; video/drama"/>
    <n v="0"/>
    <n v="0"/>
    <x v="0"/>
  </r>
  <r>
    <x v="2"/>
    <x v="1"/>
    <s v="GBP"/>
    <n v="1409337611"/>
    <n v="1407177611"/>
    <b v="0"/>
    <n v="26"/>
    <b v="0"/>
    <s v="film &amp; video/drama"/>
    <n v="6.4850000000000005E-2"/>
    <n v="49.884999999999998"/>
    <x v="0"/>
  </r>
  <r>
    <x v="2"/>
    <x v="0"/>
    <s v="USD"/>
    <n v="1438803999"/>
    <n v="1436211999"/>
    <b v="0"/>
    <n v="0"/>
    <b v="0"/>
    <s v="film &amp; video/drama"/>
    <n v="0"/>
    <n v="0"/>
    <x v="0"/>
  </r>
  <r>
    <x v="2"/>
    <x v="0"/>
    <s v="USD"/>
    <n v="1427155726"/>
    <n v="1425690526"/>
    <b v="0"/>
    <n v="7"/>
    <b v="0"/>
    <s v="film &amp; video/drama"/>
    <n v="0.4"/>
    <n v="25.713999999999999"/>
    <x v="0"/>
  </r>
  <r>
    <x v="2"/>
    <x v="3"/>
    <s v="EUR"/>
    <n v="1448582145"/>
    <n v="1445986545"/>
    <b v="0"/>
    <n v="0"/>
    <b v="0"/>
    <s v="film &amp; video/drama"/>
    <n v="0"/>
    <n v="0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n v="0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n v="0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n v="0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2999999999998"/>
    <x v="0"/>
  </r>
  <r>
    <x v="2"/>
    <x v="0"/>
    <s v="USD"/>
    <n v="1413572432"/>
    <n v="1410980432"/>
    <b v="0"/>
    <n v="3"/>
    <b v="0"/>
    <s v="film &amp; video/drama"/>
    <n v="1.7E-5"/>
    <n v="5.6669999999999998"/>
    <x v="0"/>
  </r>
  <r>
    <x v="2"/>
    <x v="1"/>
    <s v="GBP"/>
    <n v="1417217166"/>
    <n v="1412029566"/>
    <b v="0"/>
    <n v="0"/>
    <b v="0"/>
    <s v="film &amp; video/drama"/>
    <n v="0"/>
    <n v="0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n v="0"/>
    <x v="0"/>
  </r>
  <r>
    <x v="2"/>
    <x v="1"/>
    <s v="GBP"/>
    <n v="1444510800"/>
    <n v="1442062898"/>
    <b v="0"/>
    <n v="19"/>
    <b v="0"/>
    <s v="film &amp; video/drama"/>
    <n v="0.41857142857142859"/>
    <n v="77.10500000000000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n v="0"/>
    <x v="0"/>
  </r>
  <r>
    <x v="2"/>
    <x v="0"/>
    <s v="USD"/>
    <n v="1410746403"/>
    <n v="1408154403"/>
    <b v="0"/>
    <n v="18"/>
    <b v="0"/>
    <s v="film &amp; video/drama"/>
    <n v="0.26192500000000002"/>
    <n v="87.308000000000007"/>
    <x v="0"/>
  </r>
  <r>
    <x v="2"/>
    <x v="0"/>
    <s v="USD"/>
    <n v="1423424329"/>
    <n v="1421696329"/>
    <b v="0"/>
    <n v="7"/>
    <b v="0"/>
    <s v="film &amp; video/drama"/>
    <n v="0.58461538461538465"/>
    <n v="54.286000000000001"/>
    <x v="0"/>
  </r>
  <r>
    <x v="2"/>
    <x v="0"/>
    <s v="USD"/>
    <n v="1444337940"/>
    <n v="1441750564"/>
    <b v="0"/>
    <n v="0"/>
    <b v="0"/>
    <s v="film &amp; video/drama"/>
    <n v="0"/>
    <n v="0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4"/>
    <x v="0"/>
  </r>
  <r>
    <x v="2"/>
    <x v="0"/>
    <s v="USD"/>
    <n v="1444144222"/>
    <n v="1441120222"/>
    <b v="0"/>
    <n v="17"/>
    <b v="0"/>
    <s v="film &amp; video/drama"/>
    <n v="0.16250000000000001"/>
    <n v="76.471000000000004"/>
    <x v="0"/>
  </r>
  <r>
    <x v="2"/>
    <x v="0"/>
    <s v="USD"/>
    <n v="1470441983"/>
    <n v="1468627583"/>
    <b v="0"/>
    <n v="0"/>
    <b v="0"/>
    <s v="film &amp; video/drama"/>
    <n v="0"/>
    <n v="0"/>
    <x v="0"/>
  </r>
  <r>
    <x v="2"/>
    <x v="5"/>
    <s v="CAD"/>
    <n v="1420346638"/>
    <n v="1417754638"/>
    <b v="0"/>
    <n v="13"/>
    <b v="0"/>
    <s v="film &amp; video/drama"/>
    <n v="0.15214285714285714"/>
    <n v="163.846"/>
    <x v="0"/>
  </r>
  <r>
    <x v="2"/>
    <x v="2"/>
    <s v="AUD"/>
    <n v="1418719967"/>
    <n v="1416127967"/>
    <b v="0"/>
    <n v="0"/>
    <b v="0"/>
    <s v="film &amp; video/drama"/>
    <n v="0"/>
    <n v="0"/>
    <x v="0"/>
  </r>
  <r>
    <x v="2"/>
    <x v="0"/>
    <s v="USD"/>
    <n v="1436566135"/>
    <n v="1433974135"/>
    <b v="0"/>
    <n v="0"/>
    <b v="0"/>
    <s v="film &amp; video/drama"/>
    <n v="0"/>
    <n v="0"/>
    <x v="0"/>
  </r>
  <r>
    <x v="2"/>
    <x v="0"/>
    <s v="USD"/>
    <n v="1443675600"/>
    <n v="1441157592"/>
    <b v="0"/>
    <n v="33"/>
    <b v="0"/>
    <s v="film &amp; video/drama"/>
    <n v="0.2525"/>
    <n v="91.817999999999998"/>
    <x v="0"/>
  </r>
  <r>
    <x v="2"/>
    <x v="0"/>
    <s v="USD"/>
    <n v="1442634617"/>
    <n v="1440042617"/>
    <b v="0"/>
    <n v="12"/>
    <b v="0"/>
    <s v="film &amp; video/drama"/>
    <n v="0.44600000000000001"/>
    <n v="185.833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00000000001"/>
    <x v="0"/>
  </r>
  <r>
    <x v="2"/>
    <x v="11"/>
    <s v="SEK"/>
    <n v="1419780149"/>
    <n v="1417101749"/>
    <b v="0"/>
    <n v="38"/>
    <b v="0"/>
    <s v="film &amp; video/drama"/>
    <n v="0.11942999999999999"/>
    <n v="314.28899999999999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99999999999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n v="0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n v="0"/>
    <x v="0"/>
  </r>
  <r>
    <x v="2"/>
    <x v="2"/>
    <s v="AUD"/>
    <n v="1436506726"/>
    <n v="1431322726"/>
    <b v="0"/>
    <n v="0"/>
    <b v="0"/>
    <s v="film &amp; video/drama"/>
    <n v="0"/>
    <n v="0"/>
    <x v="0"/>
  </r>
  <r>
    <x v="2"/>
    <x v="0"/>
    <s v="USD"/>
    <n v="1460153054"/>
    <n v="1457564654"/>
    <b v="0"/>
    <n v="0"/>
    <b v="0"/>
    <s v="film &amp; video/drama"/>
    <n v="0"/>
    <n v="0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n v="0"/>
    <x v="0"/>
  </r>
  <r>
    <x v="2"/>
    <x v="1"/>
    <s v="GBP"/>
    <n v="1433176105"/>
    <n v="1427992105"/>
    <b v="0"/>
    <n v="0"/>
    <b v="0"/>
    <s v="film &amp; video/drama"/>
    <n v="0"/>
    <n v="0"/>
    <x v="0"/>
  </r>
  <r>
    <x v="2"/>
    <x v="12"/>
    <s v="EUR"/>
    <n v="1455402297"/>
    <n v="1452810297"/>
    <b v="0"/>
    <n v="0"/>
    <b v="0"/>
    <s v="film &amp; video/drama"/>
    <n v="0"/>
    <n v="0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n v="0"/>
    <x v="0"/>
  </r>
  <r>
    <x v="2"/>
    <x v="1"/>
    <s v="GBP"/>
    <n v="1425066546"/>
    <n v="1422474546"/>
    <b v="0"/>
    <n v="7"/>
    <b v="0"/>
    <s v="film &amp; video/drama"/>
    <n v="2.75E-2"/>
    <n v="15.714"/>
    <x v="0"/>
  </r>
  <r>
    <x v="2"/>
    <x v="0"/>
    <s v="USD"/>
    <n v="1475185972"/>
    <n v="1472593972"/>
    <b v="0"/>
    <n v="0"/>
    <b v="0"/>
    <s v="film &amp; video/drama"/>
    <n v="0"/>
    <n v="0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n v="0"/>
    <x v="0"/>
  </r>
  <r>
    <x v="2"/>
    <x v="0"/>
    <s v="USD"/>
    <n v="1451952000"/>
    <n v="1447380099"/>
    <b v="0"/>
    <n v="0"/>
    <b v="0"/>
    <s v="film &amp; video/drama"/>
    <n v="0"/>
    <n v="0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n v="0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8"/>
    <x v="0"/>
  </r>
  <r>
    <x v="0"/>
    <x v="0"/>
    <s v="USD"/>
    <n v="1419180304"/>
    <n v="1415292304"/>
    <b v="1"/>
    <n v="376"/>
    <b v="1"/>
    <s v="film &amp; video/documentary"/>
    <n v="1.1263736263736264"/>
    <n v="109.04300000000001"/>
    <x v="0"/>
  </r>
  <r>
    <x v="0"/>
    <x v="0"/>
    <s v="USD"/>
    <n v="1324381790"/>
    <n v="1321357790"/>
    <b v="1"/>
    <n v="202"/>
    <b v="1"/>
    <s v="film &amp; video/documentary"/>
    <n v="1.1346153846153846"/>
    <n v="73.02"/>
    <x v="0"/>
  </r>
  <r>
    <x v="0"/>
    <x v="0"/>
    <s v="USD"/>
    <n v="1393031304"/>
    <n v="1390439304"/>
    <b v="1"/>
    <n v="328"/>
    <b v="1"/>
    <s v="film &amp; video/documentary"/>
    <n v="1.0259199999999999"/>
    <n v="78.194999999999993"/>
    <x v="0"/>
  </r>
  <r>
    <x v="0"/>
    <x v="0"/>
    <s v="USD"/>
    <n v="1268723160"/>
    <n v="1265269559"/>
    <b v="1"/>
    <n v="84"/>
    <b v="1"/>
    <s v="film &amp; video/documentary"/>
    <n v="1.1375714285714287"/>
    <n v="47.399000000000001"/>
    <x v="0"/>
  </r>
  <r>
    <x v="0"/>
    <x v="0"/>
    <s v="USD"/>
    <n v="1345079785"/>
    <n v="1342487785"/>
    <b v="1"/>
    <n v="96"/>
    <b v="1"/>
    <s v="film &amp; video/documentary"/>
    <n v="1.0371999999999999"/>
    <n v="54.021000000000001"/>
    <x v="0"/>
  </r>
  <r>
    <x v="0"/>
    <x v="0"/>
    <s v="USD"/>
    <n v="1292665405"/>
    <n v="1288341805"/>
    <b v="1"/>
    <n v="223"/>
    <b v="1"/>
    <s v="film &amp; video/documentary"/>
    <n v="3.0546000000000002"/>
    <n v="68.489000000000004"/>
    <x v="0"/>
  </r>
  <r>
    <x v="0"/>
    <x v="0"/>
    <s v="USD"/>
    <n v="1287200340"/>
    <n v="1284042614"/>
    <b v="1"/>
    <n v="62"/>
    <b v="1"/>
    <s v="film &amp; video/documentary"/>
    <n v="1.341"/>
    <n v="108.145"/>
    <x v="0"/>
  </r>
  <r>
    <x v="0"/>
    <x v="0"/>
    <s v="USD"/>
    <n v="1325961309"/>
    <n v="1322073309"/>
    <b v="1"/>
    <n v="146"/>
    <b v="1"/>
    <s v="film &amp; video/documentary"/>
    <n v="1.0133294117647058"/>
    <n v="589.952"/>
    <x v="0"/>
  </r>
  <r>
    <x v="0"/>
    <x v="0"/>
    <s v="USD"/>
    <n v="1282498800"/>
    <n v="1275603020"/>
    <b v="1"/>
    <n v="235"/>
    <b v="1"/>
    <s v="film &amp; video/documentary"/>
    <n v="1.1292"/>
    <n v="48.051000000000002"/>
    <x v="0"/>
  </r>
  <r>
    <x v="0"/>
    <x v="0"/>
    <s v="USD"/>
    <n v="1370525691"/>
    <n v="1367933691"/>
    <b v="1"/>
    <n v="437"/>
    <b v="1"/>
    <s v="film &amp; video/documentary"/>
    <n v="1.0558333333333334"/>
    <n v="72.483000000000004"/>
    <x v="0"/>
  </r>
  <r>
    <x v="0"/>
    <x v="0"/>
    <s v="USD"/>
    <n v="1337194800"/>
    <n v="1334429646"/>
    <b v="1"/>
    <n v="77"/>
    <b v="1"/>
    <s v="film &amp; video/documentary"/>
    <n v="1.2557142857142858"/>
    <n v="57.078000000000003"/>
    <x v="0"/>
  </r>
  <r>
    <x v="0"/>
    <x v="0"/>
    <s v="USD"/>
    <n v="1275364740"/>
    <n v="1269878058"/>
    <b v="1"/>
    <n v="108"/>
    <b v="1"/>
    <s v="film &amp; video/documentary"/>
    <n v="1.8455999999999999"/>
    <n v="85.444000000000003"/>
    <x v="0"/>
  </r>
  <r>
    <x v="0"/>
    <x v="0"/>
    <s v="USD"/>
    <n v="1329320235"/>
    <n v="1326728235"/>
    <b v="1"/>
    <n v="7"/>
    <b v="1"/>
    <s v="film &amp; video/documentary"/>
    <n v="1.0073333333333334"/>
    <n v="215.857"/>
    <x v="0"/>
  </r>
  <r>
    <x v="0"/>
    <x v="0"/>
    <s v="USD"/>
    <n v="1445047200"/>
    <n v="1442443910"/>
    <b v="1"/>
    <n v="314"/>
    <b v="1"/>
    <s v="film &amp; video/documentary"/>
    <n v="1.1694724999999999"/>
    <n v="89.385999999999996"/>
    <x v="0"/>
  </r>
  <r>
    <x v="0"/>
    <x v="0"/>
    <s v="USD"/>
    <n v="1300275482"/>
    <n v="1297687082"/>
    <b v="1"/>
    <n v="188"/>
    <b v="1"/>
    <s v="film &amp; video/documentary"/>
    <n v="1.0673325"/>
    <n v="45.417999999999999"/>
    <x v="0"/>
  </r>
  <r>
    <x v="0"/>
    <x v="0"/>
    <s v="USD"/>
    <n v="1363458467"/>
    <n v="1360866467"/>
    <b v="1"/>
    <n v="275"/>
    <b v="1"/>
    <s v="film &amp; video/documentary"/>
    <n v="1.391"/>
    <n v="65.756"/>
    <x v="0"/>
  </r>
  <r>
    <x v="0"/>
    <x v="0"/>
    <s v="USD"/>
    <n v="1463670162"/>
    <n v="1461078162"/>
    <b v="1"/>
    <n v="560"/>
    <b v="1"/>
    <s v="film &amp; video/documentary"/>
    <n v="1.0672648571428571"/>
    <n v="66.703999999999994"/>
    <x v="0"/>
  </r>
  <r>
    <x v="0"/>
    <x v="0"/>
    <s v="USD"/>
    <n v="1308359666"/>
    <n v="1305767666"/>
    <b v="1"/>
    <n v="688"/>
    <b v="1"/>
    <s v="film &amp; video/documentary"/>
    <n v="1.9114"/>
    <n v="83.346000000000004"/>
    <x v="0"/>
  </r>
  <r>
    <x v="0"/>
    <x v="0"/>
    <s v="USD"/>
    <n v="1428514969"/>
    <n v="1425922969"/>
    <b v="1"/>
    <n v="942"/>
    <b v="1"/>
    <s v="film &amp; video/documentary"/>
    <n v="1.3193789333333332"/>
    <n v="105.04600000000001"/>
    <x v="0"/>
  </r>
  <r>
    <x v="0"/>
    <x v="0"/>
    <s v="USD"/>
    <n v="1279360740"/>
    <n v="1275415679"/>
    <b v="1"/>
    <n v="88"/>
    <b v="1"/>
    <s v="film &amp; video/documentary"/>
    <n v="1.0640000000000001"/>
    <n v="120.90900000000001"/>
    <x v="0"/>
  </r>
  <r>
    <x v="0"/>
    <x v="0"/>
    <s v="USD"/>
    <n v="1339080900"/>
    <n v="1334783704"/>
    <b v="1"/>
    <n v="220"/>
    <b v="1"/>
    <s v="film &amp; video/documentary"/>
    <n v="1.0740000000000001"/>
    <n v="97.635999999999996"/>
    <x v="0"/>
  </r>
  <r>
    <x v="0"/>
    <x v="0"/>
    <s v="USD"/>
    <n v="1298699828"/>
    <n v="1294811828"/>
    <b v="1"/>
    <n v="145"/>
    <b v="1"/>
    <s v="film &amp; video/documentary"/>
    <n v="2.4"/>
    <n v="41.378999999999998"/>
    <x v="0"/>
  </r>
  <r>
    <x v="0"/>
    <x v="0"/>
    <s v="USD"/>
    <n v="1348786494"/>
    <n v="1346194494"/>
    <b v="1"/>
    <n v="963"/>
    <b v="1"/>
    <s v="film &amp; video/documentary"/>
    <n v="1.1808107999999999"/>
    <n v="30.654"/>
    <x v="0"/>
  </r>
  <r>
    <x v="0"/>
    <x v="0"/>
    <s v="USD"/>
    <n v="1336747995"/>
    <n v="1334155995"/>
    <b v="1"/>
    <n v="91"/>
    <b v="1"/>
    <s v="film &amp; video/documentary"/>
    <n v="1.1819999999999999"/>
    <n v="64.944999999999993"/>
    <x v="0"/>
  </r>
  <r>
    <x v="0"/>
    <x v="0"/>
    <s v="USD"/>
    <n v="1273522560"/>
    <n v="1269928430"/>
    <b v="1"/>
    <n v="58"/>
    <b v="1"/>
    <s v="film &amp; video/documentary"/>
    <n v="1.111"/>
    <n v="95.775999999999996"/>
    <x v="0"/>
  </r>
  <r>
    <x v="0"/>
    <x v="0"/>
    <s v="USD"/>
    <n v="1271994660"/>
    <n v="1264565507"/>
    <b v="1"/>
    <n v="36"/>
    <b v="1"/>
    <s v="film &amp; video/documentary"/>
    <n v="1.4550000000000001"/>
    <n v="40.417000000000002"/>
    <x v="0"/>
  </r>
  <r>
    <x v="0"/>
    <x v="1"/>
    <s v="GBP"/>
    <n v="1403693499"/>
    <n v="1401101499"/>
    <b v="1"/>
    <n v="165"/>
    <b v="1"/>
    <s v="film &amp; video/documentary"/>
    <n v="1.3162883248730965"/>
    <n v="78.578000000000003"/>
    <x v="0"/>
  </r>
  <r>
    <x v="0"/>
    <x v="0"/>
    <s v="USD"/>
    <n v="1320640778"/>
    <n v="1316749178"/>
    <b v="1"/>
    <n v="111"/>
    <b v="1"/>
    <s v="film &amp; video/documentary"/>
    <n v="1.1140000000000001"/>
    <n v="50.18"/>
    <x v="0"/>
  </r>
  <r>
    <x v="0"/>
    <x v="2"/>
    <s v="AUD"/>
    <n v="1487738622"/>
    <n v="1485146622"/>
    <b v="1"/>
    <n v="1596"/>
    <b v="1"/>
    <s v="film &amp; video/documentary"/>
    <n v="1.4723377"/>
    <n v="92.251999999999995"/>
    <x v="0"/>
  </r>
  <r>
    <x v="0"/>
    <x v="0"/>
    <s v="USD"/>
    <n v="1306296000"/>
    <n v="1301950070"/>
    <b v="1"/>
    <n v="61"/>
    <b v="1"/>
    <s v="film &amp; video/documentary"/>
    <n v="1.5260869565217392"/>
    <n v="57.540999999999997"/>
    <x v="0"/>
  </r>
  <r>
    <x v="0"/>
    <x v="0"/>
    <s v="USD"/>
    <n v="1388649600"/>
    <n v="1386123861"/>
    <b v="1"/>
    <n v="287"/>
    <b v="1"/>
    <s v="film &amp; video/documentary"/>
    <n v="1.0468"/>
    <n v="109.422"/>
    <x v="0"/>
  </r>
  <r>
    <x v="0"/>
    <x v="0"/>
    <s v="USD"/>
    <n v="1272480540"/>
    <n v="1267220191"/>
    <b v="1"/>
    <n v="65"/>
    <b v="1"/>
    <s v="film &amp; video/documentary"/>
    <n v="1.7743366666666667"/>
    <n v="81.891999999999996"/>
    <x v="0"/>
  </r>
  <r>
    <x v="0"/>
    <x v="0"/>
    <s v="USD"/>
    <n v="1309694266"/>
    <n v="1307102266"/>
    <b v="1"/>
    <n v="118"/>
    <b v="1"/>
    <s v="film &amp; video/documentary"/>
    <n v="1.077758"/>
    <n v="45.667999999999999"/>
    <x v="0"/>
  </r>
  <r>
    <x v="0"/>
    <x v="0"/>
    <s v="USD"/>
    <n v="1333609140"/>
    <n v="1330638829"/>
    <b v="1"/>
    <n v="113"/>
    <b v="1"/>
    <s v="film &amp; video/documentary"/>
    <n v="1.56"/>
    <n v="55.220999999999997"/>
    <x v="0"/>
  </r>
  <r>
    <x v="0"/>
    <x v="0"/>
    <s v="USD"/>
    <n v="1352511966"/>
    <n v="1349916366"/>
    <b v="1"/>
    <n v="332"/>
    <b v="1"/>
    <s v="film &amp; video/documentary"/>
    <n v="1.08395"/>
    <n v="65.298000000000002"/>
    <x v="0"/>
  </r>
  <r>
    <x v="0"/>
    <x v="0"/>
    <s v="USD"/>
    <n v="1335574674"/>
    <n v="1330394274"/>
    <b v="1"/>
    <n v="62"/>
    <b v="1"/>
    <s v="film &amp; video/documentary"/>
    <n v="1.476"/>
    <n v="95.225999999999999"/>
    <x v="0"/>
  </r>
  <r>
    <x v="0"/>
    <x v="0"/>
    <s v="USD"/>
    <n v="1432416219"/>
    <n v="1429824219"/>
    <b v="1"/>
    <n v="951"/>
    <b v="1"/>
    <s v="film &amp; video/documentary"/>
    <n v="1.1038153846153846"/>
    <n v="75.444999999999993"/>
    <x v="0"/>
  </r>
  <r>
    <x v="0"/>
    <x v="0"/>
    <s v="USD"/>
    <n v="1350003539"/>
    <n v="1347411539"/>
    <b v="1"/>
    <n v="415"/>
    <b v="1"/>
    <s v="film &amp; video/documentary"/>
    <n v="1.5034814814814814"/>
    <n v="97.816999999999993"/>
    <x v="0"/>
  </r>
  <r>
    <x v="0"/>
    <x v="0"/>
    <s v="USD"/>
    <n v="1488160860"/>
    <n v="1485237096"/>
    <b v="1"/>
    <n v="305"/>
    <b v="1"/>
    <s v="film &amp; video/documentary"/>
    <n v="1.5731829411764706"/>
    <n v="87.686000000000007"/>
    <x v="0"/>
  </r>
  <r>
    <x v="0"/>
    <x v="0"/>
    <s v="USD"/>
    <n v="1401459035"/>
    <n v="1397571035"/>
    <b v="1"/>
    <n v="2139"/>
    <b v="1"/>
    <s v="film &amp; video/documentary"/>
    <n v="1.5614399999999999"/>
    <n v="54.749000000000002"/>
    <x v="0"/>
  </r>
  <r>
    <x v="0"/>
    <x v="0"/>
    <s v="USD"/>
    <n v="1249932360"/>
    <n v="1242532513"/>
    <b v="1"/>
    <n v="79"/>
    <b v="1"/>
    <s v="film &amp; video/documentary"/>
    <n v="1.2058763636363636"/>
    <n v="83.953000000000003"/>
    <x v="0"/>
  </r>
  <r>
    <x v="0"/>
    <x v="0"/>
    <s v="USD"/>
    <n v="1266876000"/>
    <n v="1263679492"/>
    <b v="1"/>
    <n v="179"/>
    <b v="1"/>
    <s v="film &amp; video/documentary"/>
    <n v="1.0118888888888888"/>
    <n v="254.38499999999999"/>
    <x v="0"/>
  </r>
  <r>
    <x v="0"/>
    <x v="0"/>
    <s v="USD"/>
    <n v="1306904340"/>
    <n v="1305219744"/>
    <b v="1"/>
    <n v="202"/>
    <b v="1"/>
    <s v="film &amp; video/documentary"/>
    <n v="1.142725"/>
    <n v="101.827"/>
    <x v="0"/>
  </r>
  <r>
    <x v="0"/>
    <x v="0"/>
    <s v="USD"/>
    <n v="1327167780"/>
    <n v="1325007780"/>
    <b v="1"/>
    <n v="760"/>
    <b v="1"/>
    <s v="film &amp; video/documentary"/>
    <n v="1.0462615"/>
    <n v="55.066000000000003"/>
    <x v="0"/>
  </r>
  <r>
    <x v="0"/>
    <x v="0"/>
    <s v="USD"/>
    <n v="1379614128"/>
    <n v="1377022128"/>
    <b v="1"/>
    <n v="563"/>
    <b v="1"/>
    <s v="film &amp; video/documentary"/>
    <n v="2.2882507142857142"/>
    <n v="56.901000000000003"/>
    <x v="0"/>
  </r>
  <r>
    <x v="0"/>
    <x v="0"/>
    <s v="USD"/>
    <n v="1364236524"/>
    <n v="1360352124"/>
    <b v="1"/>
    <n v="135"/>
    <b v="1"/>
    <s v="film &amp; video/documentary"/>
    <n v="1.0915333333333332"/>
    <n v="121.28100000000001"/>
    <x v="0"/>
  </r>
  <r>
    <x v="0"/>
    <x v="0"/>
    <s v="USD"/>
    <n v="1351828800"/>
    <n v="1349160018"/>
    <b v="1"/>
    <n v="290"/>
    <b v="1"/>
    <s v="film &amp; video/documentary"/>
    <n v="1.7629999999999999"/>
    <n v="91.19"/>
    <x v="0"/>
  </r>
  <r>
    <x v="0"/>
    <x v="0"/>
    <s v="USD"/>
    <n v="1340683393"/>
    <n v="1337659393"/>
    <b v="1"/>
    <n v="447"/>
    <b v="1"/>
    <s v="film &amp; video/documentary"/>
    <n v="1.0321061999999999"/>
    <n v="115.44799999999999"/>
    <x v="0"/>
  </r>
  <r>
    <x v="0"/>
    <x v="1"/>
    <s v="GBP"/>
    <n v="1383389834"/>
    <n v="1380797834"/>
    <b v="1"/>
    <n v="232"/>
    <b v="1"/>
    <s v="film &amp; video/documentary"/>
    <n v="1.0482"/>
    <n v="67.772000000000006"/>
    <x v="0"/>
  </r>
  <r>
    <x v="0"/>
    <x v="0"/>
    <s v="USD"/>
    <n v="1296633540"/>
    <n v="1292316697"/>
    <b v="1"/>
    <n v="168"/>
    <b v="1"/>
    <s v="film &amp; video/documentary"/>
    <n v="1.0668444444444445"/>
    <n v="28.576000000000001"/>
    <x v="0"/>
  </r>
  <r>
    <x v="0"/>
    <x v="0"/>
    <s v="USD"/>
    <n v="1367366460"/>
    <n v="1365791246"/>
    <b v="1"/>
    <n v="128"/>
    <b v="1"/>
    <s v="film &amp; video/documentary"/>
    <n v="1.2001999999999999"/>
    <n v="46.883000000000003"/>
    <x v="0"/>
  </r>
  <r>
    <x v="0"/>
    <x v="0"/>
    <s v="USD"/>
    <n v="1319860740"/>
    <n v="1317064599"/>
    <b v="1"/>
    <n v="493"/>
    <b v="1"/>
    <s v="film &amp; video/documentary"/>
    <n v="1.0150693333333334"/>
    <n v="154.422"/>
    <x v="0"/>
  </r>
  <r>
    <x v="0"/>
    <x v="0"/>
    <s v="USD"/>
    <n v="1398009714"/>
    <n v="1395417714"/>
    <b v="1"/>
    <n v="131"/>
    <b v="1"/>
    <s v="film &amp; video/documentary"/>
    <n v="1.0138461538461538"/>
    <n v="201.221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199999999999"/>
    <x v="0"/>
  </r>
  <r>
    <x v="0"/>
    <x v="0"/>
    <s v="USD"/>
    <n v="1347017083"/>
    <n v="1344857083"/>
    <b v="1"/>
    <n v="129"/>
    <b v="1"/>
    <s v="film &amp; video/documentary"/>
    <n v="1.187262"/>
    <n v="230.09"/>
    <x v="0"/>
  </r>
  <r>
    <x v="0"/>
    <x v="0"/>
    <s v="USD"/>
    <n v="1430452740"/>
    <n v="1427390901"/>
    <b v="1"/>
    <n v="142"/>
    <b v="1"/>
    <s v="film &amp; video/documentary"/>
    <n v="1.0064"/>
    <n v="141.74600000000001"/>
    <x v="0"/>
  </r>
  <r>
    <x v="0"/>
    <x v="0"/>
    <s v="USD"/>
    <n v="1399669200"/>
    <n v="1394536048"/>
    <b v="1"/>
    <n v="2436"/>
    <b v="1"/>
    <s v="film &amp; video/documentary"/>
    <n v="1.089324126984127"/>
    <n v="56.344000000000001"/>
    <x v="0"/>
  </r>
  <r>
    <x v="0"/>
    <x v="0"/>
    <s v="USD"/>
    <n v="1289975060"/>
    <n v="1287379460"/>
    <b v="1"/>
    <n v="244"/>
    <b v="1"/>
    <s v="film &amp; video/documentary"/>
    <n v="1.789525"/>
    <n v="73.340999999999994"/>
    <x v="0"/>
  </r>
  <r>
    <x v="0"/>
    <x v="0"/>
    <s v="USD"/>
    <n v="1303686138"/>
    <n v="1301007738"/>
    <b v="1"/>
    <n v="298"/>
    <b v="1"/>
    <s v="film &amp; video/documentary"/>
    <n v="1.0172264"/>
    <n v="85.337999999999994"/>
    <x v="0"/>
  </r>
  <r>
    <x v="0"/>
    <x v="0"/>
    <s v="USD"/>
    <n v="1363711335"/>
    <n v="1360258935"/>
    <b v="1"/>
    <n v="251"/>
    <b v="1"/>
    <s v="film &amp; video/documentary"/>
    <n v="1.1873499999999999"/>
    <n v="61.496000000000002"/>
    <x v="0"/>
  </r>
  <r>
    <x v="0"/>
    <x v="0"/>
    <s v="USD"/>
    <n v="1330115638"/>
    <n v="1327523638"/>
    <b v="1"/>
    <n v="108"/>
    <b v="1"/>
    <s v="film &amp; video/documentary"/>
    <n v="1.0045999999999999"/>
    <n v="93.019000000000005"/>
    <x v="0"/>
  </r>
  <r>
    <x v="0"/>
    <x v="0"/>
    <s v="USD"/>
    <n v="1338601346"/>
    <n v="1336009346"/>
    <b v="1"/>
    <n v="82"/>
    <b v="1"/>
    <s v="film &amp; video/documentary"/>
    <n v="1.3746666666666667"/>
    <n v="50.292999999999999"/>
    <x v="0"/>
  </r>
  <r>
    <x v="0"/>
    <x v="0"/>
    <s v="USD"/>
    <n v="1346464800"/>
    <n v="1343096197"/>
    <b v="1"/>
    <n v="74"/>
    <b v="1"/>
    <s v="film &amp; video/documentary"/>
    <n v="2.3164705882352941"/>
    <n v="106.432"/>
    <x v="0"/>
  </r>
  <r>
    <x v="0"/>
    <x v="0"/>
    <s v="USD"/>
    <n v="1331392049"/>
    <n v="1328800049"/>
    <b v="1"/>
    <n v="189"/>
    <b v="1"/>
    <s v="film &amp; video/documentary"/>
    <n v="1.3033333333333332"/>
    <n v="51.72"/>
    <x v="0"/>
  </r>
  <r>
    <x v="0"/>
    <x v="0"/>
    <s v="USD"/>
    <n v="1363806333"/>
    <n v="1362081933"/>
    <b v="1"/>
    <n v="80"/>
    <b v="1"/>
    <s v="film &amp; video/documentary"/>
    <n v="2.9289999999999998"/>
    <n v="36.613"/>
    <x v="0"/>
  </r>
  <r>
    <x v="0"/>
    <x v="0"/>
    <s v="USD"/>
    <n v="1360276801"/>
    <n v="1357684801"/>
    <b v="1"/>
    <n v="576"/>
    <b v="1"/>
    <s v="film &amp; video/documentary"/>
    <n v="1.1131818181818183"/>
    <n v="42.517000000000003"/>
    <x v="0"/>
  </r>
  <r>
    <x v="0"/>
    <x v="0"/>
    <s v="USD"/>
    <n v="1299775210"/>
    <n v="1295887210"/>
    <b v="1"/>
    <n v="202"/>
    <b v="1"/>
    <s v="film &amp; video/documentary"/>
    <n v="1.0556666666666668"/>
    <n v="62.713000000000001"/>
    <x v="0"/>
  </r>
  <r>
    <x v="0"/>
    <x v="0"/>
    <s v="USD"/>
    <n v="1346695334"/>
    <n v="1344880934"/>
    <b v="1"/>
    <n v="238"/>
    <b v="1"/>
    <s v="film &amp; video/documentary"/>
    <n v="1.1894444444444445"/>
    <n v="89.957999999999998"/>
    <x v="0"/>
  </r>
  <r>
    <x v="0"/>
    <x v="0"/>
    <s v="USD"/>
    <n v="1319076000"/>
    <n v="1317788623"/>
    <b v="1"/>
    <n v="36"/>
    <b v="1"/>
    <s v="film &amp; video/documentary"/>
    <n v="1.04129"/>
    <n v="28.925000000000001"/>
    <x v="0"/>
  </r>
  <r>
    <x v="0"/>
    <x v="0"/>
    <s v="USD"/>
    <n v="1325404740"/>
    <n v="1321852592"/>
    <b v="1"/>
    <n v="150"/>
    <b v="1"/>
    <s v="film &amp; video/documentary"/>
    <n v="1.0410165"/>
    <n v="138.80199999999999"/>
    <x v="0"/>
  </r>
  <r>
    <x v="0"/>
    <x v="0"/>
    <s v="USD"/>
    <n v="1365973432"/>
    <n v="1363381432"/>
    <b v="1"/>
    <n v="146"/>
    <b v="1"/>
    <s v="film &amp; video/documentary"/>
    <n v="1.1187499999999999"/>
    <n v="61.301000000000002"/>
    <x v="0"/>
  </r>
  <r>
    <x v="0"/>
    <x v="0"/>
    <s v="USD"/>
    <n v="1281542340"/>
    <n v="1277702894"/>
    <b v="1"/>
    <n v="222"/>
    <b v="1"/>
    <s v="film &amp; video/documentary"/>
    <n v="1.0473529411764706"/>
    <n v="80.203000000000003"/>
    <x v="0"/>
  </r>
  <r>
    <x v="0"/>
    <x v="0"/>
    <s v="USD"/>
    <n v="1362167988"/>
    <n v="1359575988"/>
    <b v="1"/>
    <n v="120"/>
    <b v="1"/>
    <s v="film &amp; video/documentary"/>
    <n v="3.8515000000000001"/>
    <n v="32.095999999999997"/>
    <x v="0"/>
  </r>
  <r>
    <x v="0"/>
    <x v="0"/>
    <s v="USD"/>
    <n v="1345660334"/>
    <n v="1343068334"/>
    <b v="1"/>
    <n v="126"/>
    <b v="1"/>
    <s v="film &amp; video/documentary"/>
    <n v="1.01248"/>
    <n v="200.88900000000001"/>
    <x v="0"/>
  </r>
  <r>
    <x v="0"/>
    <x v="5"/>
    <s v="CAD"/>
    <n v="1418273940"/>
    <n v="1415398197"/>
    <b v="1"/>
    <n v="158"/>
    <b v="1"/>
    <s v="film &amp; video/documentary"/>
    <n v="1.1377333333333333"/>
    <n v="108.01300000000001"/>
    <x v="0"/>
  </r>
  <r>
    <x v="0"/>
    <x v="0"/>
    <s v="USD"/>
    <n v="1386778483"/>
    <n v="1384186483"/>
    <b v="1"/>
    <n v="316"/>
    <b v="1"/>
    <s v="film &amp; video/documentary"/>
    <n v="1.0080333333333333"/>
    <n v="95.698999999999998"/>
    <x v="0"/>
  </r>
  <r>
    <x v="0"/>
    <x v="0"/>
    <s v="USD"/>
    <n v="1364342151"/>
    <n v="1361753751"/>
    <b v="1"/>
    <n v="284"/>
    <b v="1"/>
    <s v="film &amp; video/documentary"/>
    <n v="2.8332000000000002"/>
    <n v="49.88"/>
    <x v="0"/>
  </r>
  <r>
    <x v="0"/>
    <x v="0"/>
    <s v="USD"/>
    <n v="1265097540"/>
    <n v="1257538029"/>
    <b v="1"/>
    <n v="51"/>
    <b v="1"/>
    <s v="film &amp; video/documentary"/>
    <n v="1.1268"/>
    <n v="110.471"/>
    <x v="0"/>
  </r>
  <r>
    <x v="0"/>
    <x v="1"/>
    <s v="GBP"/>
    <n v="1450825200"/>
    <n v="1448284433"/>
    <b v="1"/>
    <n v="158"/>
    <b v="1"/>
    <s v="film &amp; video/documentary"/>
    <n v="1.0658000000000001"/>
    <n v="134.911"/>
    <x v="0"/>
  </r>
  <r>
    <x v="0"/>
    <x v="12"/>
    <s v="EUR"/>
    <n v="1478605386"/>
    <n v="1475577786"/>
    <b v="1"/>
    <n v="337"/>
    <b v="1"/>
    <s v="film &amp; video/documentary"/>
    <n v="1.0266285714285714"/>
    <n v="106.623"/>
    <x v="0"/>
  </r>
  <r>
    <x v="0"/>
    <x v="0"/>
    <s v="USD"/>
    <n v="1463146848"/>
    <n v="1460554848"/>
    <b v="1"/>
    <n v="186"/>
    <b v="1"/>
    <s v="film &amp; video/documentary"/>
    <n v="1.0791200000000001"/>
    <n v="145.04300000000001"/>
    <x v="0"/>
  </r>
  <r>
    <x v="0"/>
    <x v="0"/>
    <s v="USD"/>
    <n v="1482307140"/>
    <n v="1479886966"/>
    <b v="1"/>
    <n v="58"/>
    <b v="1"/>
    <s v="film &amp; video/documentary"/>
    <n v="1.2307407407407407"/>
    <n v="114.586"/>
    <x v="0"/>
  </r>
  <r>
    <x v="0"/>
    <x v="0"/>
    <s v="USD"/>
    <n v="1438441308"/>
    <n v="1435590108"/>
    <b v="1"/>
    <n v="82"/>
    <b v="1"/>
    <s v="film &amp; video/documentary"/>
    <n v="1.016"/>
    <n v="105.31699999999999"/>
    <x v="0"/>
  </r>
  <r>
    <x v="0"/>
    <x v="0"/>
    <s v="USD"/>
    <n v="1482208233"/>
    <n v="1479184233"/>
    <b v="1"/>
    <n v="736"/>
    <b v="1"/>
    <s v="film &amp; video/documentary"/>
    <n v="1.04396"/>
    <n v="70.921000000000006"/>
    <x v="0"/>
  </r>
  <r>
    <x v="0"/>
    <x v="0"/>
    <s v="USD"/>
    <n v="1489532220"/>
    <n v="1486625606"/>
    <b v="1"/>
    <n v="1151"/>
    <b v="1"/>
    <s v="film &amp; video/documentary"/>
    <n v="1.1292973333333334"/>
    <n v="147.172"/>
    <x v="0"/>
  </r>
  <r>
    <x v="0"/>
    <x v="0"/>
    <s v="USD"/>
    <n v="1427011200"/>
    <n v="1424669929"/>
    <b v="1"/>
    <n v="34"/>
    <b v="1"/>
    <s v="film &amp; video/documentary"/>
    <n v="1.3640000000000001"/>
    <n v="160.471"/>
    <x v="0"/>
  </r>
  <r>
    <x v="0"/>
    <x v="0"/>
    <s v="USD"/>
    <n v="1446350400"/>
    <n v="1443739388"/>
    <b v="1"/>
    <n v="498"/>
    <b v="1"/>
    <s v="film &amp; video/documentary"/>
    <n v="1.036144"/>
    <n v="156.04599999999999"/>
    <x v="0"/>
  </r>
  <r>
    <x v="0"/>
    <x v="0"/>
    <s v="USD"/>
    <n v="1446868800"/>
    <n v="1444821127"/>
    <b v="1"/>
    <n v="167"/>
    <b v="1"/>
    <s v="film &amp; video/documentary"/>
    <n v="1.0549999999999999"/>
    <n v="63.173999999999999"/>
    <x v="0"/>
  </r>
  <r>
    <x v="0"/>
    <x v="0"/>
    <s v="USD"/>
    <n v="1368763140"/>
    <n v="1366028563"/>
    <b v="1"/>
    <n v="340"/>
    <b v="1"/>
    <s v="film &amp; video/documentary"/>
    <n v="1.0182857142857142"/>
    <n v="104.824"/>
    <x v="0"/>
  </r>
  <r>
    <x v="0"/>
    <x v="0"/>
    <s v="USD"/>
    <n v="1466171834"/>
    <n v="1463493434"/>
    <b v="1"/>
    <n v="438"/>
    <b v="1"/>
    <s v="film &amp; video/documentary"/>
    <n v="1.0660499999999999"/>
    <n v="97.355999999999995"/>
    <x v="0"/>
  </r>
  <r>
    <x v="0"/>
    <x v="0"/>
    <s v="USD"/>
    <n v="1446019200"/>
    <n v="1442420377"/>
    <b v="1"/>
    <n v="555"/>
    <b v="1"/>
    <s v="film &amp; video/documentary"/>
    <n v="1.13015"/>
    <n v="203.631"/>
    <x v="0"/>
  </r>
  <r>
    <x v="0"/>
    <x v="0"/>
    <s v="USD"/>
    <n v="1460038591"/>
    <n v="1457450191"/>
    <b v="1"/>
    <n v="266"/>
    <b v="1"/>
    <s v="film &amp; video/documentary"/>
    <n v="1.252275"/>
    <n v="188.31200000000001"/>
    <x v="0"/>
  </r>
  <r>
    <x v="0"/>
    <x v="0"/>
    <s v="USD"/>
    <n v="1431716400"/>
    <n v="1428423757"/>
    <b v="1"/>
    <n v="69"/>
    <b v="1"/>
    <s v="film &amp; video/documentary"/>
    <n v="1.0119"/>
    <n v="146.65199999999999"/>
    <x v="0"/>
  </r>
  <r>
    <x v="0"/>
    <x v="0"/>
    <s v="USD"/>
    <n v="1431122400"/>
    <n v="1428428515"/>
    <b v="1"/>
    <n v="80"/>
    <b v="1"/>
    <s v="film &amp; video/documentary"/>
    <n v="1.0276470588235294"/>
    <n v="109.188"/>
    <x v="0"/>
  </r>
  <r>
    <x v="0"/>
    <x v="0"/>
    <s v="USD"/>
    <n v="1447427918"/>
    <n v="1444832318"/>
    <b v="1"/>
    <n v="493"/>
    <b v="1"/>
    <s v="film &amp; video/documentary"/>
    <n v="1.1683911999999999"/>
    <n v="59.249000000000002"/>
    <x v="0"/>
  </r>
  <r>
    <x v="0"/>
    <x v="0"/>
    <s v="USD"/>
    <n v="1426298708"/>
    <n v="1423710308"/>
    <b v="1"/>
    <n v="31"/>
    <b v="1"/>
    <s v="film &amp; video/documentary"/>
    <n v="1.0116833333333335"/>
    <n v="97.905000000000001"/>
    <x v="0"/>
  </r>
  <r>
    <x v="0"/>
    <x v="0"/>
    <s v="USD"/>
    <n v="1472864400"/>
    <n v="1468001290"/>
    <b v="1"/>
    <n v="236"/>
    <b v="1"/>
    <s v="film &amp; video/documentary"/>
    <n v="1.1013360000000001"/>
    <n v="70"/>
    <x v="0"/>
  </r>
  <r>
    <x v="0"/>
    <x v="0"/>
    <s v="USD"/>
    <n v="1430331268"/>
    <n v="1427739268"/>
    <b v="1"/>
    <n v="89"/>
    <b v="1"/>
    <s v="film &amp; video/documentary"/>
    <n v="1.0808333333333333"/>
    <n v="72.864999999999995"/>
    <x v="0"/>
  </r>
  <r>
    <x v="0"/>
    <x v="0"/>
    <s v="USD"/>
    <n v="1489006800"/>
    <n v="1486397007"/>
    <b v="1"/>
    <n v="299"/>
    <b v="1"/>
    <s v="film &amp; video/documentary"/>
    <n v="1.2502285714285715"/>
    <n v="146.34800000000001"/>
    <x v="0"/>
  </r>
  <r>
    <x v="0"/>
    <x v="0"/>
    <s v="USD"/>
    <n v="1412135940"/>
    <n v="1410555998"/>
    <b v="1"/>
    <n v="55"/>
    <b v="1"/>
    <s v="film &amp; video/documentary"/>
    <n v="1.0671428571428572"/>
    <n v="67.909000000000006"/>
    <x v="0"/>
  </r>
  <r>
    <x v="0"/>
    <x v="0"/>
    <s v="USD"/>
    <n v="1461955465"/>
    <n v="1459363465"/>
    <b v="1"/>
    <n v="325"/>
    <b v="1"/>
    <s v="film &amp; video/documentary"/>
    <n v="1.0036639999999999"/>
    <n v="169.851"/>
    <x v="0"/>
  </r>
  <r>
    <x v="0"/>
    <x v="0"/>
    <s v="USD"/>
    <n v="1415934000"/>
    <n v="1413308545"/>
    <b v="1"/>
    <n v="524"/>
    <b v="1"/>
    <s v="film &amp; video/documentary"/>
    <n v="1.0202863333333334"/>
    <n v="58.412999999999997"/>
    <x v="0"/>
  </r>
  <r>
    <x v="0"/>
    <x v="0"/>
    <s v="USD"/>
    <n v="1433125200"/>
    <n v="1429312694"/>
    <b v="1"/>
    <n v="285"/>
    <b v="1"/>
    <s v="film &amp; video/documentary"/>
    <n v="1.0208358208955224"/>
    <n v="119.99299999999999"/>
    <x v="0"/>
  </r>
  <r>
    <x v="0"/>
    <x v="0"/>
    <s v="USD"/>
    <n v="1432161590"/>
    <n v="1429569590"/>
    <b v="1"/>
    <n v="179"/>
    <b v="1"/>
    <s v="film &amp; video/documentary"/>
    <n v="1.2327586206896552"/>
    <n v="99.86"/>
    <x v="0"/>
  </r>
  <r>
    <x v="0"/>
    <x v="0"/>
    <s v="USD"/>
    <n v="1444824021"/>
    <n v="1442232021"/>
    <b v="1"/>
    <n v="188"/>
    <b v="1"/>
    <s v="film &amp; video/documentary"/>
    <n v="1.7028880000000002"/>
    <n v="90.578999999999994"/>
    <x v="0"/>
  </r>
  <r>
    <x v="0"/>
    <x v="0"/>
    <s v="USD"/>
    <n v="1447505609"/>
    <n v="1444910009"/>
    <b v="1"/>
    <n v="379"/>
    <b v="1"/>
    <s v="film &amp; video/documentary"/>
    <n v="1.1159049999999999"/>
    <n v="117.774"/>
    <x v="0"/>
  </r>
  <r>
    <x v="0"/>
    <x v="0"/>
    <s v="USD"/>
    <n v="1440165916"/>
    <n v="1437573916"/>
    <b v="1"/>
    <n v="119"/>
    <b v="1"/>
    <s v="film &amp; video/documentary"/>
    <n v="1.03"/>
    <n v="86.555000000000007"/>
    <x v="0"/>
  </r>
  <r>
    <x v="0"/>
    <x v="0"/>
    <s v="USD"/>
    <n v="1487937508"/>
    <n v="1485345508"/>
    <b v="1"/>
    <n v="167"/>
    <b v="1"/>
    <s v="film &amp; video/documentary"/>
    <n v="1.0663570159857905"/>
    <n v="71.899000000000001"/>
    <x v="0"/>
  </r>
  <r>
    <x v="0"/>
    <x v="0"/>
    <s v="USD"/>
    <n v="1473566340"/>
    <n v="1470274509"/>
    <b v="1"/>
    <n v="221"/>
    <b v="1"/>
    <s v="film &amp; video/documentary"/>
    <n v="1.1476"/>
    <n v="129.81899999999999"/>
    <x v="0"/>
  </r>
  <r>
    <x v="0"/>
    <x v="3"/>
    <s v="EUR"/>
    <n v="1460066954"/>
    <n v="1456614554"/>
    <b v="1"/>
    <n v="964"/>
    <b v="1"/>
    <s v="film &amp; video/documentary"/>
    <n v="1.2734117647058822"/>
    <n v="44.912999999999997"/>
    <x v="0"/>
  </r>
  <r>
    <x v="0"/>
    <x v="0"/>
    <s v="USD"/>
    <n v="1412740868"/>
    <n v="1410148868"/>
    <b v="1"/>
    <n v="286"/>
    <b v="1"/>
    <s v="film &amp; video/documentary"/>
    <n v="1.1656"/>
    <n v="40.755000000000003"/>
    <x v="0"/>
  </r>
  <r>
    <x v="0"/>
    <x v="0"/>
    <s v="USD"/>
    <n v="1447963219"/>
    <n v="1445367619"/>
    <b v="1"/>
    <n v="613"/>
    <b v="1"/>
    <s v="film &amp; video/documentary"/>
    <n v="1.0861819426615318"/>
    <n v="103.524"/>
    <x v="0"/>
  </r>
  <r>
    <x v="0"/>
    <x v="0"/>
    <s v="USD"/>
    <n v="1460141521"/>
    <n v="1457553121"/>
    <b v="1"/>
    <n v="29"/>
    <b v="1"/>
    <s v="film &amp; video/documentary"/>
    <n v="1.0394285714285714"/>
    <n v="125.44799999999999"/>
    <x v="0"/>
  </r>
  <r>
    <x v="0"/>
    <x v="0"/>
    <s v="USD"/>
    <n v="1417420994"/>
    <n v="1414738994"/>
    <b v="1"/>
    <n v="165"/>
    <b v="1"/>
    <s v="film &amp; video/documentary"/>
    <n v="1.1625714285714286"/>
    <n v="246.60599999999999"/>
    <x v="0"/>
  </r>
  <r>
    <x v="0"/>
    <x v="0"/>
    <s v="USD"/>
    <n v="1458152193"/>
    <n v="1455563793"/>
    <b v="1"/>
    <n v="97"/>
    <b v="1"/>
    <s v="film &amp; video/documentary"/>
    <n v="1.0269239999999999"/>
    <n v="79.400999999999996"/>
    <x v="0"/>
  </r>
  <r>
    <x v="0"/>
    <x v="0"/>
    <s v="USD"/>
    <n v="1429852797"/>
    <n v="1426396797"/>
    <b v="1"/>
    <n v="303"/>
    <b v="1"/>
    <s v="film &amp; video/documentary"/>
    <n v="1.74"/>
    <n v="86.138999999999996"/>
    <x v="0"/>
  </r>
  <r>
    <x v="0"/>
    <x v="0"/>
    <s v="USD"/>
    <n v="1466002800"/>
    <n v="1463517521"/>
    <b v="1"/>
    <n v="267"/>
    <b v="1"/>
    <s v="film &amp; video/documentary"/>
    <n v="1.03088"/>
    <n v="193.04900000000001"/>
    <x v="0"/>
  </r>
  <r>
    <x v="0"/>
    <x v="0"/>
    <s v="USD"/>
    <n v="1415941920"/>
    <n v="1414028490"/>
    <b v="1"/>
    <n v="302"/>
    <b v="1"/>
    <s v="film &amp; video/documentary"/>
    <n v="1.0485537190082646"/>
    <n v="84.022999999999996"/>
    <x v="0"/>
  </r>
  <r>
    <x v="0"/>
    <x v="0"/>
    <s v="USD"/>
    <n v="1437621060"/>
    <n v="1433799180"/>
    <b v="0"/>
    <n v="87"/>
    <b v="1"/>
    <s v="film &amp; video/documentary"/>
    <n v="1.0137499999999999"/>
    <n v="139.828"/>
    <x v="0"/>
  </r>
  <r>
    <x v="0"/>
    <x v="0"/>
    <s v="USD"/>
    <n v="1416704506"/>
    <n v="1414108906"/>
    <b v="0"/>
    <n v="354"/>
    <b v="1"/>
    <s v="film &amp; video/documentary"/>
    <n v="1.1107699999999998"/>
    <n v="109.822"/>
    <x v="0"/>
  </r>
  <r>
    <x v="0"/>
    <x v="0"/>
    <s v="USD"/>
    <n v="1407456000"/>
    <n v="1405573391"/>
    <b v="0"/>
    <n v="86"/>
    <b v="1"/>
    <s v="film &amp; video/documentary"/>
    <n v="1.2415933781686497"/>
    <n v="139.535"/>
    <x v="0"/>
  </r>
  <r>
    <x v="0"/>
    <x v="0"/>
    <s v="USD"/>
    <n v="1272828120"/>
    <n v="1268934736"/>
    <b v="0"/>
    <n v="26"/>
    <b v="1"/>
    <s v="film &amp; video/documentary"/>
    <n v="1.0133333333333334"/>
    <n v="347.846"/>
    <x v="0"/>
  </r>
  <r>
    <x v="0"/>
    <x v="0"/>
    <s v="USD"/>
    <n v="1403323140"/>
    <n v="1400704672"/>
    <b v="0"/>
    <n v="113"/>
    <b v="1"/>
    <s v="film &amp; video/documentary"/>
    <n v="1.1016142857142857"/>
    <n v="68.242000000000004"/>
    <x v="0"/>
  </r>
  <r>
    <x v="0"/>
    <x v="1"/>
    <s v="GBP"/>
    <n v="1393597999"/>
    <n v="1391005999"/>
    <b v="0"/>
    <n v="65"/>
    <b v="1"/>
    <s v="film &amp; video/documentary"/>
    <n v="1.0397333333333334"/>
    <n v="239.93799999999999"/>
    <x v="0"/>
  </r>
  <r>
    <x v="0"/>
    <x v="0"/>
    <s v="USD"/>
    <n v="1337540518"/>
    <n v="1334948518"/>
    <b v="0"/>
    <n v="134"/>
    <b v="1"/>
    <s v="film &amp; video/documentary"/>
    <n v="1.013157894736842"/>
    <n v="287.31299999999999"/>
    <x v="0"/>
  </r>
  <r>
    <x v="0"/>
    <x v="0"/>
    <s v="USD"/>
    <n v="1367384340"/>
    <n v="1363960278"/>
    <b v="0"/>
    <n v="119"/>
    <b v="1"/>
    <s v="film &amp; video/documentary"/>
    <n v="1.033501"/>
    <n v="86.849000000000004"/>
    <x v="0"/>
  </r>
  <r>
    <x v="0"/>
    <x v="0"/>
    <s v="USD"/>
    <n v="1426426322"/>
    <n v="1423405922"/>
    <b v="0"/>
    <n v="159"/>
    <b v="1"/>
    <s v="film &amp; video/documentary"/>
    <n v="1.04112"/>
    <n v="81.849000000000004"/>
    <x v="0"/>
  </r>
  <r>
    <x v="0"/>
    <x v="0"/>
    <s v="USD"/>
    <n v="1326633269"/>
    <n v="1324041269"/>
    <b v="0"/>
    <n v="167"/>
    <b v="1"/>
    <s v="film &amp; video/documentary"/>
    <n v="1.1015569230769231"/>
    <n v="42.875"/>
    <x v="0"/>
  </r>
  <r>
    <x v="0"/>
    <x v="0"/>
    <s v="USD"/>
    <n v="1483729500"/>
    <n v="1481137500"/>
    <b v="0"/>
    <n v="43"/>
    <b v="1"/>
    <s v="film &amp; video/documentary"/>
    <n v="1.2202"/>
    <n v="709.41899999999998"/>
    <x v="0"/>
  </r>
  <r>
    <x v="0"/>
    <x v="0"/>
    <s v="USD"/>
    <n v="1359743139"/>
    <n v="1355855139"/>
    <b v="0"/>
    <n v="1062"/>
    <b v="1"/>
    <s v="film &amp; video/documentary"/>
    <n v="1.1416866666666667"/>
    <n v="161.255"/>
    <x v="0"/>
  </r>
  <r>
    <x v="0"/>
    <x v="1"/>
    <s v="GBP"/>
    <n v="1459872000"/>
    <n v="1456408244"/>
    <b v="0"/>
    <n v="9"/>
    <b v="1"/>
    <s v="film &amp; video/documentary"/>
    <n v="1.2533333333333334"/>
    <n v="41.777999999999999"/>
    <x v="0"/>
  </r>
  <r>
    <x v="0"/>
    <x v="0"/>
    <s v="USD"/>
    <n v="1342648398"/>
    <n v="1340056398"/>
    <b v="0"/>
    <n v="89"/>
    <b v="1"/>
    <s v="film &amp; video/documentary"/>
    <n v="1.0666666666666667"/>
    <n v="89.888000000000005"/>
    <x v="0"/>
  </r>
  <r>
    <x v="0"/>
    <x v="0"/>
    <s v="USD"/>
    <n v="1316208031"/>
    <n v="1312320031"/>
    <b v="0"/>
    <n v="174"/>
    <b v="1"/>
    <s v="film &amp; video/documentary"/>
    <n v="1.3065"/>
    <n v="45.052"/>
    <x v="0"/>
  </r>
  <r>
    <x v="0"/>
    <x v="0"/>
    <s v="USD"/>
    <n v="1393694280"/>
    <n v="1390088311"/>
    <b v="0"/>
    <n v="14"/>
    <b v="1"/>
    <s v="film &amp; video/documentary"/>
    <n v="1.2"/>
    <n v="42.856999999999999"/>
    <x v="0"/>
  </r>
  <r>
    <x v="0"/>
    <x v="1"/>
    <s v="GBP"/>
    <n v="1472122316"/>
    <n v="1469443916"/>
    <b v="0"/>
    <n v="48"/>
    <b v="1"/>
    <s v="film &amp; video/documentary"/>
    <n v="1.0595918367346939"/>
    <n v="54.082999999999998"/>
    <x v="0"/>
  </r>
  <r>
    <x v="0"/>
    <x v="0"/>
    <s v="USD"/>
    <n v="1447484460"/>
    <n v="1444888868"/>
    <b v="0"/>
    <n v="133"/>
    <b v="1"/>
    <s v="film &amp; video/documentary"/>
    <n v="1.1439999999999999"/>
    <n v="103.218"/>
    <x v="0"/>
  </r>
  <r>
    <x v="0"/>
    <x v="5"/>
    <s v="CAD"/>
    <n v="1453765920"/>
    <n v="1451655808"/>
    <b v="0"/>
    <n v="83"/>
    <b v="1"/>
    <s v="film &amp; video/documentary"/>
    <n v="1.1176666666666666"/>
    <n v="40.398000000000003"/>
    <x v="0"/>
  </r>
  <r>
    <x v="0"/>
    <x v="0"/>
    <s v="USD"/>
    <n v="1336062672"/>
    <n v="1332174672"/>
    <b v="0"/>
    <n v="149"/>
    <b v="1"/>
    <s v="film &amp; video/documentary"/>
    <n v="1.1608000000000001"/>
    <n v="116.85899999999999"/>
    <x v="0"/>
  </r>
  <r>
    <x v="0"/>
    <x v="0"/>
    <s v="USD"/>
    <n v="1453569392"/>
    <n v="1451409392"/>
    <b v="0"/>
    <n v="49"/>
    <b v="1"/>
    <s v="film &amp; video/documentary"/>
    <n v="1.415"/>
    <n v="115.51"/>
    <x v="0"/>
  </r>
  <r>
    <x v="0"/>
    <x v="0"/>
    <s v="USD"/>
    <n v="1343624400"/>
    <n v="1340642717"/>
    <b v="0"/>
    <n v="251"/>
    <b v="1"/>
    <s v="film &amp; video/documentary"/>
    <n v="1.0472999999999999"/>
    <n v="104.313"/>
    <x v="0"/>
  </r>
  <r>
    <x v="0"/>
    <x v="0"/>
    <s v="USD"/>
    <n v="1346950900"/>
    <n v="1345741300"/>
    <b v="0"/>
    <n v="22"/>
    <b v="1"/>
    <s v="film &amp; video/documentary"/>
    <n v="2.5583333333333331"/>
    <n v="69.772999999999996"/>
    <x v="0"/>
  </r>
  <r>
    <x v="0"/>
    <x v="0"/>
    <s v="USD"/>
    <n v="1400467759"/>
    <n v="1398480559"/>
    <b v="0"/>
    <n v="48"/>
    <b v="1"/>
    <s v="film &amp; video/documentary"/>
    <n v="2.0670670670670672"/>
    <n v="43.021000000000001"/>
    <x v="0"/>
  </r>
  <r>
    <x v="0"/>
    <x v="0"/>
    <s v="USD"/>
    <n v="1420569947"/>
    <n v="1417977947"/>
    <b v="0"/>
    <n v="383"/>
    <b v="1"/>
    <s v="film &amp; video/documentary"/>
    <n v="1.1210500000000001"/>
    <n v="58.54"/>
    <x v="0"/>
  </r>
  <r>
    <x v="0"/>
    <x v="0"/>
    <s v="USD"/>
    <n v="1416582101"/>
    <n v="1413986501"/>
    <b v="0"/>
    <n v="237"/>
    <b v="1"/>
    <s v="film &amp; video/documentary"/>
    <n v="1.05982"/>
    <n v="111.795"/>
    <x v="0"/>
  </r>
  <r>
    <x v="0"/>
    <x v="0"/>
    <s v="USD"/>
    <n v="1439246991"/>
    <n v="1437950991"/>
    <b v="0"/>
    <n v="13"/>
    <b v="1"/>
    <s v="film &amp; video/documentary"/>
    <n v="1.0016666666666667"/>
    <n v="46.231000000000002"/>
    <x v="0"/>
  </r>
  <r>
    <x v="0"/>
    <x v="0"/>
    <s v="USD"/>
    <n v="1439618400"/>
    <n v="1436976858"/>
    <b v="0"/>
    <n v="562"/>
    <b v="1"/>
    <s v="film &amp; video/documentary"/>
    <n v="2.1398947368421051"/>
    <n v="144.69"/>
    <x v="0"/>
  </r>
  <r>
    <x v="0"/>
    <x v="0"/>
    <s v="USD"/>
    <n v="1469670580"/>
    <n v="1467078580"/>
    <b v="0"/>
    <n v="71"/>
    <b v="1"/>
    <s v="film &amp; video/documentary"/>
    <n v="1.2616000000000001"/>
    <n v="88.844999999999999"/>
    <x v="0"/>
  </r>
  <r>
    <x v="0"/>
    <x v="0"/>
    <s v="USD"/>
    <n v="1394233140"/>
    <n v="1391477450"/>
    <b v="0"/>
    <n v="1510"/>
    <b v="1"/>
    <s v="film &amp; video/documentary"/>
    <n v="1.8153547058823529"/>
    <n v="81.751000000000005"/>
    <x v="0"/>
  </r>
  <r>
    <x v="0"/>
    <x v="0"/>
    <s v="USD"/>
    <n v="1431046372"/>
    <n v="1429318372"/>
    <b v="0"/>
    <n v="14"/>
    <b v="1"/>
    <s v="film &amp; video/documentary"/>
    <n v="1"/>
    <n v="71.429000000000002"/>
    <x v="0"/>
  </r>
  <r>
    <x v="0"/>
    <x v="0"/>
    <s v="USD"/>
    <n v="1324169940"/>
    <n v="1321578051"/>
    <b v="0"/>
    <n v="193"/>
    <b v="1"/>
    <s v="film &amp; video/documentary"/>
    <n v="1.0061"/>
    <n v="104.259"/>
    <x v="0"/>
  </r>
  <r>
    <x v="0"/>
    <x v="0"/>
    <s v="USD"/>
    <n v="1315450800"/>
    <n v="1312823571"/>
    <b v="0"/>
    <n v="206"/>
    <b v="1"/>
    <s v="film &amp; video/documentary"/>
    <n v="1.009027027027027"/>
    <n v="90.617000000000004"/>
    <x v="0"/>
  </r>
  <r>
    <x v="0"/>
    <x v="0"/>
    <s v="USD"/>
    <n v="1381424452"/>
    <n v="1378746052"/>
    <b v="0"/>
    <n v="351"/>
    <b v="1"/>
    <s v="film &amp; video/documentary"/>
    <n v="1.10446"/>
    <n v="157.33000000000001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2"/>
    <x v="0"/>
  </r>
  <r>
    <x v="0"/>
    <x v="0"/>
    <s v="USD"/>
    <n v="1341668006"/>
    <n v="1340372006"/>
    <b v="0"/>
    <n v="196"/>
    <b v="1"/>
    <s v="film &amp; video/documentary"/>
    <n v="1.0666666666666667"/>
    <n v="81.632999999999996"/>
    <x v="0"/>
  </r>
  <r>
    <x v="0"/>
    <x v="0"/>
    <s v="USD"/>
    <n v="1283312640"/>
    <n v="1279651084"/>
    <b v="0"/>
    <n v="229"/>
    <b v="1"/>
    <s v="film &amp; video/documentary"/>
    <n v="1.0390027322404372"/>
    <n v="56.46"/>
    <x v="0"/>
  </r>
  <r>
    <x v="0"/>
    <x v="0"/>
    <s v="USD"/>
    <n v="1430334126"/>
    <n v="1426446126"/>
    <b v="0"/>
    <n v="67"/>
    <b v="1"/>
    <s v="film &amp; video/documentary"/>
    <n v="1.2516"/>
    <n v="140.10400000000001"/>
    <x v="0"/>
  </r>
  <r>
    <x v="0"/>
    <x v="1"/>
    <s v="GBP"/>
    <n v="1481716800"/>
    <n v="1479070867"/>
    <b v="0"/>
    <n v="95"/>
    <b v="1"/>
    <s v="film &amp; video/documentary"/>
    <n v="1.0680499999999999"/>
    <n v="224.85300000000001"/>
    <x v="0"/>
  </r>
  <r>
    <x v="0"/>
    <x v="0"/>
    <s v="USD"/>
    <n v="1400297400"/>
    <n v="1397661347"/>
    <b v="0"/>
    <n v="62"/>
    <b v="1"/>
    <s v="film &amp; video/documentary"/>
    <n v="1.1230249999999999"/>
    <n v="181.13300000000001"/>
    <x v="0"/>
  </r>
  <r>
    <x v="0"/>
    <x v="0"/>
    <s v="USD"/>
    <n v="1312747970"/>
    <n v="1310155970"/>
    <b v="0"/>
    <n v="73"/>
    <b v="1"/>
    <s v="film &amp; video/documentary"/>
    <n v="1.0381199999999999"/>
    <n v="711.04100000000005"/>
    <x v="0"/>
  </r>
  <r>
    <x v="0"/>
    <x v="0"/>
    <s v="USD"/>
    <n v="1446731817"/>
    <n v="1444913817"/>
    <b v="0"/>
    <n v="43"/>
    <b v="1"/>
    <s v="film &amp; video/documentary"/>
    <n v="1.4165000000000001"/>
    <n v="65.884"/>
    <x v="0"/>
  </r>
  <r>
    <x v="0"/>
    <x v="0"/>
    <s v="USD"/>
    <n v="1312960080"/>
    <n v="1308900441"/>
    <b v="0"/>
    <n v="70"/>
    <b v="1"/>
    <s v="film &amp; video/documentary"/>
    <n v="1.0526"/>
    <n v="75.186000000000007"/>
    <x v="0"/>
  </r>
  <r>
    <x v="0"/>
    <x v="0"/>
    <s v="USD"/>
    <n v="1391641440"/>
    <n v="1389107062"/>
    <b v="0"/>
    <n v="271"/>
    <b v="1"/>
    <s v="film &amp; video/documentary"/>
    <n v="1.0309142857142857"/>
    <n v="133.14400000000001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4000000000001"/>
    <x v="0"/>
  </r>
  <r>
    <x v="0"/>
    <x v="0"/>
    <s v="USD"/>
    <n v="1321739650"/>
    <n v="1316552050"/>
    <b v="0"/>
    <n v="22"/>
    <b v="1"/>
    <s v="film &amp; video/documentary"/>
    <n v="1.0155000000000001"/>
    <n v="92.317999999999998"/>
    <x v="0"/>
  </r>
  <r>
    <x v="0"/>
    <x v="0"/>
    <s v="USD"/>
    <n v="1383676790"/>
    <n v="1380217190"/>
    <b v="0"/>
    <n v="38"/>
    <b v="1"/>
    <s v="film &amp; video/documentary"/>
    <n v="1.0143766666666667"/>
    <n v="160.16499999999999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6"/>
    <x v="0"/>
  </r>
  <r>
    <x v="0"/>
    <x v="0"/>
    <s v="USD"/>
    <n v="1387688400"/>
    <n v="1384920804"/>
    <b v="0"/>
    <n v="241"/>
    <b v="1"/>
    <s v="film &amp; video/documentary"/>
    <n v="1.0105"/>
    <n v="125.788"/>
    <x v="0"/>
  </r>
  <r>
    <x v="0"/>
    <x v="0"/>
    <s v="USD"/>
    <n v="1343238578"/>
    <n v="1341856178"/>
    <b v="0"/>
    <n v="55"/>
    <b v="1"/>
    <s v="film &amp; video/documentary"/>
    <n v="1.2684"/>
    <n v="57.655000000000001"/>
    <x v="0"/>
  </r>
  <r>
    <x v="0"/>
    <x v="0"/>
    <s v="USD"/>
    <n v="1342731811"/>
    <n v="1340139811"/>
    <b v="0"/>
    <n v="171"/>
    <b v="1"/>
    <s v="film &amp; video/documentary"/>
    <n v="1.0508593749999999"/>
    <n v="78.661000000000001"/>
    <x v="0"/>
  </r>
  <r>
    <x v="0"/>
    <x v="0"/>
    <s v="USD"/>
    <n v="1381541465"/>
    <n v="1378949465"/>
    <b v="0"/>
    <n v="208"/>
    <b v="1"/>
    <s v="film &amp; video/documentary"/>
    <n v="1.0285405405405406"/>
    <n v="91.480999999999995"/>
    <x v="0"/>
  </r>
  <r>
    <x v="0"/>
    <x v="5"/>
    <s v="CAD"/>
    <n v="1413547200"/>
    <n v="1411417602"/>
    <b v="0"/>
    <n v="21"/>
    <b v="1"/>
    <s v="film &amp; video/documentary"/>
    <n v="1.0214714285714286"/>
    <n v="68.097999999999999"/>
    <x v="0"/>
  </r>
  <r>
    <x v="0"/>
    <x v="0"/>
    <s v="USD"/>
    <n v="1391851831"/>
    <n v="1389259831"/>
    <b v="0"/>
    <n v="25"/>
    <b v="1"/>
    <s v="film &amp; video/documentary"/>
    <n v="1.2021700000000002"/>
    <n v="48.087000000000003"/>
    <x v="0"/>
  </r>
  <r>
    <x v="0"/>
    <x v="0"/>
    <s v="USD"/>
    <n v="1365395580"/>
    <n v="1364426260"/>
    <b v="0"/>
    <n v="52"/>
    <b v="1"/>
    <s v="film &amp; video/documentary"/>
    <n v="1.0024761904761905"/>
    <n v="202.42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"/>
    <x v="0"/>
  </r>
  <r>
    <x v="2"/>
    <x v="0"/>
    <s v="USD"/>
    <n v="1394772031"/>
    <n v="1392183631"/>
    <b v="0"/>
    <n v="3"/>
    <b v="0"/>
    <s v="film &amp; video/animation"/>
    <n v="4.3939393939393936E-3"/>
    <n v="4.8330000000000002"/>
    <x v="0"/>
  </r>
  <r>
    <x v="2"/>
    <x v="0"/>
    <s v="USD"/>
    <n v="1440157656"/>
    <n v="1434973656"/>
    <b v="0"/>
    <n v="6"/>
    <b v="0"/>
    <s v="film &amp; video/animation"/>
    <n v="2.0066666666666667E-2"/>
    <n v="50.167000000000002"/>
    <x v="0"/>
  </r>
  <r>
    <x v="2"/>
    <x v="0"/>
    <s v="USD"/>
    <n v="1410416097"/>
    <n v="1407824097"/>
    <b v="0"/>
    <n v="12"/>
    <b v="0"/>
    <s v="film &amp; video/animation"/>
    <n v="1.0749999999999999E-2"/>
    <n v="35.832999999999998"/>
    <x v="0"/>
  </r>
  <r>
    <x v="2"/>
    <x v="0"/>
    <s v="USD"/>
    <n v="1370470430"/>
    <n v="1367878430"/>
    <b v="0"/>
    <n v="13"/>
    <b v="0"/>
    <s v="film &amp; video/animation"/>
    <n v="7.6499999999999997E-3"/>
    <n v="11.769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n v="0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n v="0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n v="0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n v="0"/>
    <x v="0"/>
  </r>
  <r>
    <x v="2"/>
    <x v="5"/>
    <s v="CAD"/>
    <n v="1475912326"/>
    <n v="1470728326"/>
    <b v="0"/>
    <n v="0"/>
    <b v="0"/>
    <s v="film &amp; video/animation"/>
    <n v="0"/>
    <n v="0"/>
    <x v="0"/>
  </r>
  <r>
    <x v="2"/>
    <x v="0"/>
    <s v="USD"/>
    <n v="1447830958"/>
    <n v="1445235358"/>
    <b v="0"/>
    <n v="11"/>
    <b v="0"/>
    <s v="film &amp; video/animation"/>
    <n v="9.3799999999999994E-2"/>
    <n v="170.54499999999999"/>
    <x v="0"/>
  </r>
  <r>
    <x v="2"/>
    <x v="0"/>
    <s v="USD"/>
    <n v="1413569818"/>
    <n v="1412705818"/>
    <b v="0"/>
    <n v="0"/>
    <b v="0"/>
    <s v="film &amp; video/animation"/>
    <n v="0"/>
    <n v="0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n v="0"/>
    <x v="0"/>
  </r>
  <r>
    <x v="2"/>
    <x v="0"/>
    <s v="USD"/>
    <n v="1424380783"/>
    <n v="1421788783"/>
    <b v="0"/>
    <n v="17"/>
    <b v="0"/>
    <s v="film &amp; video/animation"/>
    <n v="0.39358823529411763"/>
    <n v="393.5880000000000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3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0999999999998"/>
    <x v="0"/>
  </r>
  <r>
    <x v="2"/>
    <x v="0"/>
    <s v="USD"/>
    <n v="1390669791"/>
    <n v="1388077791"/>
    <b v="0"/>
    <n v="0"/>
    <b v="0"/>
    <s v="film &amp; video/animation"/>
    <n v="0"/>
    <n v="0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2999999999998"/>
    <x v="0"/>
  </r>
  <r>
    <x v="2"/>
    <x v="5"/>
    <s v="CAD"/>
    <n v="1408213512"/>
    <n v="1405621512"/>
    <b v="0"/>
    <n v="0"/>
    <b v="0"/>
    <s v="film &amp; video/animation"/>
    <n v="0"/>
    <n v="0"/>
    <x v="0"/>
  </r>
  <r>
    <x v="2"/>
    <x v="1"/>
    <s v="GBP"/>
    <n v="1368550060"/>
    <n v="1365958060"/>
    <b v="0"/>
    <n v="49"/>
    <b v="0"/>
    <s v="film &amp; video/animation"/>
    <n v="8.2100000000000006E-2"/>
    <n v="16.754999999999999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n v="0"/>
    <x v="0"/>
  </r>
  <r>
    <x v="2"/>
    <x v="0"/>
    <s v="USD"/>
    <n v="1312945341"/>
    <n v="1307761341"/>
    <b v="0"/>
    <n v="0"/>
    <b v="0"/>
    <s v="film &amp; video/animation"/>
    <n v="0"/>
    <n v="0"/>
    <x v="0"/>
  </r>
  <r>
    <x v="2"/>
    <x v="0"/>
    <s v="USD"/>
    <n v="1316883753"/>
    <n v="1311699753"/>
    <b v="0"/>
    <n v="11"/>
    <b v="0"/>
    <s v="film &amp; video/animation"/>
    <n v="2.2727272727272728E-2"/>
    <n v="113.636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0000000001"/>
    <x v="0"/>
  </r>
  <r>
    <x v="2"/>
    <x v="0"/>
    <s v="USD"/>
    <n v="1341978665"/>
    <n v="1336795283"/>
    <b v="0"/>
    <n v="0"/>
    <b v="0"/>
    <s v="film &amp; video/animation"/>
    <n v="0"/>
    <n v="0"/>
    <x v="0"/>
  </r>
  <r>
    <x v="2"/>
    <x v="1"/>
    <s v="GBP"/>
    <n v="1409960724"/>
    <n v="1404776724"/>
    <b v="0"/>
    <n v="0"/>
    <b v="0"/>
    <s v="film &amp; video/animation"/>
    <n v="0"/>
    <n v="0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5999999999999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n v="0"/>
    <x v="0"/>
  </r>
  <r>
    <x v="2"/>
    <x v="0"/>
    <s v="USD"/>
    <n v="1401767940"/>
    <n v="1398727441"/>
    <b v="0"/>
    <n v="124"/>
    <b v="0"/>
    <s v="film &amp; video/animation"/>
    <n v="2.2302681818181819E-2"/>
    <n v="39.569000000000003"/>
    <x v="0"/>
  </r>
  <r>
    <x v="2"/>
    <x v="0"/>
    <s v="USD"/>
    <n v="1337371334"/>
    <n v="1332187334"/>
    <b v="0"/>
    <n v="0"/>
    <b v="0"/>
    <s v="film &amp; video/animation"/>
    <n v="0"/>
    <n v="0"/>
    <x v="0"/>
  </r>
  <r>
    <x v="2"/>
    <x v="0"/>
    <s v="USD"/>
    <n v="1427921509"/>
    <n v="1425333109"/>
    <b v="0"/>
    <n v="0"/>
    <b v="0"/>
    <s v="film &amp; video/animation"/>
    <n v="0"/>
    <n v="0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000000000001"/>
    <x v="0"/>
  </r>
  <r>
    <x v="2"/>
    <x v="0"/>
    <s v="USD"/>
    <n v="1349885289"/>
    <n v="1347293289"/>
    <b v="0"/>
    <n v="21"/>
    <b v="0"/>
    <s v="film &amp; video/animation"/>
    <n v="6.0999999999999999E-2"/>
    <n v="87.143000000000001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3999999999997"/>
    <x v="0"/>
  </r>
  <r>
    <x v="2"/>
    <x v="1"/>
    <s v="GBP"/>
    <n v="1446766372"/>
    <n v="1443220372"/>
    <b v="0"/>
    <n v="11"/>
    <b v="0"/>
    <s v="film &amp; video/animation"/>
    <n v="1.8625E-3"/>
    <n v="13.545"/>
    <x v="0"/>
  </r>
  <r>
    <x v="2"/>
    <x v="1"/>
    <s v="GBP"/>
    <n v="1368792499"/>
    <n v="1366200499"/>
    <b v="0"/>
    <n v="125"/>
    <b v="0"/>
    <s v="film &amp; video/animation"/>
    <n v="0.21906971229845085"/>
    <n v="66.52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n v="0"/>
    <x v="0"/>
  </r>
  <r>
    <x v="2"/>
    <x v="0"/>
    <s v="USD"/>
    <n v="1483924700"/>
    <n v="1481332700"/>
    <b v="0"/>
    <n v="0"/>
    <b v="0"/>
    <s v="film &amp; video/animation"/>
    <n v="0"/>
    <n v="0"/>
    <x v="0"/>
  </r>
  <r>
    <x v="2"/>
    <x v="0"/>
    <s v="USD"/>
    <n v="1325763180"/>
    <n v="1323084816"/>
    <b v="0"/>
    <n v="3"/>
    <b v="0"/>
    <s v="film &amp; video/animation"/>
    <n v="2.8667813379201833E-3"/>
    <n v="71.667000000000002"/>
    <x v="0"/>
  </r>
  <r>
    <x v="2"/>
    <x v="0"/>
    <s v="USD"/>
    <n v="1345677285"/>
    <n v="1343085285"/>
    <b v="0"/>
    <n v="0"/>
    <b v="0"/>
    <s v="film &amp; video/animation"/>
    <n v="0"/>
    <n v="0"/>
    <x v="0"/>
  </r>
  <r>
    <x v="2"/>
    <x v="0"/>
    <s v="USD"/>
    <n v="1453937699"/>
    <n v="1451345699"/>
    <b v="0"/>
    <n v="0"/>
    <b v="0"/>
    <s v="film &amp; video/animation"/>
    <n v="0"/>
    <n v="0"/>
    <x v="0"/>
  </r>
  <r>
    <x v="2"/>
    <x v="11"/>
    <s v="SEK"/>
    <n v="1476319830"/>
    <n v="1471135830"/>
    <b v="0"/>
    <n v="0"/>
    <b v="0"/>
    <s v="film &amp; video/animation"/>
    <n v="0"/>
    <n v="0"/>
    <x v="0"/>
  </r>
  <r>
    <x v="2"/>
    <x v="1"/>
    <s v="GBP"/>
    <n v="1432142738"/>
    <n v="1429550738"/>
    <b v="0"/>
    <n v="0"/>
    <b v="0"/>
    <s v="film &amp; video/animation"/>
    <n v="0"/>
    <n v="0"/>
    <x v="0"/>
  </r>
  <r>
    <x v="2"/>
    <x v="0"/>
    <s v="USD"/>
    <n v="1404356400"/>
    <n v="1402343765"/>
    <b v="0"/>
    <n v="3"/>
    <b v="0"/>
    <s v="film &amp; video/animation"/>
    <n v="1.5499999999999999E-3"/>
    <n v="10.333"/>
    <x v="0"/>
  </r>
  <r>
    <x v="2"/>
    <x v="0"/>
    <s v="USD"/>
    <n v="1437076305"/>
    <n v="1434484305"/>
    <b v="0"/>
    <n v="0"/>
    <b v="0"/>
    <s v="film &amp; video/animation"/>
    <n v="0"/>
    <n v="0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100000000001"/>
    <x v="0"/>
  </r>
  <r>
    <x v="2"/>
    <x v="0"/>
    <s v="USD"/>
    <n v="1255381140"/>
    <n v="1250630968"/>
    <b v="0"/>
    <n v="26"/>
    <b v="0"/>
    <s v="film &amp; video/animation"/>
    <n v="9.5500000000000002E-2"/>
    <n v="73.462000000000003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n v="0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7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n v="0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00000000001"/>
    <x v="0"/>
  </r>
  <r>
    <x v="2"/>
    <x v="5"/>
    <s v="CAD"/>
    <n v="1407595447"/>
    <n v="1405003447"/>
    <b v="0"/>
    <n v="3"/>
    <b v="0"/>
    <s v="film &amp; video/animation"/>
    <n v="3.3333333333333333E-2"/>
    <n v="16.667000000000002"/>
    <x v="0"/>
  </r>
  <r>
    <x v="2"/>
    <x v="0"/>
    <s v="USD"/>
    <n v="1451389601"/>
    <n v="1447933601"/>
    <b v="0"/>
    <n v="34"/>
    <b v="0"/>
    <s v="film &amp; video/animation"/>
    <n v="0.25413402061855672"/>
    <n v="725.029"/>
    <x v="0"/>
  </r>
  <r>
    <x v="2"/>
    <x v="1"/>
    <s v="GBP"/>
    <n v="1432752080"/>
    <n v="1427568080"/>
    <b v="0"/>
    <n v="0"/>
    <b v="0"/>
    <s v="film &amp; video/animation"/>
    <n v="0"/>
    <n v="0"/>
    <x v="0"/>
  </r>
  <r>
    <x v="2"/>
    <x v="0"/>
    <s v="USD"/>
    <n v="1486046761"/>
    <n v="1483454761"/>
    <b v="0"/>
    <n v="3"/>
    <b v="0"/>
    <s v="film &amp; video/animation"/>
    <n v="1.3666666666666667E-2"/>
    <n v="68.332999999999998"/>
    <x v="0"/>
  </r>
  <r>
    <x v="2"/>
    <x v="0"/>
    <s v="USD"/>
    <n v="1441550760"/>
    <n v="1438958824"/>
    <b v="0"/>
    <n v="0"/>
    <b v="0"/>
    <s v="film &amp; video/animation"/>
    <n v="0"/>
    <n v="0"/>
    <x v="0"/>
  </r>
  <r>
    <x v="2"/>
    <x v="0"/>
    <s v="USD"/>
    <n v="1354699421"/>
    <n v="1352107421"/>
    <b v="0"/>
    <n v="70"/>
    <b v="0"/>
    <s v="film &amp; video/animation"/>
    <n v="0.22881426547787684"/>
    <n v="39.228999999999999"/>
    <x v="0"/>
  </r>
  <r>
    <x v="0"/>
    <x v="1"/>
    <s v="GBP"/>
    <n v="1449766261"/>
    <n v="1447174261"/>
    <b v="0"/>
    <n v="34"/>
    <b v="1"/>
    <s v="theater/plays"/>
    <n v="1.0209999999999999"/>
    <n v="150.14699999999999"/>
    <x v="1"/>
  </r>
  <r>
    <x v="0"/>
    <x v="0"/>
    <s v="USD"/>
    <n v="1477976340"/>
    <n v="1475460819"/>
    <b v="0"/>
    <n v="56"/>
    <b v="1"/>
    <s v="theater/plays"/>
    <n v="1.0464"/>
    <n v="93.429000000000002"/>
    <x v="1"/>
  </r>
  <r>
    <x v="0"/>
    <x v="0"/>
    <s v="USD"/>
    <n v="1458518325"/>
    <n v="1456793925"/>
    <b v="0"/>
    <n v="31"/>
    <b v="1"/>
    <s v="theater/plays"/>
    <n v="1.1466666666666667"/>
    <n v="110.968"/>
    <x v="1"/>
  </r>
  <r>
    <x v="0"/>
    <x v="0"/>
    <s v="USD"/>
    <n v="1442805076"/>
    <n v="1440213076"/>
    <b v="0"/>
    <n v="84"/>
    <b v="1"/>
    <s v="theater/plays"/>
    <n v="1.206"/>
    <n v="71.786000000000001"/>
    <x v="1"/>
  </r>
  <r>
    <x v="0"/>
    <x v="1"/>
    <s v="GBP"/>
    <n v="1464801169"/>
    <n v="1462209169"/>
    <b v="0"/>
    <n v="130"/>
    <b v="1"/>
    <s v="theater/plays"/>
    <n v="1.0867285714285715"/>
    <n v="29.257999999999999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999999999999"/>
    <x v="1"/>
  </r>
  <r>
    <x v="0"/>
    <x v="0"/>
    <s v="USD"/>
    <n v="1487347500"/>
    <n v="1484715366"/>
    <b v="0"/>
    <n v="158"/>
    <b v="1"/>
    <s v="theater/plays"/>
    <n v="1.0085"/>
    <n v="63.829000000000001"/>
    <x v="1"/>
  </r>
  <r>
    <x v="0"/>
    <x v="0"/>
    <s v="USD"/>
    <n v="1434921600"/>
    <n v="1433109907"/>
    <b v="0"/>
    <n v="30"/>
    <b v="1"/>
    <s v="theater/plays"/>
    <n v="1.1565217391304348"/>
    <n v="44.332999999999998"/>
    <x v="1"/>
  </r>
  <r>
    <x v="0"/>
    <x v="5"/>
    <s v="CAD"/>
    <n v="1484110800"/>
    <n v="1482281094"/>
    <b v="0"/>
    <n v="18"/>
    <b v="1"/>
    <s v="theater/plays"/>
    <n v="1.3041666666666667"/>
    <n v="86.944000000000003"/>
    <x v="1"/>
  </r>
  <r>
    <x v="0"/>
    <x v="0"/>
    <s v="USD"/>
    <n v="1435111200"/>
    <n v="1433254268"/>
    <b v="0"/>
    <n v="29"/>
    <b v="1"/>
    <s v="theater/plays"/>
    <n v="1.0778267254038179"/>
    <n v="126.55200000000001"/>
    <x v="1"/>
  </r>
  <r>
    <x v="0"/>
    <x v="0"/>
    <s v="USD"/>
    <n v="1481957940"/>
    <n v="1478050429"/>
    <b v="0"/>
    <n v="31"/>
    <b v="1"/>
    <s v="theater/plays"/>
    <n v="1"/>
    <n v="129.03200000000001"/>
    <x v="1"/>
  </r>
  <r>
    <x v="0"/>
    <x v="0"/>
    <s v="USD"/>
    <n v="1463098208"/>
    <n v="1460506208"/>
    <b v="0"/>
    <n v="173"/>
    <b v="1"/>
    <s v="theater/plays"/>
    <n v="1.2324999999999999"/>
    <n v="71.242999999999995"/>
    <x v="1"/>
  </r>
  <r>
    <x v="0"/>
    <x v="1"/>
    <s v="GBP"/>
    <n v="1463394365"/>
    <n v="1461320765"/>
    <b v="0"/>
    <n v="17"/>
    <b v="1"/>
    <s v="theater/plays"/>
    <n v="1.002"/>
    <n v="117.88200000000001"/>
    <x v="1"/>
  </r>
  <r>
    <x v="0"/>
    <x v="10"/>
    <s v="NOK"/>
    <n v="1446418800"/>
    <n v="1443036470"/>
    <b v="0"/>
    <n v="48"/>
    <b v="1"/>
    <s v="theater/plays"/>
    <n v="1.0466666666666666"/>
    <n v="327.08300000000003"/>
    <x v="1"/>
  </r>
  <r>
    <x v="0"/>
    <x v="1"/>
    <s v="GBP"/>
    <n v="1483707905"/>
    <n v="1481115905"/>
    <b v="0"/>
    <n v="59"/>
    <b v="1"/>
    <s v="theater/plays"/>
    <n v="1.0249999999999999"/>
    <n v="34.746000000000002"/>
    <x v="1"/>
  </r>
  <r>
    <x v="0"/>
    <x v="1"/>
    <s v="GBP"/>
    <n v="1438624800"/>
    <n v="1435133807"/>
    <b v="0"/>
    <n v="39"/>
    <b v="1"/>
    <s v="theater/plays"/>
    <n v="1.1825757575757576"/>
    <n v="100.06399999999999"/>
    <x v="1"/>
  </r>
  <r>
    <x v="0"/>
    <x v="0"/>
    <s v="USD"/>
    <n v="1446665191"/>
    <n v="1444069591"/>
    <b v="0"/>
    <n v="59"/>
    <b v="1"/>
    <s v="theater/plays"/>
    <n v="1.2050000000000001"/>
    <n v="40.847000000000001"/>
    <x v="1"/>
  </r>
  <r>
    <x v="0"/>
    <x v="0"/>
    <s v="USD"/>
    <n v="1463166263"/>
    <n v="1460574263"/>
    <b v="0"/>
    <n v="60"/>
    <b v="1"/>
    <s v="theater/plays"/>
    <n v="3.0242"/>
    <n v="252.017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600000000002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n v="0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6"/>
    <x v="2"/>
  </r>
  <r>
    <x v="2"/>
    <x v="5"/>
    <s v="CAD"/>
    <n v="1452350896"/>
    <n v="1447166896"/>
    <b v="0"/>
    <n v="0"/>
    <b v="0"/>
    <s v="technology/web"/>
    <n v="0"/>
    <n v="0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4000000000004"/>
    <x v="2"/>
  </r>
  <r>
    <x v="2"/>
    <x v="1"/>
    <s v="GBP"/>
    <n v="1465720143"/>
    <n v="1463128143"/>
    <b v="0"/>
    <n v="0"/>
    <b v="0"/>
    <s v="technology/web"/>
    <n v="0"/>
    <n v="0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n v="0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n v="0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n v="0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n v="0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n v="0"/>
    <x v="2"/>
  </r>
  <r>
    <x v="2"/>
    <x v="0"/>
    <s v="USD"/>
    <n v="1421543520"/>
    <n v="1416445931"/>
    <b v="0"/>
    <n v="9"/>
    <b v="0"/>
    <s v="technology/web"/>
    <n v="3.892538925389254E-3"/>
    <n v="38.44400000000000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n v="0"/>
    <x v="2"/>
  </r>
  <r>
    <x v="2"/>
    <x v="0"/>
    <s v="USD"/>
    <n v="1426442400"/>
    <n v="1424454319"/>
    <b v="0"/>
    <n v="0"/>
    <b v="0"/>
    <s v="technology/web"/>
    <n v="0"/>
    <n v="0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n v="0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6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99999999999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999999999998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9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2999999999998"/>
    <x v="2"/>
  </r>
  <r>
    <x v="1"/>
    <x v="0"/>
    <s v="USD"/>
    <n v="1434654215"/>
    <n v="1432062215"/>
    <b v="0"/>
    <n v="0"/>
    <b v="0"/>
    <s v="technology/web"/>
    <n v="0"/>
    <n v="0"/>
    <x v="2"/>
  </r>
  <r>
    <x v="1"/>
    <x v="0"/>
    <s v="USD"/>
    <n v="1408029623"/>
    <n v="1405437623"/>
    <b v="0"/>
    <n v="13"/>
    <b v="0"/>
    <s v="technology/web"/>
    <n v="3.9334666666666664E-2"/>
    <n v="45.386000000000003"/>
    <x v="2"/>
  </r>
  <r>
    <x v="1"/>
    <x v="0"/>
    <s v="USD"/>
    <n v="1409187056"/>
    <n v="1406595056"/>
    <b v="0"/>
    <n v="0"/>
    <b v="0"/>
    <s v="technology/web"/>
    <n v="0"/>
    <n v="0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n v="0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n v="0"/>
    <x v="2"/>
  </r>
  <r>
    <x v="1"/>
    <x v="6"/>
    <s v="EUR"/>
    <n v="1453210037"/>
    <n v="1448026037"/>
    <b v="0"/>
    <n v="0"/>
    <b v="0"/>
    <s v="technology/web"/>
    <n v="0"/>
    <n v="0"/>
    <x v="2"/>
  </r>
  <r>
    <x v="1"/>
    <x v="13"/>
    <s v="EUR"/>
    <n v="1472777146"/>
    <n v="1470185146"/>
    <b v="0"/>
    <n v="0"/>
    <b v="0"/>
    <s v="technology/web"/>
    <n v="0"/>
    <n v="0"/>
    <x v="2"/>
  </r>
  <r>
    <x v="1"/>
    <x v="0"/>
    <s v="USD"/>
    <n v="1443675540"/>
    <n v="1441022120"/>
    <b v="0"/>
    <n v="121"/>
    <b v="0"/>
    <s v="technology/web"/>
    <n v="0.21363333333333334"/>
    <n v="105.934"/>
    <x v="2"/>
  </r>
  <r>
    <x v="1"/>
    <x v="0"/>
    <s v="USD"/>
    <n v="1466731740"/>
    <n v="1464139740"/>
    <b v="0"/>
    <n v="0"/>
    <b v="0"/>
    <s v="technology/web"/>
    <n v="0"/>
    <n v="0"/>
    <x v="2"/>
  </r>
  <r>
    <x v="1"/>
    <x v="4"/>
    <s v="NZD"/>
    <n v="1443149759"/>
    <n v="1440557759"/>
    <b v="0"/>
    <n v="0"/>
    <b v="0"/>
    <s v="technology/web"/>
    <n v="0"/>
    <n v="0"/>
    <x v="2"/>
  </r>
  <r>
    <x v="1"/>
    <x v="6"/>
    <s v="EUR"/>
    <n v="1488013307"/>
    <n v="1485421307"/>
    <b v="0"/>
    <n v="0"/>
    <b v="0"/>
    <s v="technology/web"/>
    <n v="0"/>
    <n v="0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n v="0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9000000000003"/>
    <x v="2"/>
  </r>
  <r>
    <x v="1"/>
    <x v="2"/>
    <s v="AUD"/>
    <n v="1432771997"/>
    <n v="1430179997"/>
    <b v="0"/>
    <n v="0"/>
    <b v="0"/>
    <s v="technology/web"/>
    <n v="0"/>
    <n v="0"/>
    <x v="2"/>
  </r>
  <r>
    <x v="1"/>
    <x v="0"/>
    <s v="USD"/>
    <n v="1431647041"/>
    <n v="1429055041"/>
    <b v="0"/>
    <n v="0"/>
    <b v="0"/>
    <s v="technology/web"/>
    <n v="0"/>
    <n v="0"/>
    <x v="2"/>
  </r>
  <r>
    <x v="1"/>
    <x v="5"/>
    <s v="CAD"/>
    <n v="1490560177"/>
    <n v="1487971777"/>
    <b v="0"/>
    <n v="0"/>
    <b v="0"/>
    <s v="technology/web"/>
    <n v="0"/>
    <n v="0"/>
    <x v="2"/>
  </r>
  <r>
    <x v="1"/>
    <x v="0"/>
    <s v="USD"/>
    <n v="1439644920"/>
    <n v="1436793939"/>
    <b v="0"/>
    <n v="39"/>
    <b v="0"/>
    <s v="technology/web"/>
    <n v="0.17380000000000001"/>
    <n v="111.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n v="0"/>
    <x v="2"/>
  </r>
  <r>
    <x v="1"/>
    <x v="2"/>
    <s v="AUD"/>
    <n v="1463239108"/>
    <n v="1460647108"/>
    <b v="0"/>
    <n v="3"/>
    <b v="0"/>
    <s v="technology/web"/>
    <n v="1.75E-3"/>
    <n v="116.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7000000000002"/>
    <x v="2"/>
  </r>
  <r>
    <x v="1"/>
    <x v="9"/>
    <s v="EUR"/>
    <n v="1448470165"/>
    <n v="1445874565"/>
    <b v="0"/>
    <n v="0"/>
    <b v="0"/>
    <s v="technology/web"/>
    <n v="0"/>
    <n v="0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n v="0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00000000001"/>
    <x v="2"/>
  </r>
  <r>
    <x v="0"/>
    <x v="12"/>
    <s v="EUR"/>
    <n v="1439998674"/>
    <n v="1436888274"/>
    <b v="0"/>
    <n v="2174"/>
    <b v="1"/>
    <s v="technology/wearables"/>
    <n v="14.604850000000001"/>
    <n v="134.35900000000001"/>
    <x v="2"/>
  </r>
  <r>
    <x v="0"/>
    <x v="0"/>
    <s v="USD"/>
    <n v="1433085875"/>
    <n v="1428333875"/>
    <b v="0"/>
    <n v="152"/>
    <b v="1"/>
    <s v="technology/wearables"/>
    <n v="1.0580799999999999"/>
    <n v="174.02600000000001"/>
    <x v="2"/>
  </r>
  <r>
    <x v="0"/>
    <x v="0"/>
    <s v="USD"/>
    <n v="1414544400"/>
    <n v="1410883139"/>
    <b v="0"/>
    <n v="1021"/>
    <b v="1"/>
    <s v="technology/wearables"/>
    <n v="3.0011791999999997"/>
    <n v="73.486000000000004"/>
    <x v="2"/>
  </r>
  <r>
    <x v="0"/>
    <x v="0"/>
    <s v="USD"/>
    <n v="1470962274"/>
    <n v="1468370274"/>
    <b v="0"/>
    <n v="237"/>
    <b v="1"/>
    <s v="technology/wearables"/>
    <n v="2.7869999999999999"/>
    <n v="23.518999999999998"/>
    <x v="2"/>
  </r>
  <r>
    <x v="0"/>
    <x v="0"/>
    <s v="USD"/>
    <n v="1407788867"/>
    <n v="1405196867"/>
    <b v="0"/>
    <n v="27"/>
    <b v="1"/>
    <s v="technology/wearables"/>
    <n v="1.3187625000000001"/>
    <n v="39.073999999999998"/>
    <x v="2"/>
  </r>
  <r>
    <x v="0"/>
    <x v="5"/>
    <s v="CAD"/>
    <n v="1458235549"/>
    <n v="1455647149"/>
    <b v="0"/>
    <n v="17"/>
    <b v="1"/>
    <s v="technology/wearables"/>
    <n v="1.0705"/>
    <n v="125.941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999999999999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"/>
    <x v="2"/>
  </r>
  <r>
    <x v="0"/>
    <x v="0"/>
    <s v="USD"/>
    <n v="1480613650"/>
    <n v="1478018050"/>
    <b v="0"/>
    <n v="28"/>
    <b v="1"/>
    <s v="technology/wearables"/>
    <n v="1.0046666666666666"/>
    <n v="107.643"/>
    <x v="2"/>
  </r>
  <r>
    <x v="0"/>
    <x v="0"/>
    <s v="USD"/>
    <n v="1440082240"/>
    <n v="1436885440"/>
    <b v="0"/>
    <n v="1107"/>
    <b v="1"/>
    <s v="technology/wearables"/>
    <n v="1.4144600000000001"/>
    <n v="95.831000000000003"/>
    <x v="2"/>
  </r>
  <r>
    <x v="0"/>
    <x v="0"/>
    <s v="USD"/>
    <n v="1436396313"/>
    <n v="1433804313"/>
    <b v="0"/>
    <n v="1013"/>
    <b v="1"/>
    <s v="technology/wearables"/>
    <n v="2.6729166666666666"/>
    <n v="31.663"/>
    <x v="2"/>
  </r>
  <r>
    <x v="0"/>
    <x v="0"/>
    <s v="USD"/>
    <n v="1426197512"/>
    <n v="1423609112"/>
    <b v="0"/>
    <n v="274"/>
    <b v="1"/>
    <s v="technology/wearables"/>
    <n v="1.4688749999999999"/>
    <n v="42.887"/>
    <x v="2"/>
  </r>
  <r>
    <x v="0"/>
    <x v="0"/>
    <s v="USD"/>
    <n v="1460917119"/>
    <n v="1455736719"/>
    <b v="0"/>
    <n v="87"/>
    <b v="1"/>
    <s v="technology/wearables"/>
    <n v="2.1356000000000002"/>
    <n v="122.736"/>
    <x v="2"/>
  </r>
  <r>
    <x v="0"/>
    <x v="0"/>
    <s v="USD"/>
    <n v="1450901872"/>
    <n v="1448309872"/>
    <b v="0"/>
    <n v="99"/>
    <b v="1"/>
    <s v="technology/wearables"/>
    <n v="1.2569999999999999"/>
    <n v="190.45500000000001"/>
    <x v="2"/>
  </r>
  <r>
    <x v="0"/>
    <x v="0"/>
    <s v="USD"/>
    <n v="1437933600"/>
    <n v="1435117889"/>
    <b v="0"/>
    <n v="276"/>
    <b v="1"/>
    <s v="technology/wearables"/>
    <n v="1.0446206037108834"/>
    <n v="109.337"/>
    <x v="2"/>
  </r>
  <r>
    <x v="0"/>
    <x v="0"/>
    <s v="USD"/>
    <n v="1440339295"/>
    <n v="1437747295"/>
    <b v="0"/>
    <n v="21"/>
    <b v="1"/>
    <s v="technology/wearables"/>
    <n v="1.0056666666666667"/>
    <n v="143.667"/>
    <x v="2"/>
  </r>
  <r>
    <x v="2"/>
    <x v="0"/>
    <s v="USD"/>
    <n v="1415558879"/>
    <n v="1412963279"/>
    <b v="0"/>
    <n v="18"/>
    <b v="0"/>
    <s v="technology/wearables"/>
    <n v="3.058E-2"/>
    <n v="84.944000000000003"/>
    <x v="2"/>
  </r>
  <r>
    <x v="2"/>
    <x v="0"/>
    <s v="USD"/>
    <n v="1477236559"/>
    <n v="1474644559"/>
    <b v="0"/>
    <n v="9"/>
    <b v="0"/>
    <s v="technology/wearables"/>
    <n v="9.4999999999999998E-3"/>
    <n v="10.555999999999999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000000000001"/>
    <x v="2"/>
  </r>
  <r>
    <x v="2"/>
    <x v="0"/>
    <s v="USD"/>
    <n v="1484327061"/>
    <n v="1479143061"/>
    <b v="0"/>
    <n v="12"/>
    <b v="0"/>
    <s v="technology/wearables"/>
    <n v="0.18640000000000001"/>
    <n v="155.333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9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7"/>
    <x v="2"/>
  </r>
  <r>
    <x v="2"/>
    <x v="0"/>
    <s v="USD"/>
    <n v="1421208000"/>
    <n v="1418315852"/>
    <b v="0"/>
    <n v="15"/>
    <b v="0"/>
    <s v="technology/wearables"/>
    <n v="0.39426666666666665"/>
    <n v="788.53300000000002"/>
    <x v="2"/>
  </r>
  <r>
    <x v="2"/>
    <x v="0"/>
    <s v="USD"/>
    <n v="1420088340"/>
    <n v="1417410964"/>
    <b v="0"/>
    <n v="215"/>
    <b v="0"/>
    <s v="technology/wearables"/>
    <n v="0.21628"/>
    <n v="50.298000000000002"/>
    <x v="2"/>
  </r>
  <r>
    <x v="2"/>
    <x v="0"/>
    <s v="USD"/>
    <n v="1409602217"/>
    <n v="1405714217"/>
    <b v="0"/>
    <n v="3"/>
    <b v="0"/>
    <s v="technology/wearables"/>
    <n v="2.0500000000000002E-3"/>
    <n v="68.332999999999998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8999999999998"/>
    <x v="2"/>
  </r>
  <r>
    <x v="2"/>
    <x v="5"/>
    <s v="CAD"/>
    <n v="1423333581"/>
    <n v="1420741581"/>
    <b v="0"/>
    <n v="24"/>
    <b v="0"/>
    <s v="technology/wearables"/>
    <n v="1.4710000000000001E-2"/>
    <n v="61.292000000000002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000000000002"/>
    <x v="2"/>
  </r>
  <r>
    <x v="2"/>
    <x v="0"/>
    <s v="USD"/>
    <n v="1472920909"/>
    <n v="1467736909"/>
    <b v="0"/>
    <n v="94"/>
    <b v="0"/>
    <s v="technology/wearables"/>
    <n v="0.15485964912280703"/>
    <n v="93.903999999999996"/>
    <x v="2"/>
  </r>
  <r>
    <x v="2"/>
    <x v="0"/>
    <s v="USD"/>
    <n v="1410955331"/>
    <n v="1407931331"/>
    <b v="0"/>
    <n v="129"/>
    <b v="0"/>
    <s v="technology/wearables"/>
    <n v="0.25912000000000002"/>
    <n v="150.65100000000001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2999999999998"/>
    <x v="2"/>
  </r>
  <r>
    <x v="2"/>
    <x v="0"/>
    <s v="USD"/>
    <n v="1406257200"/>
    <n v="1403176891"/>
    <b v="0"/>
    <n v="135"/>
    <b v="0"/>
    <s v="technology/wearables"/>
    <n v="7.4837500000000001E-2"/>
    <n v="177.393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n v="0"/>
    <x v="2"/>
  </r>
  <r>
    <x v="2"/>
    <x v="14"/>
    <s v="MXN"/>
    <n v="1486317653"/>
    <n v="1481133653"/>
    <b v="0"/>
    <n v="6"/>
    <b v="0"/>
    <s v="technology/wearables"/>
    <n v="3.5499999999999997E-2"/>
    <n v="591.6670000000000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699999999999"/>
    <x v="2"/>
  </r>
  <r>
    <x v="2"/>
    <x v="0"/>
    <s v="USD"/>
    <n v="1473400800"/>
    <n v="1469718841"/>
    <b v="0"/>
    <n v="34"/>
    <b v="0"/>
    <s v="technology/wearables"/>
    <n v="0.1234"/>
    <n v="72.587999999999994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80000000000002"/>
    <x v="2"/>
  </r>
  <r>
    <x v="2"/>
    <x v="0"/>
    <s v="USD"/>
    <n v="1430421827"/>
    <n v="1427829827"/>
    <b v="0"/>
    <n v="296"/>
    <b v="0"/>
    <s v="technology/wearables"/>
    <n v="0.35338000000000003"/>
    <n v="119.38500000000001"/>
    <x v="2"/>
  </r>
  <r>
    <x v="2"/>
    <x v="0"/>
    <s v="USD"/>
    <n v="1485964559"/>
    <n v="1483372559"/>
    <b v="0"/>
    <n v="7"/>
    <b v="0"/>
    <s v="technology/wearables"/>
    <n v="3.933333333333333E-3"/>
    <n v="84.286000000000001"/>
    <x v="2"/>
  </r>
  <r>
    <x v="2"/>
    <x v="0"/>
    <s v="USD"/>
    <n v="1414758620"/>
    <n v="1412166620"/>
    <b v="0"/>
    <n v="7"/>
    <b v="0"/>
    <s v="technology/wearables"/>
    <n v="1.06E-2"/>
    <n v="90.856999999999999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1999999999999"/>
    <x v="2"/>
  </r>
  <r>
    <x v="2"/>
    <x v="0"/>
    <s v="USD"/>
    <n v="1411005600"/>
    <n v="1408141245"/>
    <b v="0"/>
    <n v="29"/>
    <b v="0"/>
    <s v="technology/wearables"/>
    <n v="0.15390000000000001"/>
    <n v="530.69000000000005"/>
    <x v="2"/>
  </r>
  <r>
    <x v="2"/>
    <x v="0"/>
    <s v="USD"/>
    <n v="1385136000"/>
    <n v="1381923548"/>
    <b v="0"/>
    <n v="890"/>
    <b v="0"/>
    <s v="technology/wearables"/>
    <n v="0.824221076923077"/>
    <n v="120.392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00000000003"/>
    <x v="2"/>
  </r>
  <r>
    <x v="2"/>
    <x v="0"/>
    <s v="USD"/>
    <n v="1480011987"/>
    <n v="1477416387"/>
    <b v="0"/>
    <n v="37"/>
    <b v="0"/>
    <s v="technology/wearables"/>
    <n v="0.30813400000000002"/>
    <n v="124.919"/>
    <x v="2"/>
  </r>
  <r>
    <x v="2"/>
    <x v="0"/>
    <s v="USD"/>
    <n v="1485905520"/>
    <n v="1481150949"/>
    <b v="0"/>
    <n v="7"/>
    <b v="0"/>
    <s v="technology/wearables"/>
    <n v="5.5800000000000002E-2"/>
    <n v="119.571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n v="0"/>
    <x v="2"/>
  </r>
  <r>
    <x v="2"/>
    <x v="1"/>
    <s v="GBP"/>
    <n v="1483286127"/>
    <n v="1479830127"/>
    <b v="0"/>
    <n v="456"/>
    <b v="0"/>
    <s v="technology/wearables"/>
    <n v="0.78927352941176465"/>
    <n v="117.699"/>
    <x v="2"/>
  </r>
  <r>
    <x v="2"/>
    <x v="1"/>
    <s v="GBP"/>
    <n v="1410616600"/>
    <n v="1405432600"/>
    <b v="0"/>
    <n v="369"/>
    <b v="0"/>
    <s v="technology/wearables"/>
    <n v="0.22092500000000001"/>
    <n v="23.949000000000002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n v="0"/>
    <x v="2"/>
  </r>
  <r>
    <x v="2"/>
    <x v="9"/>
    <s v="EUR"/>
    <n v="1481716868"/>
    <n v="1478257268"/>
    <b v="0"/>
    <n v="338"/>
    <b v="0"/>
    <s v="technology/wearables"/>
    <n v="0.33790999999999999"/>
    <n v="99.972999999999999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0999999999998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8000000000002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6999999999994"/>
    <x v="3"/>
  </r>
  <r>
    <x v="0"/>
    <x v="0"/>
    <s v="USD"/>
    <n v="1406900607"/>
    <n v="1403012607"/>
    <b v="0"/>
    <n v="119"/>
    <b v="1"/>
    <s v="publishing/nonfiction"/>
    <n v="1.2210975609756098"/>
    <n v="84.143000000000001"/>
    <x v="3"/>
  </r>
  <r>
    <x v="0"/>
    <x v="0"/>
    <s v="USD"/>
    <n v="1333909178"/>
    <n v="1331320778"/>
    <b v="0"/>
    <n v="153"/>
    <b v="1"/>
    <s v="publishing/nonfiction"/>
    <n v="1.3202400000000001"/>
    <n v="215.72499999999999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8999999999998"/>
    <x v="3"/>
  </r>
  <r>
    <x v="0"/>
    <x v="0"/>
    <s v="USD"/>
    <n v="1450018912"/>
    <n v="1447426912"/>
    <b v="0"/>
    <n v="140"/>
    <b v="1"/>
    <s v="publishing/nonfiction"/>
    <n v="1.0035000000000001"/>
    <n v="143.357"/>
    <x v="3"/>
  </r>
  <r>
    <x v="0"/>
    <x v="0"/>
    <s v="USD"/>
    <n v="1365728487"/>
    <n v="1363136487"/>
    <b v="0"/>
    <n v="35"/>
    <b v="1"/>
    <s v="publishing/nonfiction"/>
    <n v="1.014"/>
    <n v="72.429000000000002"/>
    <x v="3"/>
  </r>
  <r>
    <x v="0"/>
    <x v="0"/>
    <s v="USD"/>
    <n v="1358198400"/>
    <n v="1354580949"/>
    <b v="0"/>
    <n v="149"/>
    <b v="1"/>
    <s v="publishing/nonfiction"/>
    <n v="1.5551428571428572"/>
    <n v="36.53"/>
    <x v="3"/>
  </r>
  <r>
    <x v="0"/>
    <x v="0"/>
    <s v="USD"/>
    <n v="1313957157"/>
    <n v="1310069157"/>
    <b v="0"/>
    <n v="130"/>
    <b v="1"/>
    <s v="publishing/nonfiction"/>
    <n v="1.05566"/>
    <n v="60.902999999999999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00000000005"/>
    <x v="3"/>
  </r>
  <r>
    <x v="0"/>
    <x v="0"/>
    <s v="USD"/>
    <n v="1327212000"/>
    <n v="1322852747"/>
    <b v="0"/>
    <n v="71"/>
    <b v="1"/>
    <s v="publishing/nonfiction"/>
    <n v="1.26"/>
    <n v="88.731999999999999"/>
    <x v="3"/>
  </r>
  <r>
    <x v="0"/>
    <x v="1"/>
    <s v="GBP"/>
    <n v="1380449461"/>
    <n v="1375265461"/>
    <b v="0"/>
    <n v="13"/>
    <b v="1"/>
    <s v="publishing/nonfiction"/>
    <n v="1.6"/>
    <n v="4.923"/>
    <x v="3"/>
  </r>
  <r>
    <x v="0"/>
    <x v="1"/>
    <s v="GBP"/>
    <n v="1387533892"/>
    <n v="1384941892"/>
    <b v="0"/>
    <n v="169"/>
    <b v="1"/>
    <s v="publishing/nonfiction"/>
    <n v="1.2048000000000001"/>
    <n v="17.821999999999999"/>
    <x v="3"/>
  </r>
  <r>
    <x v="0"/>
    <x v="5"/>
    <s v="CAD"/>
    <n v="1431147600"/>
    <n v="1428465420"/>
    <b v="0"/>
    <n v="57"/>
    <b v="1"/>
    <s v="publishing/nonfiction"/>
    <n v="1.2552941176470589"/>
    <n v="187.19300000000001"/>
    <x v="3"/>
  </r>
  <r>
    <x v="0"/>
    <x v="0"/>
    <s v="USD"/>
    <n v="1417653540"/>
    <n v="1414975346"/>
    <b v="0"/>
    <n v="229"/>
    <b v="1"/>
    <s v="publishing/nonfiction"/>
    <n v="1.1440638297872341"/>
    <n v="234.80799999999999"/>
    <x v="3"/>
  </r>
  <r>
    <x v="0"/>
    <x v="0"/>
    <s v="USD"/>
    <n v="1385009940"/>
    <n v="1383327440"/>
    <b v="0"/>
    <n v="108"/>
    <b v="1"/>
    <s v="publishing/nonfiction"/>
    <n v="3.151388888888889"/>
    <n v="105.04600000000001"/>
    <x v="3"/>
  </r>
  <r>
    <x v="0"/>
    <x v="0"/>
    <s v="USD"/>
    <n v="1392408000"/>
    <n v="1390890987"/>
    <b v="0"/>
    <n v="108"/>
    <b v="1"/>
    <s v="publishing/nonfiction"/>
    <n v="1.224"/>
    <n v="56.667000000000002"/>
    <x v="3"/>
  </r>
  <r>
    <x v="0"/>
    <x v="0"/>
    <s v="USD"/>
    <n v="1417409940"/>
    <n v="1414765794"/>
    <b v="0"/>
    <n v="41"/>
    <b v="1"/>
    <s v="publishing/nonfiction"/>
    <n v="1.0673333333333332"/>
    <n v="39.048999999999999"/>
    <x v="3"/>
  </r>
  <r>
    <x v="0"/>
    <x v="0"/>
    <s v="USD"/>
    <n v="1407758629"/>
    <n v="1404907429"/>
    <b v="0"/>
    <n v="139"/>
    <b v="1"/>
    <s v="publishing/nonfiction"/>
    <n v="1.5833333333333333"/>
    <n v="68.344999999999999"/>
    <x v="3"/>
  </r>
  <r>
    <x v="0"/>
    <x v="0"/>
    <s v="USD"/>
    <n v="1434857482"/>
    <n v="1433647882"/>
    <b v="0"/>
    <n v="19"/>
    <b v="1"/>
    <s v="publishing/nonfiction"/>
    <n v="1.0740000000000001"/>
    <n v="169.57900000000001"/>
    <x v="3"/>
  </r>
  <r>
    <x v="0"/>
    <x v="0"/>
    <s v="USD"/>
    <n v="1370964806"/>
    <n v="1367940806"/>
    <b v="0"/>
    <n v="94"/>
    <b v="1"/>
    <s v="publishing/nonfiction"/>
    <n v="1.0226"/>
    <n v="141.423"/>
    <x v="3"/>
  </r>
  <r>
    <x v="0"/>
    <x v="0"/>
    <s v="USD"/>
    <n v="1395435712"/>
    <n v="1392847312"/>
    <b v="0"/>
    <n v="23"/>
    <b v="1"/>
    <s v="publishing/nonfiction"/>
    <n v="1.1071428571428572"/>
    <n v="67.391000000000005"/>
    <x v="3"/>
  </r>
  <r>
    <x v="0"/>
    <x v="0"/>
    <s v="USD"/>
    <n v="1334610000"/>
    <n v="1332435685"/>
    <b v="0"/>
    <n v="15"/>
    <b v="1"/>
    <s v="publishing/nonfiction"/>
    <n v="1.48"/>
    <n v="54.267000000000003"/>
    <x v="3"/>
  </r>
  <r>
    <x v="0"/>
    <x v="0"/>
    <s v="USD"/>
    <n v="1355439503"/>
    <n v="1352847503"/>
    <b v="0"/>
    <n v="62"/>
    <b v="1"/>
    <s v="publishing/nonfiction"/>
    <n v="1.0232000000000001"/>
    <n v="82.516000000000005"/>
    <x v="3"/>
  </r>
  <r>
    <x v="0"/>
    <x v="0"/>
    <s v="USD"/>
    <n v="1367588645"/>
    <n v="1364996645"/>
    <b v="0"/>
    <n v="74"/>
    <b v="1"/>
    <s v="publishing/nonfiction"/>
    <n v="1.7909909909909909"/>
    <n v="53.73"/>
    <x v="3"/>
  </r>
  <r>
    <x v="0"/>
    <x v="0"/>
    <s v="USD"/>
    <n v="1348372740"/>
    <n v="1346806909"/>
    <b v="0"/>
    <n v="97"/>
    <b v="1"/>
    <s v="publishing/nonfiction"/>
    <n v="1.1108135252761968"/>
    <n v="34.206000000000003"/>
    <x v="3"/>
  </r>
  <r>
    <x v="0"/>
    <x v="9"/>
    <s v="EUR"/>
    <n v="1421319240"/>
    <n v="1418649019"/>
    <b v="0"/>
    <n v="55"/>
    <b v="1"/>
    <s v="publishing/nonfiction"/>
    <n v="1.0004285714285714"/>
    <n v="127.327"/>
    <x v="3"/>
  </r>
  <r>
    <x v="0"/>
    <x v="0"/>
    <s v="USD"/>
    <n v="1407701966"/>
    <n v="1405109966"/>
    <b v="0"/>
    <n v="44"/>
    <b v="1"/>
    <s v="publishing/nonfiction"/>
    <n v="1.0024999999999999"/>
    <n v="45.567999999999998"/>
    <x v="3"/>
  </r>
  <r>
    <x v="0"/>
    <x v="0"/>
    <s v="USD"/>
    <n v="1485642930"/>
    <n v="1483050930"/>
    <b v="0"/>
    <n v="110"/>
    <b v="1"/>
    <s v="publishing/nonfiction"/>
    <n v="1.0556000000000001"/>
    <n v="95.963999999999999"/>
    <x v="3"/>
  </r>
  <r>
    <x v="0"/>
    <x v="0"/>
    <s v="USD"/>
    <n v="1361739872"/>
    <n v="1359147872"/>
    <b v="0"/>
    <n v="59"/>
    <b v="1"/>
    <s v="publishing/nonfiction"/>
    <n v="1.0258775877587758"/>
    <n v="77.271000000000001"/>
    <x v="3"/>
  </r>
  <r>
    <x v="0"/>
    <x v="0"/>
    <s v="USD"/>
    <n v="1312470475"/>
    <n v="1308496075"/>
    <b v="0"/>
    <n v="62"/>
    <b v="1"/>
    <s v="publishing/nonfiction"/>
    <n v="1.1850000000000001"/>
    <n v="57.338999999999999"/>
    <x v="3"/>
  </r>
  <r>
    <x v="0"/>
    <x v="2"/>
    <s v="AUD"/>
    <n v="1476615600"/>
    <n v="1474884417"/>
    <b v="0"/>
    <n v="105"/>
    <b v="1"/>
    <s v="publishing/nonfiction"/>
    <n v="1.117"/>
    <n v="53.19"/>
    <x v="3"/>
  </r>
  <r>
    <x v="0"/>
    <x v="0"/>
    <s v="USD"/>
    <n v="1423922991"/>
    <n v="1421330991"/>
    <b v="0"/>
    <n v="26"/>
    <b v="1"/>
    <s v="publishing/nonfiction"/>
    <n v="1.28"/>
    <n v="492.30799999999999"/>
    <x v="3"/>
  </r>
  <r>
    <x v="0"/>
    <x v="0"/>
    <s v="USD"/>
    <n v="1357408721"/>
    <n v="1354816721"/>
    <b v="0"/>
    <n v="49"/>
    <b v="1"/>
    <s v="publishing/nonfiction"/>
    <n v="1.0375000000000001"/>
    <n v="42.347000000000001"/>
    <x v="3"/>
  </r>
  <r>
    <x v="0"/>
    <x v="0"/>
    <s v="USD"/>
    <n v="1369010460"/>
    <n v="1366381877"/>
    <b v="0"/>
    <n v="68"/>
    <b v="1"/>
    <s v="publishing/nonfiction"/>
    <n v="1.0190760000000001"/>
    <n v="37.466000000000001"/>
    <x v="3"/>
  </r>
  <r>
    <x v="0"/>
    <x v="0"/>
    <s v="USD"/>
    <n v="1303147459"/>
    <n v="1297880659"/>
    <b v="0"/>
    <n v="22"/>
    <b v="1"/>
    <s v="publishing/nonfiction"/>
    <n v="1.177142857142857"/>
    <n v="37.454999999999998"/>
    <x v="3"/>
  </r>
  <r>
    <x v="0"/>
    <x v="0"/>
    <s v="USD"/>
    <n v="1354756714"/>
    <n v="1353547114"/>
    <b v="0"/>
    <n v="18"/>
    <b v="1"/>
    <s v="publishing/nonfiction"/>
    <n v="2.38"/>
    <n v="33.055999999999997"/>
    <x v="3"/>
  </r>
  <r>
    <x v="0"/>
    <x v="0"/>
    <s v="USD"/>
    <n v="1286568268"/>
    <n v="1283976268"/>
    <b v="0"/>
    <n v="19"/>
    <b v="1"/>
    <s v="publishing/nonfiction"/>
    <n v="1.02"/>
    <n v="134.21100000000001"/>
    <x v="3"/>
  </r>
  <r>
    <x v="0"/>
    <x v="1"/>
    <s v="GBP"/>
    <n v="1404892539"/>
    <n v="1401436539"/>
    <b v="0"/>
    <n v="99"/>
    <b v="1"/>
    <s v="publishing/nonfiction"/>
    <n v="1.0192000000000001"/>
    <n v="51.475000000000001"/>
    <x v="3"/>
  </r>
  <r>
    <x v="2"/>
    <x v="0"/>
    <s v="USD"/>
    <n v="1480188013"/>
    <n v="1477592413"/>
    <b v="0"/>
    <n v="0"/>
    <b v="0"/>
    <s v="publishing/fiction"/>
    <n v="0"/>
    <n v="0"/>
    <x v="3"/>
  </r>
  <r>
    <x v="2"/>
    <x v="0"/>
    <s v="USD"/>
    <n v="1391364126"/>
    <n v="1388772126"/>
    <b v="0"/>
    <n v="6"/>
    <b v="0"/>
    <s v="publishing/fiction"/>
    <n v="4.7E-2"/>
    <n v="39.167000000000002"/>
    <x v="3"/>
  </r>
  <r>
    <x v="2"/>
    <x v="14"/>
    <s v="MXN"/>
    <n v="1480831200"/>
    <n v="1479328570"/>
    <b v="0"/>
    <n v="0"/>
    <b v="0"/>
    <s v="publishing/fiction"/>
    <n v="0"/>
    <n v="0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n v="0"/>
    <x v="3"/>
  </r>
  <r>
    <x v="2"/>
    <x v="0"/>
    <s v="USD"/>
    <n v="1413723684"/>
    <n v="1411131684"/>
    <b v="0"/>
    <n v="44"/>
    <b v="0"/>
    <s v="publishing/fiction"/>
    <n v="0.36014285714285715"/>
    <n v="57.295000000000002"/>
    <x v="3"/>
  </r>
  <r>
    <x v="2"/>
    <x v="5"/>
    <s v="CAD"/>
    <n v="1424112483"/>
    <n v="1421520483"/>
    <b v="0"/>
    <n v="0"/>
    <b v="0"/>
    <s v="publishing/fiction"/>
    <n v="0"/>
    <n v="0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n v="0"/>
    <x v="3"/>
  </r>
  <r>
    <x v="2"/>
    <x v="0"/>
    <s v="USD"/>
    <n v="1388102094"/>
    <n v="1385510094"/>
    <b v="0"/>
    <n v="52"/>
    <b v="0"/>
    <s v="publishing/fiction"/>
    <n v="0.41399999999999998"/>
    <n v="31.846"/>
    <x v="3"/>
  </r>
  <r>
    <x v="2"/>
    <x v="0"/>
    <s v="USD"/>
    <n v="1361750369"/>
    <n v="1358294369"/>
    <b v="0"/>
    <n v="0"/>
    <b v="0"/>
    <s v="publishing/fiction"/>
    <n v="0"/>
    <n v="0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999999999998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7000000000002"/>
    <x v="3"/>
  </r>
  <r>
    <x v="0"/>
    <x v="0"/>
    <s v="USD"/>
    <n v="1304439025"/>
    <n v="1301847025"/>
    <b v="0"/>
    <n v="27"/>
    <b v="1"/>
    <s v="music/rock"/>
    <n v="1.04"/>
    <n v="38.518999999999998"/>
    <x v="4"/>
  </r>
  <r>
    <x v="0"/>
    <x v="0"/>
    <s v="USD"/>
    <n v="1370649674"/>
    <n v="1368057674"/>
    <b v="0"/>
    <n v="25"/>
    <b v="1"/>
    <s v="music/rock"/>
    <n v="1.3315375"/>
    <n v="42.609000000000002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999999999997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3000000000001"/>
    <x v="4"/>
  </r>
  <r>
    <x v="0"/>
    <x v="0"/>
    <s v="USD"/>
    <n v="1336751220"/>
    <n v="1331774434"/>
    <b v="0"/>
    <n v="44"/>
    <b v="1"/>
    <s v="music/rock"/>
    <n v="1.4279999999999999"/>
    <n v="162.273"/>
    <x v="4"/>
  </r>
  <r>
    <x v="0"/>
    <x v="0"/>
    <s v="USD"/>
    <n v="1383318226"/>
    <n v="1380726226"/>
    <b v="0"/>
    <n v="17"/>
    <b v="1"/>
    <s v="music/rock"/>
    <n v="1.1416666666666666"/>
    <n v="80.587999999999994"/>
    <x v="4"/>
  </r>
  <r>
    <x v="0"/>
    <x v="0"/>
    <s v="USD"/>
    <n v="1341633540"/>
    <n v="1338336588"/>
    <b v="0"/>
    <n v="34"/>
    <b v="1"/>
    <s v="music/rock"/>
    <n v="2.03505"/>
    <n v="59.853999999999999"/>
    <x v="4"/>
  </r>
  <r>
    <x v="0"/>
    <x v="0"/>
    <s v="USD"/>
    <n v="1358755140"/>
    <n v="1357187280"/>
    <b v="0"/>
    <n v="14"/>
    <b v="1"/>
    <s v="music/rock"/>
    <n v="1.0941176470588236"/>
    <n v="132.857"/>
    <x v="4"/>
  </r>
  <r>
    <x v="0"/>
    <x v="0"/>
    <s v="USD"/>
    <n v="1359680939"/>
    <n v="1357088939"/>
    <b v="0"/>
    <n v="156"/>
    <b v="1"/>
    <s v="music/rock"/>
    <n v="1.443746"/>
    <n v="92.548000000000002"/>
    <x v="4"/>
  </r>
  <r>
    <x v="0"/>
    <x v="0"/>
    <s v="USD"/>
    <n v="1384322340"/>
    <n v="1381430646"/>
    <b v="0"/>
    <n v="128"/>
    <b v="1"/>
    <s v="music/rock"/>
    <n v="1.0386666666666666"/>
    <n v="60.859000000000002"/>
    <x v="4"/>
  </r>
  <r>
    <x v="0"/>
    <x v="0"/>
    <s v="USD"/>
    <n v="1383861483"/>
    <n v="1381265883"/>
    <b v="0"/>
    <n v="60"/>
    <b v="1"/>
    <s v="music/rock"/>
    <n v="1.0044440000000001"/>
    <n v="41.851999999999997"/>
    <x v="4"/>
  </r>
  <r>
    <x v="0"/>
    <x v="0"/>
    <s v="USD"/>
    <n v="1372827540"/>
    <n v="1371491244"/>
    <b v="0"/>
    <n v="32"/>
    <b v="1"/>
    <s v="music/rock"/>
    <n v="1.0277927272727272"/>
    <n v="88.325999999999993"/>
    <x v="4"/>
  </r>
  <r>
    <x v="0"/>
    <x v="0"/>
    <s v="USD"/>
    <n v="1315242360"/>
    <n v="1310438737"/>
    <b v="0"/>
    <n v="53"/>
    <b v="1"/>
    <s v="music/rock"/>
    <n v="1.0531250000000001"/>
    <n v="158.96199999999999"/>
    <x v="4"/>
  </r>
  <r>
    <x v="0"/>
    <x v="0"/>
    <s v="USD"/>
    <n v="1333774740"/>
    <n v="1330094566"/>
    <b v="0"/>
    <n v="184"/>
    <b v="1"/>
    <s v="music/rock"/>
    <n v="1.1178571428571429"/>
    <n v="85.054000000000002"/>
    <x v="4"/>
  </r>
  <r>
    <x v="0"/>
    <x v="0"/>
    <s v="USD"/>
    <n v="1379279400"/>
    <n v="1376687485"/>
    <b v="0"/>
    <n v="90"/>
    <b v="1"/>
    <s v="music/rock"/>
    <n v="1.0135000000000001"/>
    <n v="112.611"/>
    <x v="4"/>
  </r>
  <r>
    <x v="0"/>
    <x v="0"/>
    <s v="USD"/>
    <n v="1335672000"/>
    <n v="1332978688"/>
    <b v="0"/>
    <n v="71"/>
    <b v="1"/>
    <s v="music/rock"/>
    <n v="1.0753333333333333"/>
    <n v="45.436999999999998"/>
    <x v="4"/>
  </r>
  <r>
    <x v="0"/>
    <x v="0"/>
    <s v="USD"/>
    <n v="1412086187"/>
    <n v="1409494187"/>
    <b v="0"/>
    <n v="87"/>
    <b v="1"/>
    <s v="music/rock"/>
    <n v="1.1488571428571428"/>
    <n v="46.218000000000004"/>
    <x v="4"/>
  </r>
  <r>
    <x v="0"/>
    <x v="0"/>
    <s v="USD"/>
    <n v="1335542446"/>
    <n v="1332950446"/>
    <b v="0"/>
    <n v="28"/>
    <b v="1"/>
    <s v="music/rock"/>
    <n v="1.0002"/>
    <n v="178.607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4000000000002"/>
    <x v="4"/>
  </r>
  <r>
    <x v="0"/>
    <x v="0"/>
    <s v="USD"/>
    <n v="1347854700"/>
    <n v="1343867524"/>
    <b v="0"/>
    <n v="75"/>
    <b v="1"/>
    <s v="music/rock"/>
    <n v="1.0133333333333334"/>
    <n v="81.066999999999993"/>
    <x v="4"/>
  </r>
  <r>
    <x v="0"/>
    <x v="0"/>
    <s v="USD"/>
    <n v="1306630800"/>
    <n v="1304376478"/>
    <b v="0"/>
    <n v="38"/>
    <b v="1"/>
    <s v="music/rock"/>
    <n v="1.232608695652174"/>
    <n v="74.605000000000004"/>
    <x v="4"/>
  </r>
  <r>
    <x v="0"/>
    <x v="0"/>
    <s v="USD"/>
    <n v="1311393540"/>
    <n v="1309919526"/>
    <b v="0"/>
    <n v="18"/>
    <b v="1"/>
    <s v="music/rock"/>
    <n v="1"/>
    <n v="305.55599999999998"/>
    <x v="4"/>
  </r>
  <r>
    <x v="0"/>
    <x v="0"/>
    <s v="USD"/>
    <n v="1310857200"/>
    <n v="1306525512"/>
    <b v="0"/>
    <n v="54"/>
    <b v="1"/>
    <s v="music/rock"/>
    <n v="1.05"/>
    <n v="58.332999999999998"/>
    <x v="4"/>
  </r>
  <r>
    <x v="0"/>
    <x v="0"/>
    <s v="USD"/>
    <n v="1315413339"/>
    <n v="1312821339"/>
    <b v="0"/>
    <n v="71"/>
    <b v="1"/>
    <s v="music/rock"/>
    <n v="1.0443750000000001"/>
    <n v="117.676"/>
    <x v="4"/>
  </r>
  <r>
    <x v="0"/>
    <x v="0"/>
    <s v="USD"/>
    <n v="1488333600"/>
    <n v="1485270311"/>
    <b v="0"/>
    <n v="57"/>
    <b v="1"/>
    <s v="music/rock"/>
    <n v="1.05125"/>
    <n v="73.772000000000006"/>
    <x v="4"/>
  </r>
  <r>
    <x v="0"/>
    <x v="5"/>
    <s v="CAD"/>
    <n v="1419224340"/>
    <n v="1416363886"/>
    <b v="0"/>
    <n v="43"/>
    <b v="1"/>
    <s v="music/rock"/>
    <n v="1"/>
    <n v="104.651"/>
    <x v="4"/>
  </r>
  <r>
    <x v="0"/>
    <x v="0"/>
    <s v="USD"/>
    <n v="1390161630"/>
    <n v="1387569630"/>
    <b v="0"/>
    <n v="52"/>
    <b v="1"/>
    <s v="music/rock"/>
    <n v="1.03775"/>
    <n v="79.826999999999998"/>
    <x v="4"/>
  </r>
  <r>
    <x v="0"/>
    <x v="0"/>
    <s v="USD"/>
    <n v="1346462462"/>
    <n v="1343870462"/>
    <b v="0"/>
    <n v="27"/>
    <b v="1"/>
    <s v="music/rock"/>
    <n v="1.05"/>
    <n v="58.332999999999998"/>
    <x v="4"/>
  </r>
  <r>
    <x v="0"/>
    <x v="0"/>
    <s v="USD"/>
    <n v="1373475120"/>
    <n v="1371569202"/>
    <b v="0"/>
    <n v="12"/>
    <b v="1"/>
    <s v="music/rock"/>
    <n v="1.04"/>
    <n v="86.667000000000002"/>
    <x v="4"/>
  </r>
  <r>
    <x v="0"/>
    <x v="0"/>
    <s v="USD"/>
    <n v="1362146280"/>
    <n v="1357604752"/>
    <b v="0"/>
    <n v="33"/>
    <b v="1"/>
    <s v="music/rock"/>
    <n v="1.5183333333333333"/>
    <n v="27.606000000000002"/>
    <x v="4"/>
  </r>
  <r>
    <x v="0"/>
    <x v="0"/>
    <s v="USD"/>
    <n v="1342825365"/>
    <n v="1340233365"/>
    <b v="0"/>
    <n v="96"/>
    <b v="1"/>
    <s v="music/rock"/>
    <n v="1.59996"/>
    <n v="24.998999999999999"/>
    <x v="4"/>
  </r>
  <r>
    <x v="0"/>
    <x v="0"/>
    <s v="USD"/>
    <n v="1306865040"/>
    <n v="1305568201"/>
    <b v="0"/>
    <n v="28"/>
    <b v="1"/>
    <s v="music/rock"/>
    <n v="1.2729999999999999"/>
    <n v="45.463999999999999"/>
    <x v="4"/>
  </r>
  <r>
    <x v="0"/>
    <x v="0"/>
    <s v="USD"/>
    <n v="1414879303"/>
    <n v="1412287303"/>
    <b v="0"/>
    <n v="43"/>
    <b v="1"/>
    <s v="music/rock"/>
    <n v="1.07"/>
    <n v="99.534999999999997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2"/>
    <x v="4"/>
  </r>
  <r>
    <x v="0"/>
    <x v="0"/>
    <s v="USD"/>
    <n v="1344358860"/>
    <n v="1343682681"/>
    <b v="0"/>
    <n v="19"/>
    <b v="1"/>
    <s v="music/rock"/>
    <n v="1.5571428571428572"/>
    <n v="28.684000000000001"/>
    <x v="4"/>
  </r>
  <r>
    <x v="0"/>
    <x v="0"/>
    <s v="USD"/>
    <n v="1387601040"/>
    <n v="1386806254"/>
    <b v="0"/>
    <n v="14"/>
    <b v="1"/>
    <s v="music/rock"/>
    <n v="1.0874999999999999"/>
    <n v="31.071000000000002"/>
    <x v="4"/>
  </r>
  <r>
    <x v="0"/>
    <x v="0"/>
    <s v="USD"/>
    <n v="1402290000"/>
    <n v="1399666342"/>
    <b v="0"/>
    <n v="38"/>
    <b v="1"/>
    <s v="music/rock"/>
    <n v="1.3405"/>
    <n v="70.552999999999997"/>
    <x v="4"/>
  </r>
  <r>
    <x v="0"/>
    <x v="0"/>
    <s v="USD"/>
    <n v="1430712060"/>
    <n v="1427753265"/>
    <b v="0"/>
    <n v="78"/>
    <b v="1"/>
    <s v="music/rock"/>
    <n v="1"/>
    <n v="224.12799999999999"/>
    <x v="4"/>
  </r>
  <r>
    <x v="0"/>
    <x v="0"/>
    <s v="USD"/>
    <n v="1349477050"/>
    <n v="1346885050"/>
    <b v="0"/>
    <n v="69"/>
    <b v="1"/>
    <s v="music/rock"/>
    <n v="1.1916666666666667"/>
    <n v="51.811999999999998"/>
    <x v="4"/>
  </r>
  <r>
    <x v="0"/>
    <x v="0"/>
    <s v="USD"/>
    <n v="1427062852"/>
    <n v="1424474452"/>
    <b v="0"/>
    <n v="33"/>
    <b v="1"/>
    <s v="music/rock"/>
    <n v="1.7949999999999999"/>
    <n v="43.515000000000001"/>
    <x v="4"/>
  </r>
  <r>
    <x v="0"/>
    <x v="0"/>
    <s v="USD"/>
    <n v="1271573940"/>
    <n v="1268459318"/>
    <b v="0"/>
    <n v="54"/>
    <b v="1"/>
    <s v="music/rock"/>
    <n v="1.3438124999999999"/>
    <n v="39.817"/>
    <x v="4"/>
  </r>
  <r>
    <x v="0"/>
    <x v="0"/>
    <s v="USD"/>
    <n v="1351495284"/>
    <n v="1349335284"/>
    <b v="0"/>
    <n v="99"/>
    <b v="1"/>
    <s v="music/rock"/>
    <n v="1.0043200000000001"/>
    <n v="126.80800000000001"/>
    <x v="4"/>
  </r>
  <r>
    <x v="0"/>
    <x v="0"/>
    <s v="USD"/>
    <n v="1332719730"/>
    <n v="1330908930"/>
    <b v="0"/>
    <n v="49"/>
    <b v="1"/>
    <s v="music/rock"/>
    <n v="1.0145454545454546"/>
    <n v="113.878"/>
    <x v="4"/>
  </r>
  <r>
    <x v="0"/>
    <x v="0"/>
    <s v="USD"/>
    <n v="1329248940"/>
    <n v="1326972107"/>
    <b v="0"/>
    <n v="11"/>
    <b v="1"/>
    <s v="music/rock"/>
    <n v="1.0333333333333334"/>
    <n v="28.181999999999999"/>
    <x v="4"/>
  </r>
  <r>
    <x v="0"/>
    <x v="0"/>
    <s v="USD"/>
    <n v="1340641440"/>
    <n v="1339549982"/>
    <b v="0"/>
    <n v="38"/>
    <b v="1"/>
    <s v="music/rock"/>
    <n v="1.07"/>
    <n v="36.604999999999997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5999999999999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4"/>
    <x v="4"/>
  </r>
  <r>
    <x v="0"/>
    <x v="0"/>
    <s v="USD"/>
    <n v="1397941475"/>
    <n v="1395349475"/>
    <b v="0"/>
    <n v="41"/>
    <b v="1"/>
    <s v="music/rock"/>
    <n v="1.0166666666666666"/>
    <n v="148.78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9999999999"/>
    <x v="4"/>
  </r>
  <r>
    <x v="0"/>
    <x v="0"/>
    <s v="USD"/>
    <n v="1398988662"/>
    <n v="1396396662"/>
    <b v="0"/>
    <n v="62"/>
    <b v="1"/>
    <s v="music/rock"/>
    <n v="1.218"/>
    <n v="49.113"/>
    <x v="4"/>
  </r>
  <r>
    <x v="0"/>
    <x v="0"/>
    <s v="USD"/>
    <n v="1326835985"/>
    <n v="1324243985"/>
    <b v="0"/>
    <n v="61"/>
    <b v="1"/>
    <s v="music/rock"/>
    <n v="1.454"/>
    <n v="47.671999999999997"/>
    <x v="4"/>
  </r>
  <r>
    <x v="0"/>
    <x v="0"/>
    <s v="USD"/>
    <n v="1348337956"/>
    <n v="1345745956"/>
    <b v="0"/>
    <n v="96"/>
    <b v="1"/>
    <s v="music/rock"/>
    <n v="1.166166"/>
    <n v="60.738"/>
    <x v="4"/>
  </r>
  <r>
    <x v="0"/>
    <x v="0"/>
    <s v="USD"/>
    <n v="1474694787"/>
    <n v="1472102787"/>
    <b v="0"/>
    <n v="190"/>
    <b v="1"/>
    <s v="music/metal"/>
    <n v="1.2041660000000001"/>
    <n v="63.377000000000002"/>
    <x v="4"/>
  </r>
  <r>
    <x v="0"/>
    <x v="0"/>
    <s v="USD"/>
    <n v="1415653663"/>
    <n v="1413058063"/>
    <b v="1"/>
    <n v="94"/>
    <b v="1"/>
    <s v="music/metal"/>
    <n v="1.0132000000000001"/>
    <n v="53.893999999999998"/>
    <x v="4"/>
  </r>
  <r>
    <x v="0"/>
    <x v="5"/>
    <s v="CAD"/>
    <n v="1381723140"/>
    <n v="1378735983"/>
    <b v="1"/>
    <n v="39"/>
    <b v="1"/>
    <s v="music/metal"/>
    <n v="1.0431999999999999"/>
    <n v="66.872"/>
    <x v="4"/>
  </r>
  <r>
    <x v="0"/>
    <x v="0"/>
    <s v="USD"/>
    <n v="1481184000"/>
    <n v="1479708680"/>
    <b v="0"/>
    <n v="127"/>
    <b v="1"/>
    <s v="music/metal"/>
    <n v="2.6713333333333331"/>
    <n v="63.101999999999997"/>
    <x v="4"/>
  </r>
  <r>
    <x v="0"/>
    <x v="0"/>
    <s v="USD"/>
    <n v="1414817940"/>
    <n v="1411489552"/>
    <b v="1"/>
    <n v="159"/>
    <b v="1"/>
    <s v="music/metal"/>
    <n v="1.9413333333333334"/>
    <n v="36.628999999999998"/>
    <x v="4"/>
  </r>
  <r>
    <x v="0"/>
    <x v="0"/>
    <s v="USD"/>
    <n v="1473047940"/>
    <n v="1469595396"/>
    <b v="0"/>
    <n v="177"/>
    <b v="1"/>
    <s v="music/metal"/>
    <n v="1.203802"/>
    <n v="34.006"/>
    <x v="4"/>
  </r>
  <r>
    <x v="0"/>
    <x v="1"/>
    <s v="GBP"/>
    <n v="1394460000"/>
    <n v="1393233855"/>
    <b v="0"/>
    <n v="47"/>
    <b v="1"/>
    <s v="music/metal"/>
    <n v="1.2200090909090908"/>
    <n v="28.553000000000001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000000000001"/>
    <x v="4"/>
  </r>
  <r>
    <x v="0"/>
    <x v="0"/>
    <s v="USD"/>
    <n v="1461560340"/>
    <n v="1458762717"/>
    <b v="0"/>
    <n v="133"/>
    <b v="1"/>
    <s v="music/metal"/>
    <n v="1.55175"/>
    <n v="46.668999999999997"/>
    <x v="4"/>
  </r>
  <r>
    <x v="0"/>
    <x v="6"/>
    <s v="EUR"/>
    <n v="1469994300"/>
    <n v="1464815253"/>
    <b v="0"/>
    <n v="70"/>
    <b v="1"/>
    <s v="music/metal"/>
    <n v="1.3045"/>
    <n v="37.271000000000001"/>
    <x v="4"/>
  </r>
  <r>
    <x v="0"/>
    <x v="0"/>
    <s v="USD"/>
    <n v="1477342800"/>
    <n v="1476386395"/>
    <b v="0"/>
    <n v="62"/>
    <b v="1"/>
    <s v="music/metal"/>
    <n v="1.0497142857142858"/>
    <n v="59.258000000000003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1999999999995"/>
    <x v="4"/>
  </r>
  <r>
    <x v="0"/>
    <x v="0"/>
    <s v="USD"/>
    <n v="1469329217"/>
    <n v="1466737217"/>
    <b v="0"/>
    <n v="47"/>
    <b v="1"/>
    <s v="music/metal"/>
    <n v="1.0344827586206897"/>
    <n v="31.914999999999999"/>
    <x v="4"/>
  </r>
  <r>
    <x v="0"/>
    <x v="12"/>
    <s v="EUR"/>
    <n v="1477422000"/>
    <n v="1472282956"/>
    <b v="0"/>
    <n v="28"/>
    <b v="1"/>
    <s v="music/metal"/>
    <n v="2.1800000000000002"/>
    <n v="19.463999999999999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8"/>
    <x v="4"/>
  </r>
  <r>
    <x v="0"/>
    <x v="0"/>
    <s v="USD"/>
    <n v="1433376000"/>
    <n v="1430768468"/>
    <b v="0"/>
    <n v="98"/>
    <b v="1"/>
    <s v="music/metal"/>
    <n v="1.0467500000000001"/>
    <n v="42.723999999999997"/>
    <x v="4"/>
  </r>
  <r>
    <x v="2"/>
    <x v="0"/>
    <s v="USD"/>
    <n v="1385123713"/>
    <n v="1382528113"/>
    <b v="0"/>
    <n v="48"/>
    <b v="0"/>
    <s v="music/jazz"/>
    <n v="0.18142857142857144"/>
    <n v="52.917000000000002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2000000000002"/>
    <x v="4"/>
  </r>
  <r>
    <x v="2"/>
    <x v="0"/>
    <s v="USD"/>
    <n v="1259643540"/>
    <n v="1254450706"/>
    <b v="0"/>
    <n v="11"/>
    <b v="0"/>
    <s v="music/jazz"/>
    <n v="0.2402"/>
    <n v="109.182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99999999997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2999999999998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2"/>
    <x v="4"/>
  </r>
  <r>
    <x v="2"/>
    <x v="0"/>
    <s v="USD"/>
    <n v="1442856131"/>
    <n v="1441128131"/>
    <b v="0"/>
    <n v="0"/>
    <b v="0"/>
    <s v="music/jazz"/>
    <n v="0"/>
    <n v="0"/>
    <x v="4"/>
  </r>
  <r>
    <x v="2"/>
    <x v="1"/>
    <s v="GBP"/>
    <n v="1359978927"/>
    <n v="1357127727"/>
    <b v="0"/>
    <n v="45"/>
    <b v="0"/>
    <s v="music/jazz"/>
    <n v="0.40799492385786801"/>
    <n v="28.577999999999999"/>
    <x v="4"/>
  </r>
  <r>
    <x v="2"/>
    <x v="0"/>
    <s v="USD"/>
    <n v="1387479360"/>
    <n v="1384887360"/>
    <b v="0"/>
    <n v="29"/>
    <b v="0"/>
    <s v="music/jazz"/>
    <n v="0.67549999999999999"/>
    <n v="46.585999999999999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999999999999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000000000002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3999999999999"/>
    <x v="4"/>
  </r>
  <r>
    <x v="2"/>
    <x v="0"/>
    <s v="USD"/>
    <n v="1473972813"/>
    <n v="1471812813"/>
    <b v="0"/>
    <n v="7"/>
    <b v="0"/>
    <s v="music/indie rock"/>
    <n v="0.41"/>
    <n v="29.286000000000001"/>
    <x v="4"/>
  </r>
  <r>
    <x v="2"/>
    <x v="0"/>
    <s v="USD"/>
    <n v="1338159655"/>
    <n v="1335567655"/>
    <b v="0"/>
    <n v="0"/>
    <b v="0"/>
    <s v="music/indie rock"/>
    <n v="0"/>
    <n v="0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999999999999"/>
    <x v="4"/>
  </r>
  <r>
    <x v="2"/>
    <x v="0"/>
    <s v="USD"/>
    <n v="1280635200"/>
    <n v="1273121283"/>
    <b v="0"/>
    <n v="17"/>
    <b v="0"/>
    <s v="music/indie rock"/>
    <n v="0.40749999999999997"/>
    <n v="143.82400000000001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00000000001"/>
    <x v="4"/>
  </r>
  <r>
    <x v="2"/>
    <x v="0"/>
    <s v="USD"/>
    <n v="1287975829"/>
    <n v="1284087829"/>
    <b v="0"/>
    <n v="7"/>
    <b v="0"/>
    <s v="music/indie rock"/>
    <n v="2.4375000000000001E-2"/>
    <n v="27.856999999999999"/>
    <x v="4"/>
  </r>
  <r>
    <x v="2"/>
    <x v="0"/>
    <s v="USD"/>
    <n v="1440734400"/>
    <n v="1438549026"/>
    <b v="0"/>
    <n v="72"/>
    <b v="0"/>
    <s v="music/indie rock"/>
    <n v="0.4"/>
    <n v="44.444000000000003"/>
    <x v="4"/>
  </r>
  <r>
    <x v="2"/>
    <x v="0"/>
    <s v="USD"/>
    <n v="1354123908"/>
    <n v="1351528308"/>
    <b v="0"/>
    <n v="0"/>
    <b v="0"/>
    <s v="music/indie rock"/>
    <n v="0"/>
    <n v="0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n v="0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2999999999998"/>
    <x v="4"/>
  </r>
  <r>
    <x v="2"/>
    <x v="0"/>
    <s v="USD"/>
    <n v="1295847926"/>
    <n v="1290663926"/>
    <b v="0"/>
    <n v="6"/>
    <b v="0"/>
    <s v="music/jazz"/>
    <n v="3.0153846153846153E-2"/>
    <n v="32.667000000000002"/>
    <x v="4"/>
  </r>
  <r>
    <x v="2"/>
    <x v="0"/>
    <s v="USD"/>
    <n v="1394681590"/>
    <n v="1392093190"/>
    <b v="0"/>
    <n v="0"/>
    <b v="0"/>
    <s v="music/jazz"/>
    <n v="0"/>
    <n v="0"/>
    <x v="4"/>
  </r>
  <r>
    <x v="2"/>
    <x v="0"/>
    <s v="USD"/>
    <n v="1315715823"/>
    <n v="1313123823"/>
    <b v="0"/>
    <n v="0"/>
    <b v="0"/>
    <s v="music/jazz"/>
    <n v="0"/>
    <n v="0"/>
    <x v="4"/>
  </r>
  <r>
    <x v="2"/>
    <x v="0"/>
    <s v="USD"/>
    <n v="1280206740"/>
    <n v="1276283655"/>
    <b v="0"/>
    <n v="0"/>
    <b v="0"/>
    <s v="music/jazz"/>
    <n v="0"/>
    <n v="0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n v="0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2999999999998"/>
    <x v="4"/>
  </r>
  <r>
    <x v="2"/>
    <x v="0"/>
    <s v="USD"/>
    <n v="1345918747"/>
    <n v="1343326747"/>
    <b v="0"/>
    <n v="0"/>
    <b v="0"/>
    <s v="music/jazz"/>
    <n v="0"/>
    <n v="0"/>
    <x v="4"/>
  </r>
  <r>
    <x v="2"/>
    <x v="0"/>
    <s v="USD"/>
    <n v="1330577940"/>
    <n v="1327853914"/>
    <b v="0"/>
    <n v="9"/>
    <b v="0"/>
    <s v="music/jazz"/>
    <n v="5.7692307692307696E-2"/>
    <n v="41.667000000000002"/>
    <x v="4"/>
  </r>
  <r>
    <x v="2"/>
    <x v="0"/>
    <s v="USD"/>
    <n v="1287723600"/>
    <n v="1284409734"/>
    <b v="0"/>
    <n v="0"/>
    <b v="0"/>
    <s v="music/jazz"/>
    <n v="0"/>
    <n v="0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n v="0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n v="0"/>
    <x v="4"/>
  </r>
  <r>
    <x v="2"/>
    <x v="0"/>
    <s v="USD"/>
    <n v="1337024695"/>
    <n v="1334432695"/>
    <b v="0"/>
    <n v="0"/>
    <b v="0"/>
    <s v="music/jazz"/>
    <n v="0"/>
    <n v="0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n v="0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3999999999999"/>
    <x v="4"/>
  </r>
  <r>
    <x v="2"/>
    <x v="0"/>
    <s v="USD"/>
    <n v="1363990545"/>
    <n v="1360106145"/>
    <b v="0"/>
    <n v="30"/>
    <b v="0"/>
    <s v="music/jazz"/>
    <n v="0.14536842105263159"/>
    <n v="46.03300000000000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7000000000002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n v="0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6"/>
    <x v="2"/>
  </r>
  <r>
    <x v="2"/>
    <x v="0"/>
    <s v="USD"/>
    <n v="1486693145"/>
    <n v="1484101145"/>
    <b v="0"/>
    <n v="31"/>
    <b v="0"/>
    <s v="technology/wearables"/>
    <n v="2.3220000000000001E-2"/>
    <n v="37.45199999999999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2999999999998"/>
    <x v="2"/>
  </r>
  <r>
    <x v="2"/>
    <x v="0"/>
    <s v="USD"/>
    <n v="1460988000"/>
    <n v="1458050450"/>
    <b v="0"/>
    <n v="96"/>
    <b v="0"/>
    <s v="technology/wearables"/>
    <n v="0.13325999999999999"/>
    <n v="69.406000000000006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n v="0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7000000000002"/>
    <x v="2"/>
  </r>
  <r>
    <x v="2"/>
    <x v="0"/>
    <s v="USD"/>
    <n v="1465054872"/>
    <n v="1461166872"/>
    <b v="0"/>
    <n v="121"/>
    <b v="0"/>
    <s v="technology/wearables"/>
    <n v="0.38390000000000002"/>
    <n v="158.636"/>
    <x v="2"/>
  </r>
  <r>
    <x v="2"/>
    <x v="0"/>
    <s v="USD"/>
    <n v="1479483812"/>
    <n v="1476888212"/>
    <b v="0"/>
    <n v="196"/>
    <b v="0"/>
    <s v="technology/wearables"/>
    <n v="0.39942857142857141"/>
    <n v="99.856999999999999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999999999993"/>
    <x v="2"/>
  </r>
  <r>
    <x v="2"/>
    <x v="0"/>
    <s v="USD"/>
    <n v="1473750300"/>
    <n v="1470294300"/>
    <b v="0"/>
    <n v="93"/>
    <b v="0"/>
    <s v="technology/wearables"/>
    <n v="5.6613333333333335E-2"/>
    <n v="182.624"/>
    <x v="2"/>
  </r>
  <r>
    <x v="2"/>
    <x v="0"/>
    <s v="USD"/>
    <n v="1430081759"/>
    <n v="1424901359"/>
    <b v="0"/>
    <n v="17"/>
    <b v="0"/>
    <s v="technology/wearables"/>
    <n v="1.7219999999999999E-2"/>
    <n v="50.646999999999998"/>
    <x v="2"/>
  </r>
  <r>
    <x v="2"/>
    <x v="0"/>
    <s v="USD"/>
    <n v="1479392133"/>
    <n v="1476710133"/>
    <b v="0"/>
    <n v="7"/>
    <b v="0"/>
    <s v="technology/wearables"/>
    <n v="1.9416666666666665E-2"/>
    <n v="33.286000000000001"/>
    <x v="2"/>
  </r>
  <r>
    <x v="2"/>
    <x v="0"/>
    <s v="USD"/>
    <n v="1428641940"/>
    <n v="1426792563"/>
    <b v="0"/>
    <n v="17"/>
    <b v="0"/>
    <s v="technology/wearables"/>
    <n v="0.11328275684711328"/>
    <n v="51.823999999999998"/>
    <x v="2"/>
  </r>
  <r>
    <x v="2"/>
    <x v="0"/>
    <s v="USD"/>
    <n v="1421640665"/>
    <n v="1419048665"/>
    <b v="0"/>
    <n v="171"/>
    <b v="0"/>
    <s v="technology/wearables"/>
    <n v="0.3886"/>
    <n v="113.626"/>
    <x v="2"/>
  </r>
  <r>
    <x v="2"/>
    <x v="0"/>
    <s v="USD"/>
    <n v="1489500155"/>
    <n v="1485874955"/>
    <b v="0"/>
    <n v="188"/>
    <b v="0"/>
    <s v="technology/wearables"/>
    <n v="0.46100628930817611"/>
    <n v="136.46299999999999"/>
    <x v="2"/>
  </r>
  <r>
    <x v="2"/>
    <x v="0"/>
    <s v="USD"/>
    <n v="1487617200"/>
    <n v="1483634335"/>
    <b v="0"/>
    <n v="110"/>
    <b v="0"/>
    <s v="technology/wearables"/>
    <n v="0.42188421052631581"/>
    <n v="364.35500000000002"/>
    <x v="2"/>
  </r>
  <r>
    <x v="2"/>
    <x v="0"/>
    <s v="USD"/>
    <n v="1455210353"/>
    <n v="1451927153"/>
    <b v="0"/>
    <n v="37"/>
    <b v="0"/>
    <s v="technology/wearables"/>
    <n v="0.2848"/>
    <n v="19.242999999999999"/>
    <x v="2"/>
  </r>
  <r>
    <x v="2"/>
    <x v="0"/>
    <s v="USD"/>
    <n v="1476717319"/>
    <n v="1473693319"/>
    <b v="0"/>
    <n v="9"/>
    <b v="0"/>
    <s v="technology/wearables"/>
    <n v="1.0771428571428571E-2"/>
    <n v="41.889000000000003"/>
    <x v="2"/>
  </r>
  <r>
    <x v="2"/>
    <x v="5"/>
    <s v="CAD"/>
    <n v="1441119919"/>
    <n v="1437663919"/>
    <b v="0"/>
    <n v="29"/>
    <b v="0"/>
    <s v="technology/wearables"/>
    <n v="7.9909090909090902E-3"/>
    <n v="30.31"/>
    <x v="2"/>
  </r>
  <r>
    <x v="2"/>
    <x v="0"/>
    <s v="USD"/>
    <n v="1477454340"/>
    <n v="1474676646"/>
    <b v="0"/>
    <n v="6"/>
    <b v="0"/>
    <s v="technology/wearables"/>
    <n v="1.192E-2"/>
    <n v="49.667000000000002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00000000000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0000000001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900000000001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2999999999998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699999999999"/>
    <x v="2"/>
  </r>
  <r>
    <x v="2"/>
    <x v="0"/>
    <s v="USD"/>
    <n v="1466449140"/>
    <n v="1463392828"/>
    <b v="0"/>
    <n v="96"/>
    <b v="0"/>
    <s v="technology/wearables"/>
    <n v="0.82817600000000002"/>
    <n v="301.93900000000002"/>
    <x v="2"/>
  </r>
  <r>
    <x v="2"/>
    <x v="0"/>
    <s v="USD"/>
    <n v="1417387322"/>
    <n v="1413495722"/>
    <b v="0"/>
    <n v="31"/>
    <b v="0"/>
    <s v="technology/wearables"/>
    <n v="0.14860000000000001"/>
    <n v="47.935000000000002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00000000001"/>
    <x v="2"/>
  </r>
  <r>
    <x v="2"/>
    <x v="0"/>
    <s v="USD"/>
    <n v="1427507208"/>
    <n v="1424918808"/>
    <b v="0"/>
    <n v="3"/>
    <b v="0"/>
    <s v="technology/wearables"/>
    <n v="1.06E-2"/>
    <n v="35.332999999999998"/>
    <x v="2"/>
  </r>
  <r>
    <x v="2"/>
    <x v="12"/>
    <s v="EUR"/>
    <n v="1451602800"/>
    <n v="1449011610"/>
    <b v="0"/>
    <n v="23"/>
    <b v="0"/>
    <s v="technology/wearables"/>
    <n v="6.2933333333333327E-2"/>
    <n v="82.087000000000003"/>
    <x v="2"/>
  </r>
  <r>
    <x v="2"/>
    <x v="1"/>
    <s v="GBP"/>
    <n v="1452384000"/>
    <n v="1447698300"/>
    <b v="0"/>
    <n v="23"/>
    <b v="0"/>
    <s v="technology/wearables"/>
    <n v="0.1275"/>
    <n v="110.87"/>
    <x v="2"/>
  </r>
  <r>
    <x v="2"/>
    <x v="9"/>
    <s v="EUR"/>
    <n v="1403507050"/>
    <n v="1400051050"/>
    <b v="0"/>
    <n v="41"/>
    <b v="0"/>
    <s v="technology/wearables"/>
    <n v="0.13220000000000001"/>
    <n v="161.22"/>
    <x v="2"/>
  </r>
  <r>
    <x v="2"/>
    <x v="13"/>
    <s v="EUR"/>
    <n v="1475310825"/>
    <n v="1472718825"/>
    <b v="0"/>
    <n v="0"/>
    <b v="0"/>
    <s v="technology/wearables"/>
    <n v="0"/>
    <n v="0"/>
    <x v="2"/>
  </r>
  <r>
    <x v="2"/>
    <x v="0"/>
    <s v="USD"/>
    <n v="1475101495"/>
    <n v="1472509495"/>
    <b v="0"/>
    <n v="32"/>
    <b v="0"/>
    <s v="technology/wearables"/>
    <n v="0.16769999999999999"/>
    <n v="52.405999999999999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6000000000001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99999999994"/>
    <x v="2"/>
  </r>
  <r>
    <x v="2"/>
    <x v="0"/>
    <s v="USD"/>
    <n v="1417388340"/>
    <n v="1412835530"/>
    <b v="0"/>
    <n v="11"/>
    <b v="0"/>
    <s v="technology/wearables"/>
    <n v="2.3345000000000001E-2"/>
    <n v="424.45499999999998"/>
    <x v="2"/>
  </r>
  <r>
    <x v="2"/>
    <x v="0"/>
    <s v="USD"/>
    <n v="1417276800"/>
    <n v="1415140480"/>
    <b v="0"/>
    <n v="9"/>
    <b v="0"/>
    <s v="technology/wearables"/>
    <n v="7.2599999999999998E-2"/>
    <n v="80.667000000000002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8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499999999999"/>
    <x v="2"/>
  </r>
  <r>
    <x v="1"/>
    <x v="6"/>
    <s v="EUR"/>
    <n v="1489680061"/>
    <n v="1487091661"/>
    <b v="0"/>
    <n v="15"/>
    <b v="0"/>
    <s v="technology/wearables"/>
    <n v="0.16055"/>
    <n v="214.06700000000001"/>
    <x v="2"/>
  </r>
  <r>
    <x v="1"/>
    <x v="0"/>
    <s v="USD"/>
    <n v="1455814827"/>
    <n v="1453222827"/>
    <b v="0"/>
    <n v="95"/>
    <b v="0"/>
    <s v="technology/wearables"/>
    <n v="0.82208000000000003"/>
    <n v="216.33699999999999"/>
    <x v="2"/>
  </r>
  <r>
    <x v="1"/>
    <x v="0"/>
    <s v="USD"/>
    <n v="1446217183"/>
    <n v="1443538783"/>
    <b v="0"/>
    <n v="161"/>
    <b v="0"/>
    <s v="technology/wearables"/>
    <n v="0.75051000000000001"/>
    <n v="932.31100000000004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"/>
    <x v="2"/>
  </r>
  <r>
    <x v="1"/>
    <x v="0"/>
    <s v="USD"/>
    <n v="1451419200"/>
    <n v="1449000056"/>
    <b v="0"/>
    <n v="90"/>
    <b v="0"/>
    <s v="technology/wearables"/>
    <n v="0.34527999999999998"/>
    <n v="95.91100000000000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000000000001"/>
    <x v="2"/>
  </r>
  <r>
    <x v="1"/>
    <x v="0"/>
    <s v="USD"/>
    <n v="1448125935"/>
    <n v="1444666335"/>
    <b v="0"/>
    <n v="355"/>
    <b v="0"/>
    <s v="technology/wearables"/>
    <n v="0.22878799999999999"/>
    <n v="161.11799999999999"/>
    <x v="2"/>
  </r>
  <r>
    <x v="1"/>
    <x v="0"/>
    <s v="USD"/>
    <n v="1468496933"/>
    <n v="1465904933"/>
    <b v="0"/>
    <n v="7"/>
    <b v="0"/>
    <s v="technology/wearables"/>
    <n v="3.1050000000000001E-2"/>
    <n v="88.713999999999999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8"/>
    <x v="4"/>
  </r>
  <r>
    <x v="0"/>
    <x v="0"/>
    <s v="USD"/>
    <n v="1431876677"/>
    <n v="1429284677"/>
    <b v="1"/>
    <n v="74"/>
    <b v="1"/>
    <s v="music/electronic music"/>
    <n v="1.149"/>
    <n v="31.053999999999998"/>
    <x v="4"/>
  </r>
  <r>
    <x v="0"/>
    <x v="1"/>
    <s v="GBP"/>
    <n v="1434837861"/>
    <n v="1432245861"/>
    <b v="0"/>
    <n v="131"/>
    <b v="1"/>
    <s v="music/electronic music"/>
    <n v="2.3715000000000002"/>
    <n v="36.206000000000003"/>
    <x v="4"/>
  </r>
  <r>
    <x v="0"/>
    <x v="11"/>
    <s v="SEK"/>
    <n v="1454248563"/>
    <n v="1451656563"/>
    <b v="1"/>
    <n v="61"/>
    <b v="1"/>
    <s v="music/electronic music"/>
    <n v="1.1863774999999999"/>
    <n v="388.976"/>
    <x v="4"/>
  </r>
  <r>
    <x v="0"/>
    <x v="0"/>
    <s v="USD"/>
    <n v="1426532437"/>
    <n v="1423944037"/>
    <b v="1"/>
    <n v="1071"/>
    <b v="1"/>
    <s v="music/electronic music"/>
    <n v="1.099283142857143"/>
    <n v="71.849000000000004"/>
    <x v="4"/>
  </r>
  <r>
    <x v="0"/>
    <x v="1"/>
    <s v="GBP"/>
    <n v="1459414016"/>
    <n v="1456480016"/>
    <b v="1"/>
    <n v="122"/>
    <b v="1"/>
    <s v="music/electronic music"/>
    <n v="1.0000828571428571"/>
    <n v="57.381999999999998"/>
    <x v="4"/>
  </r>
  <r>
    <x v="0"/>
    <x v="0"/>
    <s v="USD"/>
    <n v="1414025347"/>
    <n v="1411433347"/>
    <b v="1"/>
    <n v="111"/>
    <b v="1"/>
    <s v="music/electronic music"/>
    <n v="1.0309292094387414"/>
    <n v="69.667000000000002"/>
    <x v="4"/>
  </r>
  <r>
    <x v="0"/>
    <x v="1"/>
    <s v="GBP"/>
    <n v="1488830400"/>
    <n v="1484924605"/>
    <b v="1"/>
    <n v="255"/>
    <b v="1"/>
    <s v="music/electronic music"/>
    <n v="1.1727000000000001"/>
    <n v="45.988"/>
    <x v="4"/>
  </r>
  <r>
    <x v="0"/>
    <x v="11"/>
    <s v="SEK"/>
    <n v="1428184740"/>
    <n v="1423501507"/>
    <b v="0"/>
    <n v="141"/>
    <b v="1"/>
    <s v="music/electronic music"/>
    <n v="1.1175999999999999"/>
    <n v="79.262"/>
    <x v="4"/>
  </r>
  <r>
    <x v="0"/>
    <x v="0"/>
    <s v="USD"/>
    <n v="1473680149"/>
    <n v="1472470549"/>
    <b v="0"/>
    <n v="159"/>
    <b v="1"/>
    <s v="music/electronic music"/>
    <n v="3.4209999999999998"/>
    <n v="43.030999999999999"/>
    <x v="4"/>
  </r>
  <r>
    <x v="0"/>
    <x v="0"/>
    <s v="USD"/>
    <n v="1450290010"/>
    <n v="1447698010"/>
    <b v="0"/>
    <n v="99"/>
    <b v="1"/>
    <s v="music/electronic music"/>
    <n v="1.0740000000000001"/>
    <n v="108.485"/>
    <x v="4"/>
  </r>
  <r>
    <x v="0"/>
    <x v="0"/>
    <s v="USD"/>
    <n v="1466697625"/>
    <n v="1464105625"/>
    <b v="0"/>
    <n v="96"/>
    <b v="1"/>
    <s v="music/electronic music"/>
    <n v="1.0849703703703704"/>
    <n v="61.03"/>
    <x v="4"/>
  </r>
  <r>
    <x v="0"/>
    <x v="1"/>
    <s v="GBP"/>
    <n v="1481564080"/>
    <n v="1479144880"/>
    <b v="0"/>
    <n v="27"/>
    <b v="1"/>
    <s v="music/electronic music"/>
    <n v="1.0286144578313252"/>
    <n v="50.593000000000004"/>
    <x v="4"/>
  </r>
  <r>
    <x v="0"/>
    <x v="0"/>
    <s v="USD"/>
    <n v="1470369540"/>
    <n v="1467604804"/>
    <b v="0"/>
    <n v="166"/>
    <b v="1"/>
    <s v="music/electronic music"/>
    <n v="1.3000180000000001"/>
    <n v="39.156999999999996"/>
    <x v="4"/>
  </r>
  <r>
    <x v="0"/>
    <x v="0"/>
    <s v="USD"/>
    <n v="1423668220"/>
    <n v="1421076220"/>
    <b v="0"/>
    <n v="76"/>
    <b v="1"/>
    <s v="music/electronic music"/>
    <n v="1.0765217391304347"/>
    <n v="65.158000000000001"/>
    <x v="4"/>
  </r>
  <r>
    <x v="0"/>
    <x v="0"/>
    <s v="USD"/>
    <n v="1357545600"/>
    <n v="1354790790"/>
    <b v="0"/>
    <n v="211"/>
    <b v="1"/>
    <s v="music/electronic music"/>
    <n v="1.1236044444444444"/>
    <n v="23.963000000000001"/>
    <x v="4"/>
  </r>
  <r>
    <x v="0"/>
    <x v="0"/>
    <s v="USD"/>
    <n v="1431925200"/>
    <n v="1429991062"/>
    <b v="0"/>
    <n v="21"/>
    <b v="1"/>
    <s v="music/electronic music"/>
    <n v="1.0209999999999999"/>
    <n v="48.619"/>
    <x v="4"/>
  </r>
  <r>
    <x v="0"/>
    <x v="0"/>
    <s v="USD"/>
    <n v="1458362023"/>
    <n v="1455773623"/>
    <b v="0"/>
    <n v="61"/>
    <b v="1"/>
    <s v="music/electronic music"/>
    <n v="1.4533333333333334"/>
    <n v="35.738"/>
    <x v="4"/>
  </r>
  <r>
    <x v="0"/>
    <x v="0"/>
    <s v="USD"/>
    <n v="1481615940"/>
    <n v="1479436646"/>
    <b v="0"/>
    <n v="30"/>
    <b v="1"/>
    <s v="music/electronic music"/>
    <n v="1.282"/>
    <n v="21.367000000000001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n v="0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000000000001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n v="0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n v="0"/>
    <x v="5"/>
  </r>
  <r>
    <x v="1"/>
    <x v="0"/>
    <s v="USD"/>
    <n v="1442257677"/>
    <n v="1439665677"/>
    <b v="0"/>
    <n v="0"/>
    <b v="0"/>
    <s v="journalism/audio"/>
    <n v="0"/>
    <n v="0"/>
    <x v="5"/>
  </r>
  <r>
    <x v="1"/>
    <x v="0"/>
    <s v="USD"/>
    <n v="1409098825"/>
    <n v="1406679625"/>
    <b v="0"/>
    <n v="0"/>
    <b v="0"/>
    <s v="journalism/audio"/>
    <n v="0"/>
    <n v="0"/>
    <x v="5"/>
  </r>
  <r>
    <x v="1"/>
    <x v="0"/>
    <s v="USD"/>
    <n v="1465243740"/>
    <n v="1461438495"/>
    <b v="0"/>
    <n v="0"/>
    <b v="0"/>
    <s v="journalism/audio"/>
    <n v="0"/>
    <n v="0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n v="0"/>
    <x v="5"/>
  </r>
  <r>
    <x v="1"/>
    <x v="0"/>
    <s v="USD"/>
    <n v="1457394545"/>
    <n v="1454802545"/>
    <b v="0"/>
    <n v="0"/>
    <b v="0"/>
    <s v="journalism/audio"/>
    <n v="0"/>
    <n v="0"/>
    <x v="5"/>
  </r>
  <r>
    <x v="1"/>
    <x v="0"/>
    <s v="USD"/>
    <n v="1429892177"/>
    <n v="1424711777"/>
    <b v="0"/>
    <n v="0"/>
    <b v="0"/>
    <s v="journalism/audio"/>
    <n v="0"/>
    <n v="0"/>
    <x v="5"/>
  </r>
  <r>
    <x v="1"/>
    <x v="0"/>
    <s v="USD"/>
    <n v="1480888483"/>
    <n v="1478292883"/>
    <b v="0"/>
    <n v="0"/>
    <b v="0"/>
    <s v="journalism/audio"/>
    <n v="0"/>
    <n v="0"/>
    <x v="5"/>
  </r>
  <r>
    <x v="1"/>
    <x v="0"/>
    <s v="USD"/>
    <n v="1427328000"/>
    <n v="1423777043"/>
    <b v="0"/>
    <n v="0"/>
    <b v="0"/>
    <s v="journalism/audio"/>
    <n v="0"/>
    <n v="0"/>
    <x v="5"/>
  </r>
  <r>
    <x v="1"/>
    <x v="0"/>
    <s v="USD"/>
    <n v="1426269456"/>
    <n v="1423681056"/>
    <b v="0"/>
    <n v="0"/>
    <b v="0"/>
    <s v="journalism/audio"/>
    <n v="0"/>
    <n v="0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n v="0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n v="0"/>
    <x v="5"/>
  </r>
  <r>
    <x v="2"/>
    <x v="0"/>
    <s v="USD"/>
    <n v="1373174903"/>
    <n v="1369286903"/>
    <b v="0"/>
    <n v="123"/>
    <b v="0"/>
    <s v="games/video games"/>
    <n v="8.9744444444444446E-2"/>
    <n v="65.667000000000002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5999999999999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n v="0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99999999999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0999999999999"/>
    <x v="6"/>
  </r>
  <r>
    <x v="2"/>
    <x v="0"/>
    <s v="USD"/>
    <n v="1452744011"/>
    <n v="1450152011"/>
    <b v="0"/>
    <n v="167"/>
    <b v="0"/>
    <s v="games/video games"/>
    <n v="0.29376000000000002"/>
    <n v="43.975999999999999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7000000000002"/>
    <x v="6"/>
  </r>
  <r>
    <x v="2"/>
    <x v="0"/>
    <s v="USD"/>
    <n v="1399778333"/>
    <n v="1397186333"/>
    <b v="0"/>
    <n v="98"/>
    <b v="0"/>
    <s v="games/video games"/>
    <n v="9.1050000000000006E-2"/>
    <n v="18.582000000000001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7000000000002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n v="0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n v="0"/>
    <x v="6"/>
  </r>
  <r>
    <x v="2"/>
    <x v="0"/>
    <s v="USD"/>
    <n v="1398366667"/>
    <n v="1395774667"/>
    <b v="0"/>
    <n v="147"/>
    <b v="0"/>
    <s v="games/video games"/>
    <n v="0.14182977777777778"/>
    <n v="43.417000000000002"/>
    <x v="6"/>
  </r>
  <r>
    <x v="2"/>
    <x v="6"/>
    <s v="EUR"/>
    <n v="1435293175"/>
    <n v="1432701175"/>
    <b v="0"/>
    <n v="49"/>
    <b v="0"/>
    <s v="games/video games"/>
    <n v="7.8266666666666665E-2"/>
    <n v="23.959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3000000000001"/>
    <x v="6"/>
  </r>
  <r>
    <x v="2"/>
    <x v="0"/>
    <s v="USD"/>
    <n v="1318180033"/>
    <n v="1315588033"/>
    <b v="0"/>
    <n v="27"/>
    <b v="0"/>
    <s v="games/video games"/>
    <n v="0.18300055555555556"/>
    <n v="122"/>
    <x v="6"/>
  </r>
  <r>
    <x v="2"/>
    <x v="0"/>
    <s v="USD"/>
    <n v="1377867220"/>
    <n v="1375275220"/>
    <b v="0"/>
    <n v="94"/>
    <b v="0"/>
    <s v="games/video games"/>
    <n v="5.0347999999999997E-2"/>
    <n v="267.80900000000003"/>
    <x v="6"/>
  </r>
  <r>
    <x v="2"/>
    <x v="0"/>
    <s v="USD"/>
    <n v="1412393400"/>
    <n v="1409747154"/>
    <b v="0"/>
    <n v="29"/>
    <b v="0"/>
    <s v="games/video games"/>
    <n v="0.17933333333333334"/>
    <n v="74.206999999999994"/>
    <x v="6"/>
  </r>
  <r>
    <x v="2"/>
    <x v="0"/>
    <s v="USD"/>
    <n v="1393786877"/>
    <n v="1390330877"/>
    <b v="0"/>
    <n v="7"/>
    <b v="0"/>
    <s v="games/video games"/>
    <n v="4.6999999999999999E-4"/>
    <n v="6.7140000000000004"/>
    <x v="6"/>
  </r>
  <r>
    <x v="2"/>
    <x v="0"/>
    <s v="USD"/>
    <n v="1397413095"/>
    <n v="1394821095"/>
    <b v="0"/>
    <n v="22"/>
    <b v="0"/>
    <s v="games/video games"/>
    <n v="7.2120000000000004E-2"/>
    <n v="81.954999999999998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0000000000002"/>
    <x v="6"/>
  </r>
  <r>
    <x v="2"/>
    <x v="0"/>
    <s v="USD"/>
    <n v="1386568740"/>
    <n v="1383095125"/>
    <b v="0"/>
    <n v="24"/>
    <b v="0"/>
    <s v="games/video games"/>
    <n v="5.3124999999999999E-2"/>
    <n v="17.707999999999998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6999999999997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000000000002"/>
    <x v="6"/>
  </r>
  <r>
    <x v="2"/>
    <x v="0"/>
    <s v="USD"/>
    <n v="1406148024"/>
    <n v="1403556024"/>
    <b v="0"/>
    <n v="0"/>
    <b v="0"/>
    <s v="games/video games"/>
    <n v="0"/>
    <n v="0"/>
    <x v="6"/>
  </r>
  <r>
    <x v="2"/>
    <x v="0"/>
    <s v="USD"/>
    <n v="1334326635"/>
    <n v="1329146235"/>
    <b v="0"/>
    <n v="21"/>
    <b v="0"/>
    <s v="games/video games"/>
    <n v="2.93E-2"/>
    <n v="34.881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999999999999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99999999999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0000000000002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2999999999998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n v="0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n v="0"/>
    <x v="6"/>
  </r>
  <r>
    <x v="2"/>
    <x v="0"/>
    <s v="USD"/>
    <n v="1397910848"/>
    <n v="1395318848"/>
    <b v="0"/>
    <n v="3"/>
    <b v="0"/>
    <s v="games/video games"/>
    <n v="2.2000000000000001E-3"/>
    <n v="3.6669999999999998"/>
    <x v="6"/>
  </r>
  <r>
    <x v="2"/>
    <x v="0"/>
    <s v="USD"/>
    <n v="1430409651"/>
    <n v="1427817651"/>
    <b v="0"/>
    <n v="7"/>
    <b v="0"/>
    <s v="games/mobile games"/>
    <n v="4.7222222222222223E-3"/>
    <n v="60.713999999999999"/>
    <x v="6"/>
  </r>
  <r>
    <x v="2"/>
    <x v="1"/>
    <s v="GBP"/>
    <n v="1443193130"/>
    <n v="1438009130"/>
    <b v="0"/>
    <n v="0"/>
    <b v="0"/>
    <s v="games/mobile games"/>
    <n v="0"/>
    <n v="0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999999999999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9999999999998"/>
    <x v="6"/>
  </r>
  <r>
    <x v="2"/>
    <x v="2"/>
    <s v="AUD"/>
    <n v="1450993668"/>
    <n v="1448401668"/>
    <b v="0"/>
    <n v="0"/>
    <b v="0"/>
    <s v="games/mobile games"/>
    <n v="0"/>
    <n v="0"/>
    <x v="6"/>
  </r>
  <r>
    <x v="2"/>
    <x v="5"/>
    <s v="CAD"/>
    <n v="1483238771"/>
    <n v="1480646771"/>
    <b v="0"/>
    <n v="13"/>
    <b v="0"/>
    <s v="games/mobile games"/>
    <n v="0.14380000000000001"/>
    <n v="110.61499999999999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00000000001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n v="0"/>
    <x v="6"/>
  </r>
  <r>
    <x v="2"/>
    <x v="12"/>
    <s v="EUR"/>
    <n v="1436460450"/>
    <n v="1433868450"/>
    <b v="0"/>
    <n v="0"/>
    <b v="0"/>
    <s v="games/mobile games"/>
    <n v="0"/>
    <n v="0"/>
    <x v="6"/>
  </r>
  <r>
    <x v="2"/>
    <x v="0"/>
    <s v="USD"/>
    <n v="1424131727"/>
    <n v="1421539727"/>
    <b v="0"/>
    <n v="0"/>
    <b v="0"/>
    <s v="games/mobile games"/>
    <n v="0"/>
    <n v="0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n v="0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7000000000002"/>
    <x v="7"/>
  </r>
  <r>
    <x v="2"/>
    <x v="5"/>
    <s v="CAD"/>
    <n v="1413760783"/>
    <n v="1408576783"/>
    <b v="0"/>
    <n v="0"/>
    <b v="0"/>
    <s v="food/food trucks"/>
    <n v="0"/>
    <n v="0"/>
    <x v="7"/>
  </r>
  <r>
    <x v="2"/>
    <x v="0"/>
    <s v="USD"/>
    <n v="1480568781"/>
    <n v="1477973181"/>
    <b v="0"/>
    <n v="3"/>
    <b v="0"/>
    <s v="food/food trucks"/>
    <n v="4.8666666666666667E-3"/>
    <n v="24.332999999999998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n v="0"/>
    <x v="7"/>
  </r>
  <r>
    <x v="2"/>
    <x v="0"/>
    <s v="USD"/>
    <n v="1431709312"/>
    <n v="1429117312"/>
    <b v="0"/>
    <n v="15"/>
    <b v="0"/>
    <s v="food/food trucks"/>
    <n v="5.6937500000000002E-2"/>
    <n v="60.732999999999997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n v="0"/>
    <x v="7"/>
  </r>
  <r>
    <x v="2"/>
    <x v="0"/>
    <s v="USD"/>
    <n v="1417795480"/>
    <n v="1412607880"/>
    <b v="0"/>
    <n v="3"/>
    <b v="0"/>
    <s v="food/food trucks"/>
    <n v="1.5100000000000001E-2"/>
    <n v="50.332999999999998"/>
    <x v="7"/>
  </r>
  <r>
    <x v="2"/>
    <x v="0"/>
    <s v="USD"/>
    <n v="1418091128"/>
    <n v="1415499128"/>
    <b v="0"/>
    <n v="3"/>
    <b v="0"/>
    <s v="food/food trucks"/>
    <n v="4.6666666666666671E-3"/>
    <n v="11.667"/>
    <x v="7"/>
  </r>
  <r>
    <x v="2"/>
    <x v="0"/>
    <s v="USD"/>
    <n v="1435679100"/>
    <n v="1433006765"/>
    <b v="0"/>
    <n v="0"/>
    <b v="0"/>
    <s v="food/food trucks"/>
    <n v="0"/>
    <n v="0"/>
    <x v="7"/>
  </r>
  <r>
    <x v="2"/>
    <x v="0"/>
    <s v="USD"/>
    <n v="1427510586"/>
    <n v="1424922186"/>
    <b v="0"/>
    <n v="19"/>
    <b v="0"/>
    <s v="food/food trucks"/>
    <n v="3.85E-2"/>
    <n v="60.789000000000001"/>
    <x v="7"/>
  </r>
  <r>
    <x v="2"/>
    <x v="0"/>
    <s v="USD"/>
    <n v="1432047989"/>
    <n v="1430233589"/>
    <b v="0"/>
    <n v="0"/>
    <b v="0"/>
    <s v="food/food trucks"/>
    <n v="0"/>
    <n v="0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n v="0"/>
    <x v="7"/>
  </r>
  <r>
    <x v="2"/>
    <x v="0"/>
    <s v="USD"/>
    <n v="1466270582"/>
    <n v="1463678582"/>
    <b v="0"/>
    <n v="0"/>
    <b v="0"/>
    <s v="food/food trucks"/>
    <n v="0"/>
    <n v="0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8000000000002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9999999999998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n v="0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99999999999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n v="0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999999999995"/>
    <x v="7"/>
  </r>
  <r>
    <x v="2"/>
    <x v="0"/>
    <s v="USD"/>
    <n v="1425197321"/>
    <n v="1422605321"/>
    <b v="0"/>
    <n v="3"/>
    <b v="0"/>
    <s v="food/food trucks"/>
    <n v="8.0000000000000007E-5"/>
    <n v="1.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2999999999998"/>
    <x v="7"/>
  </r>
  <r>
    <x v="0"/>
    <x v="1"/>
    <s v="GBP"/>
    <n v="1486391011"/>
    <n v="1483712611"/>
    <b v="0"/>
    <n v="375"/>
    <b v="1"/>
    <s v="photography/photobooks"/>
    <n v="1.0493636363636363"/>
    <n v="61.563000000000002"/>
    <x v="8"/>
  </r>
  <r>
    <x v="0"/>
    <x v="0"/>
    <s v="USD"/>
    <n v="1433736000"/>
    <n v="1430945149"/>
    <b v="0"/>
    <n v="111"/>
    <b v="1"/>
    <s v="photography/photobooks"/>
    <n v="1.0544"/>
    <n v="118.739"/>
    <x v="8"/>
  </r>
  <r>
    <x v="0"/>
    <x v="1"/>
    <s v="GBP"/>
    <n v="1433198520"/>
    <n v="1430340195"/>
    <b v="0"/>
    <n v="123"/>
    <b v="1"/>
    <s v="photography/photobooks"/>
    <n v="1.0673333333333332"/>
    <n v="65.081000000000003"/>
    <x v="8"/>
  </r>
  <r>
    <x v="0"/>
    <x v="0"/>
    <s v="USD"/>
    <n v="1431885600"/>
    <n v="1429133323"/>
    <b v="0"/>
    <n v="70"/>
    <b v="1"/>
    <s v="photography/photobooks"/>
    <n v="1.0412571428571429"/>
    <n v="130.15700000000001"/>
    <x v="8"/>
  </r>
  <r>
    <x v="0"/>
    <x v="5"/>
    <s v="CAD"/>
    <n v="1482943740"/>
    <n v="1481129340"/>
    <b v="0"/>
    <n v="85"/>
    <b v="1"/>
    <s v="photography/photobooks"/>
    <n v="1.6054999999999999"/>
    <n v="37.776000000000003"/>
    <x v="8"/>
  </r>
  <r>
    <x v="0"/>
    <x v="0"/>
    <s v="USD"/>
    <n v="1467242995"/>
    <n v="1465428595"/>
    <b v="0"/>
    <n v="86"/>
    <b v="1"/>
    <s v="photography/photobooks"/>
    <n v="1.0777777777777777"/>
    <n v="112.791"/>
    <x v="8"/>
  </r>
  <r>
    <x v="0"/>
    <x v="0"/>
    <s v="USD"/>
    <n v="1409500725"/>
    <n v="1406908725"/>
    <b v="0"/>
    <n v="13"/>
    <b v="1"/>
    <s v="photography/photobooks"/>
    <n v="1.35"/>
    <n v="51.923000000000002"/>
    <x v="8"/>
  </r>
  <r>
    <x v="0"/>
    <x v="0"/>
    <s v="USD"/>
    <n v="1458480560"/>
    <n v="1455892160"/>
    <b v="0"/>
    <n v="33"/>
    <b v="1"/>
    <s v="photography/photobooks"/>
    <n v="1.0907407407407408"/>
    <n v="89.242000000000004"/>
    <x v="8"/>
  </r>
  <r>
    <x v="0"/>
    <x v="1"/>
    <s v="GBP"/>
    <n v="1486814978"/>
    <n v="1484222978"/>
    <b v="0"/>
    <n v="15"/>
    <b v="1"/>
    <s v="photography/photobooks"/>
    <n v="2.9"/>
    <n v="19.332999999999998"/>
    <x v="8"/>
  </r>
  <r>
    <x v="0"/>
    <x v="0"/>
    <s v="USD"/>
    <n v="1460223453"/>
    <n v="1455043053"/>
    <b v="0"/>
    <n v="273"/>
    <b v="1"/>
    <s v="photography/photobooks"/>
    <n v="1.0395714285714286"/>
    <n v="79.966999999999999"/>
    <x v="8"/>
  </r>
  <r>
    <x v="0"/>
    <x v="17"/>
    <s v="EUR"/>
    <n v="1428493379"/>
    <n v="1425901379"/>
    <b v="0"/>
    <n v="714"/>
    <b v="1"/>
    <s v="photography/photobooks"/>
    <n v="3.2223999999999999"/>
    <n v="56.414999999999999"/>
    <x v="8"/>
  </r>
  <r>
    <x v="0"/>
    <x v="13"/>
    <s v="EUR"/>
    <n v="1450602000"/>
    <n v="1445415653"/>
    <b v="0"/>
    <n v="170"/>
    <b v="1"/>
    <s v="photography/photobooks"/>
    <n v="1.35"/>
    <n v="79.412000000000006"/>
    <x v="8"/>
  </r>
  <r>
    <x v="0"/>
    <x v="1"/>
    <s v="GBP"/>
    <n v="1450467539"/>
    <n v="1447875539"/>
    <b v="0"/>
    <n v="512"/>
    <b v="1"/>
    <s v="photography/photobooks"/>
    <n v="2.6991034482758622"/>
    <n v="76.438999999999993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999999999997"/>
    <x v="8"/>
  </r>
  <r>
    <x v="0"/>
    <x v="1"/>
    <s v="GBP"/>
    <n v="1436380200"/>
    <n v="1433615400"/>
    <b v="0"/>
    <n v="9"/>
    <b v="1"/>
    <s v="photography/photobooks"/>
    <n v="1.0131677953348381"/>
    <n v="299.22199999999998"/>
    <x v="8"/>
  </r>
  <r>
    <x v="0"/>
    <x v="0"/>
    <s v="USD"/>
    <n v="1429183656"/>
    <n v="1427369256"/>
    <b v="0"/>
    <n v="103"/>
    <b v="1"/>
    <s v="photography/photobooks"/>
    <n v="1.2560416666666667"/>
    <n v="58.533999999999999"/>
    <x v="8"/>
  </r>
  <r>
    <x v="0"/>
    <x v="1"/>
    <s v="GBP"/>
    <n v="1468593246"/>
    <n v="1466001246"/>
    <b v="0"/>
    <n v="111"/>
    <b v="1"/>
    <s v="photography/photobooks"/>
    <n v="1.0243783333333334"/>
    <n v="55.372"/>
    <x v="8"/>
  </r>
  <r>
    <x v="0"/>
    <x v="2"/>
    <s v="AUD"/>
    <n v="1435388154"/>
    <n v="1432796154"/>
    <b v="0"/>
    <n v="271"/>
    <b v="1"/>
    <s v="photography/photobooks"/>
    <n v="1.99244"/>
    <n v="183.804"/>
    <x v="8"/>
  </r>
  <r>
    <x v="0"/>
    <x v="0"/>
    <s v="USD"/>
    <n v="1433083527"/>
    <n v="1430491527"/>
    <b v="0"/>
    <n v="101"/>
    <b v="1"/>
    <s v="photography/photobooks"/>
    <n v="1.0245398773006136"/>
    <n v="165.34700000000001"/>
    <x v="8"/>
  </r>
  <r>
    <x v="0"/>
    <x v="0"/>
    <s v="USD"/>
    <n v="1449205200"/>
    <n v="1445363833"/>
    <b v="0"/>
    <n v="57"/>
    <b v="1"/>
    <s v="photography/photobooks"/>
    <n v="1.0294615384615384"/>
    <n v="234.78899999999999"/>
    <x v="8"/>
  </r>
  <r>
    <x v="0"/>
    <x v="12"/>
    <s v="EUR"/>
    <n v="1434197351"/>
    <n v="1431605351"/>
    <b v="0"/>
    <n v="62"/>
    <b v="1"/>
    <s v="photography/photobooks"/>
    <n v="1.0086153846153847"/>
    <n v="211.48400000000001"/>
    <x v="8"/>
  </r>
  <r>
    <x v="0"/>
    <x v="15"/>
    <s v="EUR"/>
    <n v="1489238940"/>
    <n v="1486406253"/>
    <b v="0"/>
    <n v="32"/>
    <b v="1"/>
    <s v="photography/photobooks"/>
    <n v="1.1499999999999999"/>
    <n v="32.344000000000001"/>
    <x v="8"/>
  </r>
  <r>
    <x v="0"/>
    <x v="13"/>
    <s v="EUR"/>
    <n v="1459418400"/>
    <n v="1456827573"/>
    <b v="0"/>
    <n v="141"/>
    <b v="1"/>
    <s v="photography/photobooks"/>
    <n v="1.0416766467065868"/>
    <n v="123.376"/>
    <x v="8"/>
  </r>
  <r>
    <x v="0"/>
    <x v="0"/>
    <s v="USD"/>
    <n v="1458835264"/>
    <n v="1456246864"/>
    <b v="0"/>
    <n v="75"/>
    <b v="1"/>
    <s v="photography/photobooks"/>
    <n v="1.5529999999999999"/>
    <n v="207.06700000000001"/>
    <x v="8"/>
  </r>
  <r>
    <x v="0"/>
    <x v="0"/>
    <s v="USD"/>
    <n v="1488053905"/>
    <n v="1485461905"/>
    <b v="0"/>
    <n v="46"/>
    <b v="1"/>
    <s v="photography/photobooks"/>
    <n v="1.06"/>
    <n v="138.261"/>
    <x v="8"/>
  </r>
  <r>
    <x v="0"/>
    <x v="11"/>
    <s v="SEK"/>
    <n v="1433106000"/>
    <n v="1431124572"/>
    <b v="0"/>
    <n v="103"/>
    <b v="1"/>
    <s v="photography/photobooks"/>
    <n v="2.5431499999999998"/>
    <n v="493.81599999999997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6999999999997"/>
    <x v="8"/>
  </r>
  <r>
    <x v="0"/>
    <x v="1"/>
    <s v="GBP"/>
    <n v="1485886100"/>
    <n v="1482862100"/>
    <b v="0"/>
    <n v="108"/>
    <b v="1"/>
    <s v="photography/photobooks"/>
    <n v="1.0223076923076924"/>
    <n v="61.52799999999999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1999999999999"/>
    <x v="8"/>
  </r>
  <r>
    <x v="0"/>
    <x v="0"/>
    <s v="USD"/>
    <n v="1443826980"/>
    <n v="1441032457"/>
    <b v="0"/>
    <n v="222"/>
    <b v="1"/>
    <s v="photography/photobooks"/>
    <n v="1.4570000000000001"/>
    <n v="91.882999999999996"/>
    <x v="8"/>
  </r>
  <r>
    <x v="0"/>
    <x v="0"/>
    <s v="USD"/>
    <n v="1468524340"/>
    <n v="1465932340"/>
    <b v="0"/>
    <n v="183"/>
    <b v="1"/>
    <s v="photography/photobooks"/>
    <n v="1.026"/>
    <n v="148.57400000000001"/>
    <x v="8"/>
  </r>
  <r>
    <x v="0"/>
    <x v="0"/>
    <s v="USD"/>
    <n v="1446346800"/>
    <n v="1443714800"/>
    <b v="0"/>
    <n v="89"/>
    <b v="1"/>
    <s v="photography/photobooks"/>
    <n v="1.7227777777777777"/>
    <n v="174.21299999999999"/>
    <x v="8"/>
  </r>
  <r>
    <x v="0"/>
    <x v="0"/>
    <s v="USD"/>
    <n v="1476961513"/>
    <n v="1474369513"/>
    <b v="0"/>
    <n v="253"/>
    <b v="1"/>
    <s v="photography/photobooks"/>
    <n v="1.5916819571865444"/>
    <n v="102.86199999999999"/>
    <x v="8"/>
  </r>
  <r>
    <x v="0"/>
    <x v="12"/>
    <s v="EUR"/>
    <n v="1440515112"/>
    <n v="1437923112"/>
    <b v="0"/>
    <n v="140"/>
    <b v="1"/>
    <s v="photography/photobooks"/>
    <n v="1.0376666666666667"/>
    <n v="111.179"/>
    <x v="8"/>
  </r>
  <r>
    <x v="0"/>
    <x v="1"/>
    <s v="GBP"/>
    <n v="1480809600"/>
    <n v="1478431488"/>
    <b v="0"/>
    <n v="103"/>
    <b v="1"/>
    <s v="photography/photobooks"/>
    <n v="1.1140954545454547"/>
    <n v="23.795999999999999"/>
    <x v="8"/>
  </r>
  <r>
    <x v="0"/>
    <x v="5"/>
    <s v="CAD"/>
    <n v="1459483200"/>
    <n v="1456852647"/>
    <b v="0"/>
    <n v="138"/>
    <b v="1"/>
    <s v="photography/photobooks"/>
    <n v="2.80375"/>
    <n v="81.268000000000001"/>
    <x v="8"/>
  </r>
  <r>
    <x v="0"/>
    <x v="0"/>
    <s v="USD"/>
    <n v="1478754909"/>
    <n v="1476159309"/>
    <b v="0"/>
    <n v="191"/>
    <b v="1"/>
    <s v="photography/photobooks"/>
    <n v="1.1210606060606061"/>
    <n v="116.215"/>
    <x v="8"/>
  </r>
  <r>
    <x v="1"/>
    <x v="0"/>
    <s v="USD"/>
    <n v="1402060302"/>
    <n v="1396876302"/>
    <b v="0"/>
    <n v="18"/>
    <b v="0"/>
    <s v="music/world music"/>
    <n v="7.0666666666666669E-2"/>
    <n v="58.889000000000003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n v="0"/>
    <x v="4"/>
  </r>
  <r>
    <x v="1"/>
    <x v="0"/>
    <s v="USD"/>
    <n v="1317231008"/>
    <n v="1312047008"/>
    <b v="0"/>
    <n v="24"/>
    <b v="0"/>
    <s v="music/world music"/>
    <n v="0.29299999999999998"/>
    <n v="61.042000000000002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n v="0"/>
    <x v="4"/>
  </r>
  <r>
    <x v="1"/>
    <x v="0"/>
    <s v="USD"/>
    <n v="1440723600"/>
    <n v="1436394968"/>
    <b v="0"/>
    <n v="0"/>
    <b v="0"/>
    <s v="music/world music"/>
    <n v="0"/>
    <n v="0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2999999999998"/>
    <x v="4"/>
  </r>
  <r>
    <x v="1"/>
    <x v="1"/>
    <s v="GBP"/>
    <n v="1422903342"/>
    <n v="1420311342"/>
    <b v="0"/>
    <n v="0"/>
    <b v="0"/>
    <s v="music/world music"/>
    <n v="0"/>
    <n v="0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n v="0"/>
    <x v="4"/>
  </r>
  <r>
    <x v="1"/>
    <x v="0"/>
    <s v="USD"/>
    <n v="1345790865"/>
    <n v="1344062865"/>
    <b v="0"/>
    <n v="0"/>
    <b v="0"/>
    <s v="music/world music"/>
    <n v="0"/>
    <n v="0"/>
    <x v="4"/>
  </r>
  <r>
    <x v="1"/>
    <x v="0"/>
    <s v="USD"/>
    <n v="1312641536"/>
    <n v="1310049536"/>
    <b v="0"/>
    <n v="3"/>
    <b v="0"/>
    <s v="music/world music"/>
    <n v="0.17799999999999999"/>
    <n v="59.332999999999998"/>
    <x v="4"/>
  </r>
  <r>
    <x v="1"/>
    <x v="0"/>
    <s v="USD"/>
    <n v="1325804767"/>
    <n v="1323212767"/>
    <b v="0"/>
    <n v="0"/>
    <b v="0"/>
    <s v="music/world music"/>
    <n v="0"/>
    <n v="0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999999999995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000000000003"/>
    <x v="4"/>
  </r>
  <r>
    <x v="0"/>
    <x v="0"/>
    <s v="USD"/>
    <n v="1402755834"/>
    <n v="1400163834"/>
    <b v="1"/>
    <n v="17"/>
    <b v="1"/>
    <s v="music/rock"/>
    <n v="1.2024999999999999"/>
    <n v="141.471"/>
    <x v="4"/>
  </r>
  <r>
    <x v="0"/>
    <x v="0"/>
    <s v="USD"/>
    <n v="1323136949"/>
    <n v="1319245349"/>
    <b v="1"/>
    <n v="31"/>
    <b v="1"/>
    <s v="music/rock"/>
    <n v="1.17"/>
    <n v="75.483999999999995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000000000005"/>
    <x v="4"/>
  </r>
  <r>
    <x v="0"/>
    <x v="0"/>
    <s v="USD"/>
    <n v="1341683211"/>
    <n v="1339091211"/>
    <b v="1"/>
    <n v="81"/>
    <b v="1"/>
    <s v="music/rock"/>
    <n v="1.0444"/>
    <n v="64.468999999999994"/>
    <x v="4"/>
  </r>
  <r>
    <x v="0"/>
    <x v="0"/>
    <s v="USD"/>
    <n v="1410017131"/>
    <n v="1406129131"/>
    <b v="1"/>
    <n v="508"/>
    <b v="1"/>
    <s v="music/rock"/>
    <n v="2.0015333333333332"/>
    <n v="118.20099999999999"/>
    <x v="4"/>
  </r>
  <r>
    <x v="0"/>
    <x v="0"/>
    <s v="USD"/>
    <n v="1316979167"/>
    <n v="1311795167"/>
    <b v="1"/>
    <n v="74"/>
    <b v="1"/>
    <s v="music/rock"/>
    <n v="1.018"/>
    <n v="82.540999999999997"/>
    <x v="4"/>
  </r>
  <r>
    <x v="0"/>
    <x v="0"/>
    <s v="USD"/>
    <n v="1382658169"/>
    <n v="1380238969"/>
    <b v="1"/>
    <n v="141"/>
    <b v="1"/>
    <s v="music/rock"/>
    <n v="1.3765714285714286"/>
    <n v="34.17"/>
    <x v="4"/>
  </r>
  <r>
    <x v="0"/>
    <x v="0"/>
    <s v="USD"/>
    <n v="1409770107"/>
    <n v="1407178107"/>
    <b v="1"/>
    <n v="711"/>
    <b v="1"/>
    <s v="music/rock"/>
    <n v="3038.3319999999999"/>
    <n v="42.732999999999997"/>
    <x v="4"/>
  </r>
  <r>
    <x v="0"/>
    <x v="0"/>
    <s v="USD"/>
    <n v="1293857940"/>
    <n v="1288968886"/>
    <b v="1"/>
    <n v="141"/>
    <b v="1"/>
    <s v="music/rock"/>
    <n v="1.9885074626865671"/>
    <n v="94.489000000000004"/>
    <x v="4"/>
  </r>
  <r>
    <x v="0"/>
    <x v="0"/>
    <s v="USD"/>
    <n v="1385932652"/>
    <n v="1383337052"/>
    <b v="1"/>
    <n v="109"/>
    <b v="1"/>
    <s v="music/rock"/>
    <n v="2.0236666666666667"/>
    <n v="55.697000000000003"/>
    <x v="4"/>
  </r>
  <r>
    <x v="0"/>
    <x v="0"/>
    <s v="USD"/>
    <n v="1329084231"/>
    <n v="1326492231"/>
    <b v="1"/>
    <n v="361"/>
    <b v="1"/>
    <s v="music/rock"/>
    <n v="1.1796376666666666"/>
    <n v="98.031000000000006"/>
    <x v="4"/>
  </r>
  <r>
    <x v="0"/>
    <x v="0"/>
    <s v="USD"/>
    <n v="1301792590"/>
    <n v="1297562590"/>
    <b v="1"/>
    <n v="176"/>
    <b v="1"/>
    <s v="music/rock"/>
    <n v="2.9472727272727273"/>
    <n v="92.102000000000004"/>
    <x v="4"/>
  </r>
  <r>
    <x v="0"/>
    <x v="0"/>
    <s v="USD"/>
    <n v="1377960012"/>
    <n v="1375368012"/>
    <b v="1"/>
    <n v="670"/>
    <b v="1"/>
    <s v="music/rock"/>
    <n v="2.1314633333333335"/>
    <n v="38.174999999999997"/>
    <x v="4"/>
  </r>
  <r>
    <x v="0"/>
    <x v="0"/>
    <s v="USD"/>
    <n v="1402286340"/>
    <n v="1399504664"/>
    <b v="1"/>
    <n v="96"/>
    <b v="1"/>
    <s v="music/rock"/>
    <n v="1.0424"/>
    <n v="27.146000000000001"/>
    <x v="4"/>
  </r>
  <r>
    <x v="0"/>
    <x v="0"/>
    <s v="USD"/>
    <n v="1393445620"/>
    <n v="1390853620"/>
    <b v="1"/>
    <n v="74"/>
    <b v="1"/>
    <s v="music/rock"/>
    <n v="1.1366666666666667"/>
    <n v="50.689"/>
    <x v="4"/>
  </r>
  <r>
    <x v="0"/>
    <x v="0"/>
    <s v="USD"/>
    <n v="1390983227"/>
    <n v="1388391227"/>
    <b v="1"/>
    <n v="52"/>
    <b v="1"/>
    <s v="music/rock"/>
    <n v="1.0125"/>
    <n v="38.942"/>
    <x v="4"/>
  </r>
  <r>
    <x v="0"/>
    <x v="5"/>
    <s v="CAD"/>
    <n v="1392574692"/>
    <n v="1389982692"/>
    <b v="1"/>
    <n v="105"/>
    <b v="1"/>
    <s v="music/rock"/>
    <n v="1.2541538461538462"/>
    <n v="77.638000000000005"/>
    <x v="4"/>
  </r>
  <r>
    <x v="0"/>
    <x v="0"/>
    <s v="USD"/>
    <n v="1396054800"/>
    <n v="1393034470"/>
    <b v="1"/>
    <n v="41"/>
    <b v="1"/>
    <s v="music/rock"/>
    <n v="1.19"/>
    <n v="43.536999999999999"/>
    <x v="4"/>
  </r>
  <r>
    <x v="0"/>
    <x v="0"/>
    <s v="USD"/>
    <n v="1383062083"/>
    <n v="1380556483"/>
    <b v="1"/>
    <n v="34"/>
    <b v="1"/>
    <s v="music/rock"/>
    <n v="1.6646153846153846"/>
    <n v="31.824000000000002"/>
    <x v="4"/>
  </r>
  <r>
    <x v="0"/>
    <x v="0"/>
    <s v="USD"/>
    <n v="1291131815"/>
    <n v="1287071015"/>
    <b v="1"/>
    <n v="66"/>
    <b v="1"/>
    <s v="music/rock"/>
    <n v="1.1914771428571429"/>
    <n v="63.183999999999997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499999999999"/>
    <x v="4"/>
  </r>
  <r>
    <x v="0"/>
    <x v="0"/>
    <s v="USD"/>
    <n v="1379708247"/>
    <n v="1377116247"/>
    <b v="1"/>
    <n v="182"/>
    <b v="1"/>
    <s v="music/rock"/>
    <n v="1.1666666666666667"/>
    <n v="76.923000000000002"/>
    <x v="4"/>
  </r>
  <r>
    <x v="0"/>
    <x v="0"/>
    <s v="USD"/>
    <n v="1460764800"/>
    <n v="1458157512"/>
    <b v="1"/>
    <n v="206"/>
    <b v="1"/>
    <s v="music/rock"/>
    <n v="1.0864893617021276"/>
    <n v="99.155000000000001"/>
    <x v="4"/>
  </r>
  <r>
    <x v="0"/>
    <x v="0"/>
    <s v="USD"/>
    <n v="1332704042"/>
    <n v="1327523642"/>
    <b v="1"/>
    <n v="169"/>
    <b v="1"/>
    <s v="music/rock"/>
    <n v="1.1472"/>
    <n v="67.882000000000005"/>
    <x v="4"/>
  </r>
  <r>
    <x v="0"/>
    <x v="0"/>
    <s v="USD"/>
    <n v="1384363459"/>
    <n v="1381767859"/>
    <b v="1"/>
    <n v="31"/>
    <b v="1"/>
    <s v="music/rock"/>
    <n v="1.018"/>
    <n v="246.29"/>
    <x v="4"/>
  </r>
  <r>
    <x v="0"/>
    <x v="0"/>
    <s v="USD"/>
    <n v="1276574400"/>
    <n v="1270576379"/>
    <b v="1"/>
    <n v="28"/>
    <b v="1"/>
    <s v="music/rock"/>
    <n v="1.06"/>
    <n v="189.286"/>
    <x v="4"/>
  </r>
  <r>
    <x v="0"/>
    <x v="5"/>
    <s v="CAD"/>
    <n v="1409506291"/>
    <n v="1406914291"/>
    <b v="1"/>
    <n v="54"/>
    <b v="1"/>
    <s v="music/rock"/>
    <n v="1.0349999999999999"/>
    <n v="76.667000000000002"/>
    <x v="4"/>
  </r>
  <r>
    <x v="0"/>
    <x v="0"/>
    <s v="USD"/>
    <n v="1346344425"/>
    <n v="1343320425"/>
    <b v="1"/>
    <n v="467"/>
    <b v="1"/>
    <s v="music/rock"/>
    <n v="1.5497535999999998"/>
    <n v="82.962999999999994"/>
    <x v="4"/>
  </r>
  <r>
    <x v="0"/>
    <x v="0"/>
    <s v="USD"/>
    <n v="1375908587"/>
    <n v="1372884587"/>
    <b v="1"/>
    <n v="389"/>
    <b v="1"/>
    <s v="music/rock"/>
    <n v="1.6214066666666667"/>
    <n v="62.521999999999998"/>
    <x v="4"/>
  </r>
  <r>
    <x v="0"/>
    <x v="0"/>
    <s v="USD"/>
    <n v="1251777600"/>
    <n v="1247504047"/>
    <b v="1"/>
    <n v="68"/>
    <b v="1"/>
    <s v="music/rock"/>
    <n v="1.0442100000000001"/>
    <n v="46.067999999999998"/>
    <x v="4"/>
  </r>
  <r>
    <x v="0"/>
    <x v="0"/>
    <s v="USD"/>
    <n v="1346765347"/>
    <n v="1343741347"/>
    <b v="1"/>
    <n v="413"/>
    <b v="1"/>
    <s v="music/rock"/>
    <n v="1.0612433333333333"/>
    <n v="38.543999999999997"/>
    <x v="4"/>
  </r>
  <r>
    <x v="0"/>
    <x v="0"/>
    <s v="USD"/>
    <n v="1403661600"/>
    <n v="1401196766"/>
    <b v="1"/>
    <n v="190"/>
    <b v="1"/>
    <s v="music/rock"/>
    <n v="1.5493846153846154"/>
    <n v="53.005000000000003"/>
    <x v="4"/>
  </r>
  <r>
    <x v="0"/>
    <x v="0"/>
    <s v="USD"/>
    <n v="1395624170"/>
    <n v="1392171770"/>
    <b v="1"/>
    <n v="189"/>
    <b v="1"/>
    <s v="music/rock"/>
    <n v="1.1077157238734421"/>
    <n v="73.355000000000004"/>
    <x v="4"/>
  </r>
  <r>
    <x v="0"/>
    <x v="0"/>
    <s v="USD"/>
    <n v="1299003054"/>
    <n v="1291227054"/>
    <b v="1"/>
    <n v="130"/>
    <b v="1"/>
    <s v="music/rock"/>
    <n v="1.1091186666666666"/>
    <n v="127.97499999999999"/>
    <x v="4"/>
  </r>
  <r>
    <x v="0"/>
    <x v="0"/>
    <s v="USD"/>
    <n v="1375033836"/>
    <n v="1373305836"/>
    <b v="1"/>
    <n v="74"/>
    <b v="1"/>
    <s v="music/rock"/>
    <n v="1.1071428571428572"/>
    <n v="104.73"/>
    <x v="4"/>
  </r>
  <r>
    <x v="0"/>
    <x v="0"/>
    <s v="USD"/>
    <n v="1386565140"/>
    <n v="1383909855"/>
    <b v="1"/>
    <n v="274"/>
    <b v="1"/>
    <s v="music/rock"/>
    <n v="1.2361333333333333"/>
    <n v="67.671999999999997"/>
    <x v="4"/>
  </r>
  <r>
    <x v="0"/>
    <x v="0"/>
    <s v="USD"/>
    <n v="1362974400"/>
    <n v="1360948389"/>
    <b v="1"/>
    <n v="22"/>
    <b v="1"/>
    <s v="music/rock"/>
    <n v="2.1105"/>
    <n v="95.932000000000002"/>
    <x v="4"/>
  </r>
  <r>
    <x v="0"/>
    <x v="0"/>
    <s v="USD"/>
    <n v="1483203540"/>
    <n v="1481175482"/>
    <b v="0"/>
    <n v="31"/>
    <b v="1"/>
    <s v="theater/plays"/>
    <n v="1.01"/>
    <n v="65.161000000000001"/>
    <x v="1"/>
  </r>
  <r>
    <x v="0"/>
    <x v="1"/>
    <s v="GBP"/>
    <n v="1434808775"/>
    <n v="1433512775"/>
    <b v="0"/>
    <n v="63"/>
    <b v="1"/>
    <s v="theater/plays"/>
    <n v="1.0165"/>
    <n v="32.270000000000003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9"/>
    <x v="1"/>
  </r>
  <r>
    <x v="0"/>
    <x v="0"/>
    <s v="USD"/>
    <n v="1483499645"/>
    <n v="1480907645"/>
    <b v="0"/>
    <n v="52"/>
    <b v="1"/>
    <s v="theater/plays"/>
    <n v="1.2506666666666666"/>
    <n v="36.076999999999998"/>
    <x v="1"/>
  </r>
  <r>
    <x v="0"/>
    <x v="0"/>
    <s v="USD"/>
    <n v="1429772340"/>
    <n v="1427121931"/>
    <b v="0"/>
    <n v="86"/>
    <b v="1"/>
    <s v="theater/plays"/>
    <n v="1.0857142857142856"/>
    <n v="44.186"/>
    <x v="1"/>
  </r>
  <r>
    <x v="0"/>
    <x v="0"/>
    <s v="USD"/>
    <n v="1428390000"/>
    <n v="1425224391"/>
    <b v="0"/>
    <n v="42"/>
    <b v="1"/>
    <s v="theater/plays"/>
    <n v="1.4570000000000001"/>
    <n v="104.071"/>
    <x v="1"/>
  </r>
  <r>
    <x v="0"/>
    <x v="1"/>
    <s v="GBP"/>
    <n v="1444172340"/>
    <n v="1441822828"/>
    <b v="0"/>
    <n v="52"/>
    <b v="1"/>
    <s v="theater/plays"/>
    <n v="1.1000000000000001"/>
    <n v="35.962000000000003"/>
    <x v="1"/>
  </r>
  <r>
    <x v="0"/>
    <x v="0"/>
    <s v="USD"/>
    <n v="1447523371"/>
    <n v="1444927771"/>
    <b v="0"/>
    <n v="120"/>
    <b v="1"/>
    <s v="theater/plays"/>
    <n v="1.0223333333333333"/>
    <n v="127.792"/>
    <x v="1"/>
  </r>
  <r>
    <x v="0"/>
    <x v="1"/>
    <s v="GBP"/>
    <n v="1445252400"/>
    <n v="1443696797"/>
    <b v="0"/>
    <n v="22"/>
    <b v="1"/>
    <s v="theater/plays"/>
    <n v="1.22"/>
    <n v="27.727"/>
    <x v="1"/>
  </r>
  <r>
    <x v="0"/>
    <x v="1"/>
    <s v="GBP"/>
    <n v="1438189200"/>
    <n v="1435585497"/>
    <b v="0"/>
    <n v="64"/>
    <b v="1"/>
    <s v="theater/plays"/>
    <n v="1.0196000000000001"/>
    <n v="39.828000000000003"/>
    <x v="1"/>
  </r>
  <r>
    <x v="0"/>
    <x v="1"/>
    <s v="GBP"/>
    <n v="1457914373"/>
    <n v="1456189973"/>
    <b v="0"/>
    <n v="23"/>
    <b v="1"/>
    <s v="theater/plays"/>
    <n v="1.411764705882353"/>
    <n v="52.173999999999999"/>
    <x v="1"/>
  </r>
  <r>
    <x v="0"/>
    <x v="0"/>
    <s v="USD"/>
    <n v="1462125358"/>
    <n v="1459533358"/>
    <b v="0"/>
    <n v="238"/>
    <b v="1"/>
    <s v="theater/plays"/>
    <n v="1.0952500000000001"/>
    <n v="92.037999999999997"/>
    <x v="1"/>
  </r>
  <r>
    <x v="0"/>
    <x v="1"/>
    <s v="GBP"/>
    <n v="1461860432"/>
    <n v="1459268432"/>
    <b v="0"/>
    <n v="33"/>
    <b v="1"/>
    <s v="theater/plays"/>
    <n v="1.0465"/>
    <n v="63.423999999999999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1999999999995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3999999999999"/>
    <x v="1"/>
  </r>
  <r>
    <x v="1"/>
    <x v="1"/>
    <s v="GBP"/>
    <n v="1489376405"/>
    <n v="1484196005"/>
    <b v="0"/>
    <n v="104"/>
    <b v="0"/>
    <s v="technology/wearables"/>
    <n v="0.39627499999999999"/>
    <n v="152.41300000000001"/>
    <x v="2"/>
  </r>
  <r>
    <x v="1"/>
    <x v="0"/>
    <s v="USD"/>
    <n v="1469122200"/>
    <n v="1466611108"/>
    <b v="0"/>
    <n v="86"/>
    <b v="0"/>
    <s v="technology/wearables"/>
    <n v="0.25976666666666665"/>
    <n v="90.616"/>
    <x v="2"/>
  </r>
  <r>
    <x v="1"/>
    <x v="0"/>
    <s v="USD"/>
    <n v="1417690734"/>
    <n v="1415098734"/>
    <b v="0"/>
    <n v="356"/>
    <b v="0"/>
    <s v="technology/wearables"/>
    <n v="0.65246363636363636"/>
    <n v="201.60400000000001"/>
    <x v="2"/>
  </r>
  <r>
    <x v="1"/>
    <x v="0"/>
    <s v="USD"/>
    <n v="1455710679"/>
    <n v="1453118679"/>
    <b v="0"/>
    <n v="45"/>
    <b v="0"/>
    <s v="technology/wearables"/>
    <n v="0.11514000000000001"/>
    <n v="127.93300000000001"/>
    <x v="2"/>
  </r>
  <r>
    <x v="1"/>
    <x v="0"/>
    <s v="USD"/>
    <n v="1475937812"/>
    <n v="1472481812"/>
    <b v="0"/>
    <n v="38"/>
    <b v="0"/>
    <s v="technology/wearables"/>
    <n v="0.11360000000000001"/>
    <n v="29.895"/>
    <x v="2"/>
  </r>
  <r>
    <x v="1"/>
    <x v="0"/>
    <s v="USD"/>
    <n v="1444943468"/>
    <n v="1441919468"/>
    <b v="0"/>
    <n v="35"/>
    <b v="0"/>
    <s v="technology/wearables"/>
    <n v="1.1199130434782609"/>
    <n v="367.971"/>
    <x v="2"/>
  </r>
  <r>
    <x v="1"/>
    <x v="0"/>
    <s v="USD"/>
    <n v="1471622450"/>
    <n v="1467734450"/>
    <b v="0"/>
    <n v="24"/>
    <b v="0"/>
    <s v="technology/wearables"/>
    <n v="0.155"/>
    <n v="129.167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00000000001"/>
    <x v="2"/>
  </r>
  <r>
    <x v="1"/>
    <x v="0"/>
    <s v="USD"/>
    <n v="1477065860"/>
    <n v="1471881860"/>
    <b v="0"/>
    <n v="11"/>
    <b v="0"/>
    <s v="technology/wearables"/>
    <n v="1.1266666666666666E-2"/>
    <n v="184.364"/>
    <x v="2"/>
  </r>
  <r>
    <x v="1"/>
    <x v="0"/>
    <s v="USD"/>
    <n v="1446771600"/>
    <n v="1443700648"/>
    <b v="0"/>
    <n v="248"/>
    <b v="0"/>
    <s v="technology/wearables"/>
    <n v="0.40404000000000001"/>
    <n v="162.91900000000001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599999999995"/>
    <x v="2"/>
  </r>
  <r>
    <x v="1"/>
    <x v="0"/>
    <s v="USD"/>
    <n v="1420938172"/>
    <n v="1418346172"/>
    <b v="0"/>
    <n v="135"/>
    <b v="0"/>
    <s v="technology/wearables"/>
    <n v="0.15325"/>
    <n v="45.406999999999996"/>
    <x v="2"/>
  </r>
  <r>
    <x v="1"/>
    <x v="1"/>
    <s v="GBP"/>
    <n v="1405094400"/>
    <n v="1403810965"/>
    <b v="0"/>
    <n v="9"/>
    <b v="0"/>
    <s v="technology/wearables"/>
    <n v="0.15103448275862069"/>
    <n v="97.332999999999998"/>
    <x v="2"/>
  </r>
  <r>
    <x v="1"/>
    <x v="9"/>
    <s v="EUR"/>
    <n v="1483138800"/>
    <n v="1480610046"/>
    <b v="0"/>
    <n v="3"/>
    <b v="0"/>
    <s v="technology/wearables"/>
    <n v="5.0299999999999997E-3"/>
    <n v="167.667"/>
    <x v="2"/>
  </r>
  <r>
    <x v="1"/>
    <x v="11"/>
    <s v="SEK"/>
    <n v="1482515937"/>
    <n v="1479923937"/>
    <b v="0"/>
    <n v="7"/>
    <b v="0"/>
    <s v="technology/wearables"/>
    <n v="1.3028138528138528E-2"/>
    <n v="859.85699999999997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3"/>
    <x v="2"/>
  </r>
  <r>
    <x v="1"/>
    <x v="0"/>
    <s v="USD"/>
    <n v="1476371552"/>
    <n v="1473779552"/>
    <b v="0"/>
    <n v="90"/>
    <b v="0"/>
    <s v="technology/wearables"/>
    <n v="9.8400000000000001E-2"/>
    <n v="54.667000000000002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"/>
    <x v="2"/>
  </r>
  <r>
    <x v="1"/>
    <x v="0"/>
    <s v="USD"/>
    <n v="1432916235"/>
    <n v="1430324235"/>
    <b v="0"/>
    <n v="41"/>
    <b v="0"/>
    <s v="technology/wearables"/>
    <n v="3.5520833333333335E-2"/>
    <n v="41.585000000000001"/>
    <x v="2"/>
  </r>
  <r>
    <x v="1"/>
    <x v="0"/>
    <s v="USD"/>
    <n v="1476458734"/>
    <n v="1472570734"/>
    <b v="0"/>
    <n v="15"/>
    <b v="0"/>
    <s v="technology/wearables"/>
    <n v="2.3306666666666667E-2"/>
    <n v="116.533"/>
    <x v="2"/>
  </r>
  <r>
    <x v="1"/>
    <x v="0"/>
    <s v="USD"/>
    <n v="1417501145"/>
    <n v="1414041545"/>
    <b v="0"/>
    <n v="9"/>
    <b v="0"/>
    <s v="technology/wearables"/>
    <n v="8.1600000000000006E-3"/>
    <n v="45.332999999999998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n v="0"/>
    <x v="2"/>
  </r>
  <r>
    <x v="1"/>
    <x v="2"/>
    <s v="AUD"/>
    <n v="1405478025"/>
    <n v="1402886025"/>
    <b v="0"/>
    <n v="0"/>
    <b v="0"/>
    <s v="technology/wearables"/>
    <n v="0"/>
    <n v="0"/>
    <x v="2"/>
  </r>
  <r>
    <x v="1"/>
    <x v="0"/>
    <s v="USD"/>
    <n v="1457721287"/>
    <n v="1455129287"/>
    <b v="0"/>
    <n v="276"/>
    <b v="0"/>
    <s v="technology/wearables"/>
    <n v="0.10754135338345865"/>
    <n v="51.822000000000003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800000000001"/>
    <x v="2"/>
  </r>
  <r>
    <x v="1"/>
    <x v="0"/>
    <s v="USD"/>
    <n v="1488549079"/>
    <n v="1485957079"/>
    <b v="0"/>
    <n v="140"/>
    <b v="0"/>
    <s v="technology/wearables"/>
    <n v="0.49381999999999998"/>
    <n v="176.364"/>
    <x v="2"/>
  </r>
  <r>
    <x v="1"/>
    <x v="0"/>
    <s v="USD"/>
    <n v="1438543033"/>
    <n v="1435951033"/>
    <b v="0"/>
    <n v="15"/>
    <b v="0"/>
    <s v="technology/wearables"/>
    <n v="3.3033333333333331E-2"/>
    <n v="66.066999999999993"/>
    <x v="2"/>
  </r>
  <r>
    <x v="1"/>
    <x v="0"/>
    <s v="USD"/>
    <n v="1418056315"/>
    <n v="1414164715"/>
    <b v="0"/>
    <n v="37"/>
    <b v="0"/>
    <s v="technology/wearables"/>
    <n v="6.6339999999999996E-2"/>
    <n v="89.649000000000001"/>
    <x v="2"/>
  </r>
  <r>
    <x v="1"/>
    <x v="0"/>
    <s v="USD"/>
    <n v="1408112253"/>
    <n v="1405520253"/>
    <b v="0"/>
    <n v="0"/>
    <b v="0"/>
    <s v="technology/wearables"/>
    <n v="0"/>
    <n v="0"/>
    <x v="2"/>
  </r>
  <r>
    <x v="1"/>
    <x v="1"/>
    <s v="GBP"/>
    <n v="1475333917"/>
    <n v="1472569117"/>
    <b v="0"/>
    <n v="46"/>
    <b v="0"/>
    <s v="technology/wearables"/>
    <n v="0.7036"/>
    <n v="382.39100000000002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599999999999"/>
    <x v="2"/>
  </r>
  <r>
    <x v="0"/>
    <x v="5"/>
    <s v="CAD"/>
    <n v="1467313039"/>
    <n v="1464807439"/>
    <b v="0"/>
    <n v="139"/>
    <b v="1"/>
    <s v="publishing/nonfiction"/>
    <n v="3.7773333333333334"/>
    <n v="40.762999999999998"/>
    <x v="3"/>
  </r>
  <r>
    <x v="0"/>
    <x v="0"/>
    <s v="USD"/>
    <n v="1405366359"/>
    <n v="1402342359"/>
    <b v="0"/>
    <n v="7"/>
    <b v="1"/>
    <s v="publishing/nonfiction"/>
    <n v="1.25"/>
    <n v="53.570999999999998"/>
    <x v="3"/>
  </r>
  <r>
    <x v="0"/>
    <x v="0"/>
    <s v="USD"/>
    <n v="1372297751"/>
    <n v="1369705751"/>
    <b v="0"/>
    <n v="149"/>
    <b v="1"/>
    <s v="publishing/nonfiction"/>
    <n v="1.473265306122449"/>
    <n v="48.45"/>
    <x v="3"/>
  </r>
  <r>
    <x v="0"/>
    <x v="0"/>
    <s v="USD"/>
    <n v="1425741525"/>
    <n v="1423149525"/>
    <b v="0"/>
    <n v="31"/>
    <b v="1"/>
    <s v="publishing/nonfiction"/>
    <n v="1.022"/>
    <n v="82.418999999999997"/>
    <x v="3"/>
  </r>
  <r>
    <x v="0"/>
    <x v="0"/>
    <s v="USD"/>
    <n v="1418904533"/>
    <n v="1416485333"/>
    <b v="0"/>
    <n v="26"/>
    <b v="1"/>
    <s v="publishing/nonfiction"/>
    <n v="1.018723404255319"/>
    <n v="230.19200000000001"/>
    <x v="3"/>
  </r>
  <r>
    <x v="0"/>
    <x v="5"/>
    <s v="CAD"/>
    <n v="1450249140"/>
    <n v="1447055935"/>
    <b v="0"/>
    <n v="172"/>
    <b v="1"/>
    <s v="publishing/nonfiction"/>
    <n v="2.0419999999999998"/>
    <n v="59.36"/>
    <x v="3"/>
  </r>
  <r>
    <x v="0"/>
    <x v="0"/>
    <s v="USD"/>
    <n v="1451089134"/>
    <n v="1448497134"/>
    <b v="0"/>
    <n v="78"/>
    <b v="1"/>
    <s v="publishing/nonfiction"/>
    <n v="1.0405"/>
    <n v="66.698999999999998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999999999997"/>
    <x v="3"/>
  </r>
  <r>
    <x v="0"/>
    <x v="0"/>
    <s v="USD"/>
    <n v="1362960000"/>
    <n v="1359946188"/>
    <b v="0"/>
    <n v="42"/>
    <b v="1"/>
    <s v="publishing/nonfiction"/>
    <n v="1.3360000000000001"/>
    <n v="31.81"/>
    <x v="3"/>
  </r>
  <r>
    <x v="0"/>
    <x v="1"/>
    <s v="GBP"/>
    <n v="1465672979"/>
    <n v="1463080979"/>
    <b v="0"/>
    <n v="64"/>
    <b v="1"/>
    <s v="publishing/nonfiction"/>
    <n v="1.3025"/>
    <n v="24.422000000000001"/>
    <x v="3"/>
  </r>
  <r>
    <x v="0"/>
    <x v="1"/>
    <s v="GBP"/>
    <n v="1354269600"/>
    <n v="1351663605"/>
    <b v="0"/>
    <n v="121"/>
    <b v="1"/>
    <s v="publishing/nonfiction"/>
    <n v="1.2267999999999999"/>
    <n v="25.347000000000001"/>
    <x v="3"/>
  </r>
  <r>
    <x v="0"/>
    <x v="0"/>
    <s v="USD"/>
    <n v="1372985760"/>
    <n v="1370393760"/>
    <b v="0"/>
    <n v="87"/>
    <b v="1"/>
    <s v="publishing/nonfiction"/>
    <n v="1.8281058823529412"/>
    <n v="71.442999999999998"/>
    <x v="3"/>
  </r>
  <r>
    <x v="0"/>
    <x v="0"/>
    <s v="USD"/>
    <n v="1362117540"/>
    <n v="1359587137"/>
    <b v="0"/>
    <n v="65"/>
    <b v="1"/>
    <s v="publishing/nonfiction"/>
    <n v="1.2529999999999999"/>
    <n v="38.554000000000002"/>
    <x v="3"/>
  </r>
  <r>
    <x v="0"/>
    <x v="0"/>
    <s v="USD"/>
    <n v="1309009323"/>
    <n v="1306417323"/>
    <b v="0"/>
    <n v="49"/>
    <b v="1"/>
    <s v="publishing/nonfiction"/>
    <n v="1.1166666666666667"/>
    <n v="68.367000000000004"/>
    <x v="3"/>
  </r>
  <r>
    <x v="0"/>
    <x v="0"/>
    <s v="USD"/>
    <n v="1309980790"/>
    <n v="1304623990"/>
    <b v="0"/>
    <n v="19"/>
    <b v="1"/>
    <s v="publishing/nonfiction"/>
    <n v="1.1575757575757575"/>
    <n v="40.210999999999999"/>
    <x v="3"/>
  </r>
  <r>
    <x v="0"/>
    <x v="0"/>
    <s v="USD"/>
    <n v="1343943420"/>
    <n v="1341524220"/>
    <b v="0"/>
    <n v="81"/>
    <b v="1"/>
    <s v="publishing/nonfiction"/>
    <n v="1.732"/>
    <n v="32.073999999999998"/>
    <x v="3"/>
  </r>
  <r>
    <x v="0"/>
    <x v="1"/>
    <s v="GBP"/>
    <n v="1403370772"/>
    <n v="1400778772"/>
    <b v="0"/>
    <n v="264"/>
    <b v="1"/>
    <s v="publishing/nonfiction"/>
    <n v="1.2598333333333334"/>
    <n v="28.632999999999999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99999999997"/>
    <x v="4"/>
  </r>
  <r>
    <x v="0"/>
    <x v="0"/>
    <s v="USD"/>
    <n v="1426523752"/>
    <n v="1423935352"/>
    <b v="0"/>
    <n v="92"/>
    <b v="1"/>
    <s v="music/rock"/>
    <n v="1.0026666666666666"/>
    <n v="81.739000000000004"/>
    <x v="4"/>
  </r>
  <r>
    <x v="0"/>
    <x v="0"/>
    <s v="USD"/>
    <n v="1417049663"/>
    <n v="1413158063"/>
    <b v="0"/>
    <n v="147"/>
    <b v="1"/>
    <s v="music/rock"/>
    <n v="1.2648920000000001"/>
    <n v="64.534999999999997"/>
    <x v="4"/>
  </r>
  <r>
    <x v="0"/>
    <x v="0"/>
    <s v="USD"/>
    <n v="1447463050"/>
    <n v="1444867450"/>
    <b v="0"/>
    <n v="90"/>
    <b v="1"/>
    <s v="music/rock"/>
    <n v="1.1426000000000001"/>
    <n v="63.478000000000002"/>
    <x v="4"/>
  </r>
  <r>
    <x v="0"/>
    <x v="0"/>
    <s v="USD"/>
    <n v="1434342894"/>
    <n v="1432269294"/>
    <b v="0"/>
    <n v="87"/>
    <b v="1"/>
    <s v="music/rock"/>
    <n v="1.107"/>
    <n v="63.621000000000002"/>
    <x v="4"/>
  </r>
  <r>
    <x v="0"/>
    <x v="0"/>
    <s v="USD"/>
    <n v="1397225746"/>
    <n v="1394633746"/>
    <b v="0"/>
    <n v="406"/>
    <b v="1"/>
    <s v="music/rock"/>
    <n v="1.0534805315203954"/>
    <n v="83.966999999999999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00000000001"/>
    <x v="4"/>
  </r>
  <r>
    <x v="0"/>
    <x v="0"/>
    <s v="USD"/>
    <n v="1458874388"/>
    <n v="1456285988"/>
    <b v="0"/>
    <n v="66"/>
    <b v="1"/>
    <s v="music/rock"/>
    <n v="1.8946666666666667"/>
    <n v="43.061"/>
    <x v="4"/>
  </r>
  <r>
    <x v="0"/>
    <x v="6"/>
    <s v="EUR"/>
    <n v="1484444119"/>
    <n v="1481852119"/>
    <b v="0"/>
    <n v="109"/>
    <b v="1"/>
    <s v="music/rock"/>
    <n v="1.7132499999999999"/>
    <n v="62.872"/>
    <x v="4"/>
  </r>
  <r>
    <x v="0"/>
    <x v="1"/>
    <s v="GBP"/>
    <n v="1480784606"/>
    <n v="1478189006"/>
    <b v="0"/>
    <n v="168"/>
    <b v="1"/>
    <s v="music/rock"/>
    <n v="2.5248648648648651"/>
    <n v="55.606999999999999"/>
    <x v="4"/>
  </r>
  <r>
    <x v="0"/>
    <x v="0"/>
    <s v="USD"/>
    <n v="1486095060"/>
    <n v="1484198170"/>
    <b v="0"/>
    <n v="31"/>
    <b v="1"/>
    <s v="music/rock"/>
    <n v="1.1615384615384616"/>
    <n v="48.71"/>
    <x v="4"/>
  </r>
  <r>
    <x v="0"/>
    <x v="1"/>
    <s v="GBP"/>
    <n v="1470075210"/>
    <n v="1468779210"/>
    <b v="0"/>
    <n v="133"/>
    <b v="1"/>
    <s v="music/rock"/>
    <n v="2.0335000000000001"/>
    <n v="30.579000000000001"/>
    <x v="4"/>
  </r>
  <r>
    <x v="0"/>
    <x v="0"/>
    <s v="USD"/>
    <n v="1433504876"/>
    <n v="1430912876"/>
    <b v="0"/>
    <n v="151"/>
    <b v="1"/>
    <s v="music/rock"/>
    <n v="1.1160000000000001"/>
    <n v="73.906999999999996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5999999999995"/>
    <x v="4"/>
  </r>
  <r>
    <x v="0"/>
    <x v="0"/>
    <s v="USD"/>
    <n v="1367867536"/>
    <n v="1365275536"/>
    <b v="0"/>
    <n v="148"/>
    <b v="1"/>
    <s v="music/rock"/>
    <n v="1.043625"/>
    <n v="56.411999999999999"/>
    <x v="4"/>
  </r>
  <r>
    <x v="0"/>
    <x v="5"/>
    <s v="CAD"/>
    <n v="1482457678"/>
    <n v="1480729678"/>
    <b v="0"/>
    <n v="93"/>
    <b v="1"/>
    <s v="music/rock"/>
    <n v="2.124090909090909"/>
    <n v="50.247"/>
    <x v="4"/>
  </r>
  <r>
    <x v="0"/>
    <x v="0"/>
    <s v="USD"/>
    <n v="1436117922"/>
    <n v="1433525922"/>
    <b v="0"/>
    <n v="63"/>
    <b v="1"/>
    <s v="music/rock"/>
    <n v="1.2408571428571429"/>
    <n v="68.936999999999998"/>
    <x v="4"/>
  </r>
  <r>
    <x v="0"/>
    <x v="12"/>
    <s v="EUR"/>
    <n v="1461931860"/>
    <n v="1457109121"/>
    <b v="0"/>
    <n v="134"/>
    <b v="1"/>
    <s v="music/rock"/>
    <n v="1.10406125"/>
    <n v="65.914000000000001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3999999999993"/>
    <x v="4"/>
  </r>
  <r>
    <x v="0"/>
    <x v="0"/>
    <s v="USD"/>
    <n v="1476720840"/>
    <n v="1474469117"/>
    <b v="0"/>
    <n v="112"/>
    <b v="1"/>
    <s v="music/rock"/>
    <n v="1.348074"/>
    <n v="60.182000000000002"/>
    <x v="4"/>
  </r>
  <r>
    <x v="0"/>
    <x v="1"/>
    <s v="GBP"/>
    <n v="1471087957"/>
    <n v="1468495957"/>
    <b v="0"/>
    <n v="34"/>
    <b v="1"/>
    <s v="music/rock"/>
    <n v="1.454"/>
    <n v="21.382000000000001"/>
    <x v="4"/>
  </r>
  <r>
    <x v="0"/>
    <x v="0"/>
    <s v="USD"/>
    <n v="1430154720"/>
    <n v="1427224606"/>
    <b v="0"/>
    <n v="19"/>
    <b v="1"/>
    <s v="music/rock"/>
    <n v="1.0910714285714285"/>
    <n v="160.78899999999999"/>
    <x v="4"/>
  </r>
  <r>
    <x v="0"/>
    <x v="0"/>
    <s v="USD"/>
    <n v="1440219540"/>
    <n v="1436369818"/>
    <b v="0"/>
    <n v="13"/>
    <b v="1"/>
    <s v="music/rock"/>
    <n v="1.1020000000000001"/>
    <n v="42.384999999999998"/>
    <x v="4"/>
  </r>
  <r>
    <x v="0"/>
    <x v="0"/>
    <s v="USD"/>
    <n v="1456976586"/>
    <n v="1454298186"/>
    <b v="0"/>
    <n v="104"/>
    <b v="1"/>
    <s v="music/rock"/>
    <n v="1.1364000000000001"/>
    <n v="27.317"/>
    <x v="4"/>
  </r>
  <r>
    <x v="0"/>
    <x v="0"/>
    <s v="USD"/>
    <n v="1470068523"/>
    <n v="1467476523"/>
    <b v="0"/>
    <n v="52"/>
    <b v="1"/>
    <s v="music/rock"/>
    <n v="1.0235000000000001"/>
    <n v="196.827"/>
    <x v="4"/>
  </r>
  <r>
    <x v="0"/>
    <x v="0"/>
    <s v="USD"/>
    <n v="1488337200"/>
    <n v="1484623726"/>
    <b v="0"/>
    <n v="17"/>
    <b v="1"/>
    <s v="music/rock"/>
    <n v="1.2213333333333334"/>
    <n v="53.881999999999998"/>
    <x v="4"/>
  </r>
  <r>
    <x v="0"/>
    <x v="0"/>
    <s v="USD"/>
    <n v="1484430481"/>
    <n v="1481838481"/>
    <b v="0"/>
    <n v="82"/>
    <b v="1"/>
    <s v="music/rock"/>
    <n v="1.1188571428571428"/>
    <n v="47.756"/>
    <x v="4"/>
  </r>
  <r>
    <x v="0"/>
    <x v="0"/>
    <s v="USD"/>
    <n v="1423871882"/>
    <n v="1421279882"/>
    <b v="0"/>
    <n v="73"/>
    <b v="1"/>
    <s v="music/rock"/>
    <n v="1.073"/>
    <n v="88.191999999999993"/>
    <x v="4"/>
  </r>
  <r>
    <x v="0"/>
    <x v="0"/>
    <s v="USD"/>
    <n v="1477603140"/>
    <n v="1475013710"/>
    <b v="0"/>
    <n v="158"/>
    <b v="1"/>
    <s v="music/rock"/>
    <n v="1.1385000000000001"/>
    <n v="72.057000000000002"/>
    <x v="4"/>
  </r>
  <r>
    <x v="0"/>
    <x v="0"/>
    <s v="USD"/>
    <n v="1467752334"/>
    <n v="1465160334"/>
    <b v="0"/>
    <n v="65"/>
    <b v="1"/>
    <s v="music/rock"/>
    <n v="1.0968181818181819"/>
    <n v="74.245999999999995"/>
    <x v="4"/>
  </r>
  <r>
    <x v="0"/>
    <x v="0"/>
    <s v="USD"/>
    <n v="1412640373"/>
    <n v="1410048373"/>
    <b v="0"/>
    <n v="184"/>
    <b v="1"/>
    <s v="music/rock"/>
    <n v="1.2614444444444444"/>
    <n v="61.701000000000001"/>
    <x v="4"/>
  </r>
  <r>
    <x v="0"/>
    <x v="1"/>
    <s v="GBP"/>
    <n v="1465709400"/>
    <n v="1462695073"/>
    <b v="0"/>
    <n v="34"/>
    <b v="1"/>
    <s v="music/rock"/>
    <n v="1.6742857142857144"/>
    <n v="17.234999999999999"/>
    <x v="4"/>
  </r>
  <r>
    <x v="0"/>
    <x v="0"/>
    <s v="USD"/>
    <n v="1369612474"/>
    <n v="1367798074"/>
    <b v="0"/>
    <n v="240"/>
    <b v="1"/>
    <s v="music/rock"/>
    <n v="4.9652000000000003"/>
    <n v="51.720999999999997"/>
    <x v="4"/>
  </r>
  <r>
    <x v="0"/>
    <x v="1"/>
    <s v="GBP"/>
    <n v="1430439411"/>
    <n v="1425259011"/>
    <b v="0"/>
    <n v="113"/>
    <b v="1"/>
    <s v="music/rock"/>
    <n v="1.0915999999999999"/>
    <n v="24.15"/>
    <x v="4"/>
  </r>
  <r>
    <x v="0"/>
    <x v="0"/>
    <s v="USD"/>
    <n v="1374802235"/>
    <n v="1372210235"/>
    <b v="0"/>
    <n v="66"/>
    <b v="1"/>
    <s v="music/rock"/>
    <n v="1.0257499999999999"/>
    <n v="62.167000000000002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0000000000002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n v="0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0000000000002"/>
    <x v="3"/>
  </r>
  <r>
    <x v="2"/>
    <x v="0"/>
    <s v="USD"/>
    <n v="1417656699"/>
    <n v="1415064699"/>
    <b v="0"/>
    <n v="13"/>
    <b v="0"/>
    <s v="publishing/translations"/>
    <n v="4.5714285714285714E-2"/>
    <n v="24.614999999999998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999999999996"/>
    <x v="3"/>
  </r>
  <r>
    <x v="2"/>
    <x v="0"/>
    <s v="USD"/>
    <n v="1448147619"/>
    <n v="1445552019"/>
    <b v="0"/>
    <n v="0"/>
    <b v="0"/>
    <s v="publishing/translations"/>
    <n v="0"/>
    <n v="0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"/>
    <x v="3"/>
  </r>
  <r>
    <x v="2"/>
    <x v="0"/>
    <s v="USD"/>
    <n v="1430276959"/>
    <n v="1427684959"/>
    <b v="0"/>
    <n v="0"/>
    <b v="0"/>
    <s v="publishing/translations"/>
    <n v="0"/>
    <n v="0"/>
    <x v="3"/>
  </r>
  <r>
    <x v="2"/>
    <x v="12"/>
    <s v="EUR"/>
    <n v="1440408120"/>
    <n v="1435224120"/>
    <b v="0"/>
    <n v="0"/>
    <b v="0"/>
    <s v="publishing/translations"/>
    <n v="0"/>
    <n v="0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n v="0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"/>
    <x v="3"/>
  </r>
  <r>
    <x v="2"/>
    <x v="0"/>
    <s v="USD"/>
    <n v="1437417828"/>
    <n v="1434825828"/>
    <b v="0"/>
    <n v="0"/>
    <b v="0"/>
    <s v="publishing/translations"/>
    <n v="0"/>
    <n v="0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499999999996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2000000000002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299999999997"/>
    <x v="3"/>
  </r>
  <r>
    <x v="2"/>
    <x v="0"/>
    <s v="USD"/>
    <n v="1464190158"/>
    <n v="1461598158"/>
    <b v="0"/>
    <n v="0"/>
    <b v="0"/>
    <s v="publishing/translations"/>
    <n v="0"/>
    <n v="0"/>
    <x v="3"/>
  </r>
  <r>
    <x v="2"/>
    <x v="6"/>
    <s v="EUR"/>
    <n v="1483395209"/>
    <n v="1480803209"/>
    <b v="0"/>
    <n v="0"/>
    <b v="0"/>
    <s v="publishing/translations"/>
    <n v="0"/>
    <n v="0"/>
    <x v="3"/>
  </r>
  <r>
    <x v="2"/>
    <x v="12"/>
    <s v="EUR"/>
    <n v="1442091462"/>
    <n v="1436907462"/>
    <b v="0"/>
    <n v="0"/>
    <b v="0"/>
    <s v="publishing/translations"/>
    <n v="0"/>
    <n v="0"/>
    <x v="3"/>
  </r>
  <r>
    <x v="2"/>
    <x v="12"/>
    <s v="EUR"/>
    <n v="1434286855"/>
    <n v="1431694855"/>
    <b v="0"/>
    <n v="0"/>
    <b v="0"/>
    <s v="publishing/translations"/>
    <n v="0"/>
    <n v="0"/>
    <x v="3"/>
  </r>
  <r>
    <x v="2"/>
    <x v="13"/>
    <s v="EUR"/>
    <n v="1461235478"/>
    <n v="1459507478"/>
    <b v="0"/>
    <n v="0"/>
    <b v="0"/>
    <s v="publishing/translations"/>
    <n v="0"/>
    <n v="0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n v="0"/>
    <x v="3"/>
  </r>
  <r>
    <x v="2"/>
    <x v="0"/>
    <s v="USD"/>
    <n v="1431286105"/>
    <n v="1427138905"/>
    <b v="0"/>
    <n v="0"/>
    <b v="0"/>
    <s v="publishing/translations"/>
    <n v="0"/>
    <n v="0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n v="0"/>
    <x v="3"/>
  </r>
  <r>
    <x v="1"/>
    <x v="6"/>
    <s v="EUR"/>
    <n v="1492270947"/>
    <n v="1488386547"/>
    <b v="0"/>
    <n v="0"/>
    <b v="0"/>
    <s v="publishing/translations"/>
    <n v="0"/>
    <n v="0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2999999999998"/>
    <x v="3"/>
  </r>
  <r>
    <x v="1"/>
    <x v="0"/>
    <s v="USD"/>
    <n v="1447281044"/>
    <n v="1444685444"/>
    <b v="0"/>
    <n v="0"/>
    <b v="0"/>
    <s v="publishing/translations"/>
    <n v="0"/>
    <n v="0"/>
    <x v="3"/>
  </r>
  <r>
    <x v="1"/>
    <x v="0"/>
    <s v="USD"/>
    <n v="1407729600"/>
    <n v="1405097760"/>
    <b v="0"/>
    <n v="0"/>
    <b v="0"/>
    <s v="publishing/translations"/>
    <n v="0"/>
    <n v="0"/>
    <x v="3"/>
  </r>
  <r>
    <x v="1"/>
    <x v="8"/>
    <s v="DKK"/>
    <n v="1449077100"/>
    <n v="1446612896"/>
    <b v="0"/>
    <n v="0"/>
    <b v="0"/>
    <s v="publishing/translations"/>
    <n v="0"/>
    <n v="0"/>
    <x v="3"/>
  </r>
  <r>
    <x v="1"/>
    <x v="0"/>
    <s v="USD"/>
    <n v="1417391100"/>
    <n v="1412371898"/>
    <b v="0"/>
    <n v="0"/>
    <b v="0"/>
    <s v="publishing/translations"/>
    <n v="0"/>
    <n v="0"/>
    <x v="3"/>
  </r>
  <r>
    <x v="0"/>
    <x v="0"/>
    <s v="USD"/>
    <n v="1413849600"/>
    <n v="1410967754"/>
    <b v="1"/>
    <n v="340"/>
    <b v="1"/>
    <s v="publishing/radio &amp; podcasts"/>
    <n v="1.012446"/>
    <n v="44.667000000000002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2"/>
    <x v="3"/>
  </r>
  <r>
    <x v="0"/>
    <x v="0"/>
    <s v="USD"/>
    <n v="1332385200"/>
    <n v="1329759452"/>
    <b v="1"/>
    <n v="2602"/>
    <b v="1"/>
    <s v="publishing/radio &amp; podcasts"/>
    <n v="4.5641449999999999"/>
    <n v="52.622999999999998"/>
    <x v="3"/>
  </r>
  <r>
    <x v="0"/>
    <x v="0"/>
    <s v="USD"/>
    <n v="1452574800"/>
    <n v="1449029266"/>
    <b v="1"/>
    <n v="248"/>
    <b v="1"/>
    <s v="publishing/radio &amp; podcasts"/>
    <n v="1.0787731249999999"/>
    <n v="69.597999999999999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000000000003"/>
    <x v="3"/>
  </r>
  <r>
    <x v="0"/>
    <x v="0"/>
    <s v="USD"/>
    <n v="1360938109"/>
    <n v="1358346109"/>
    <b v="1"/>
    <n v="321"/>
    <b v="1"/>
    <s v="publishing/radio &amp; podcasts"/>
    <n v="1.0842485875706214"/>
    <n v="149.464"/>
    <x v="3"/>
  </r>
  <r>
    <x v="0"/>
    <x v="0"/>
    <s v="USD"/>
    <n v="1356724263"/>
    <n v="1354909863"/>
    <b v="1"/>
    <n v="81"/>
    <b v="1"/>
    <s v="publishing/radio &amp; podcasts"/>
    <n v="1.2513333333333334"/>
    <n v="23.172999999999998"/>
    <x v="3"/>
  </r>
  <r>
    <x v="0"/>
    <x v="0"/>
    <s v="USD"/>
    <n v="1428620334"/>
    <n v="1426028334"/>
    <b v="1"/>
    <n v="343"/>
    <b v="1"/>
    <s v="publishing/radio &amp; podcasts"/>
    <n v="1.03840625"/>
    <n v="96.878"/>
    <x v="3"/>
  </r>
  <r>
    <x v="0"/>
    <x v="0"/>
    <s v="USD"/>
    <n v="1381928503"/>
    <n v="1379336503"/>
    <b v="1"/>
    <n v="336"/>
    <b v="1"/>
    <s v="publishing/radio &amp; podcasts"/>
    <n v="1.3870400000000001"/>
    <n v="103.202"/>
    <x v="3"/>
  </r>
  <r>
    <x v="0"/>
    <x v="0"/>
    <s v="USD"/>
    <n v="1330644639"/>
    <n v="1328052639"/>
    <b v="1"/>
    <n v="47"/>
    <b v="1"/>
    <s v="publishing/radio &amp; podcasts"/>
    <n v="1.20516"/>
    <n v="38.463000000000001"/>
    <x v="3"/>
  </r>
  <r>
    <x v="0"/>
    <x v="0"/>
    <s v="USD"/>
    <n v="1379093292"/>
    <n v="1376501292"/>
    <b v="1"/>
    <n v="76"/>
    <b v="1"/>
    <s v="publishing/radio &amp; podcasts"/>
    <n v="1.1226666666666667"/>
    <n v="44.316000000000003"/>
    <x v="3"/>
  </r>
  <r>
    <x v="0"/>
    <x v="0"/>
    <s v="USD"/>
    <n v="1419051540"/>
    <n v="1416244863"/>
    <b v="1"/>
    <n v="441"/>
    <b v="1"/>
    <s v="publishing/radio &amp; podcasts"/>
    <n v="1.8866966666666667"/>
    <n v="64.173000000000002"/>
    <x v="3"/>
  </r>
  <r>
    <x v="0"/>
    <x v="0"/>
    <s v="USD"/>
    <n v="1315616422"/>
    <n v="1313024422"/>
    <b v="1"/>
    <n v="916"/>
    <b v="1"/>
    <s v="publishing/radio &amp; podcasts"/>
    <n v="6.6155466666666669"/>
    <n v="43.332999999999998"/>
    <x v="3"/>
  </r>
  <r>
    <x v="0"/>
    <x v="0"/>
    <s v="USD"/>
    <n v="1324609200"/>
    <n v="1319467604"/>
    <b v="1"/>
    <n v="369"/>
    <b v="1"/>
    <s v="publishing/radio &amp; podcasts"/>
    <n v="1.1131"/>
    <n v="90.495999999999995"/>
    <x v="3"/>
  </r>
  <r>
    <x v="0"/>
    <x v="0"/>
    <s v="USD"/>
    <n v="1368564913"/>
    <n v="1367355313"/>
    <b v="1"/>
    <n v="20242"/>
    <b v="1"/>
    <s v="publishing/radio &amp; podcasts"/>
    <n v="11.8161422"/>
    <n v="29.187000000000001"/>
    <x v="3"/>
  </r>
  <r>
    <x v="0"/>
    <x v="0"/>
    <s v="USD"/>
    <n v="1399694340"/>
    <n v="1398448389"/>
    <b v="1"/>
    <n v="71"/>
    <b v="1"/>
    <s v="publishing/radio &amp; podcasts"/>
    <n v="1.37375"/>
    <n v="30.957999999999998"/>
    <x v="3"/>
  </r>
  <r>
    <x v="0"/>
    <x v="0"/>
    <s v="USD"/>
    <n v="1374858000"/>
    <n v="1373408699"/>
    <b v="1"/>
    <n v="635"/>
    <b v="1"/>
    <s v="publishing/radio &amp; podcasts"/>
    <n v="1.170404"/>
    <n v="92.158000000000001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n v="0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n v="0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n v="0"/>
    <x v="3"/>
  </r>
  <r>
    <x v="2"/>
    <x v="0"/>
    <s v="USD"/>
    <n v="1380720474"/>
    <n v="1378214874"/>
    <b v="0"/>
    <n v="19"/>
    <b v="0"/>
    <s v="publishing/fiction"/>
    <n v="0.30862068965517242"/>
    <n v="47.104999999999997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n v="0"/>
    <x v="3"/>
  </r>
  <r>
    <x v="2"/>
    <x v="0"/>
    <s v="USD"/>
    <n v="1428075480"/>
    <n v="1425489613"/>
    <b v="0"/>
    <n v="11"/>
    <b v="0"/>
    <s v="publishing/fiction"/>
    <n v="8.8999999999999996E-2"/>
    <n v="40.454999999999998"/>
    <x v="3"/>
  </r>
  <r>
    <x v="2"/>
    <x v="0"/>
    <s v="USD"/>
    <n v="1314471431"/>
    <n v="1311879431"/>
    <b v="0"/>
    <n v="0"/>
    <b v="0"/>
    <s v="publishing/fiction"/>
    <n v="0"/>
    <n v="0"/>
    <x v="3"/>
  </r>
  <r>
    <x v="2"/>
    <x v="0"/>
    <s v="USD"/>
    <n v="1410866659"/>
    <n v="1405682659"/>
    <b v="0"/>
    <n v="0"/>
    <b v="0"/>
    <s v="publishing/fiction"/>
    <n v="0"/>
    <n v="0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2999999999997"/>
    <x v="3"/>
  </r>
  <r>
    <x v="0"/>
    <x v="5"/>
    <s v="CAD"/>
    <n v="1436364023"/>
    <n v="1433772023"/>
    <b v="1"/>
    <n v="885"/>
    <b v="1"/>
    <s v="photography/photobooks"/>
    <n v="1.6633076923076924"/>
    <n v="97.730999999999995"/>
    <x v="8"/>
  </r>
  <r>
    <x v="0"/>
    <x v="1"/>
    <s v="GBP"/>
    <n v="1458943200"/>
    <n v="1456491680"/>
    <b v="1"/>
    <n v="329"/>
    <b v="1"/>
    <s v="photography/photobooks"/>
    <n v="1.0144545454545455"/>
    <n v="67.835999999999999"/>
    <x v="8"/>
  </r>
  <r>
    <x v="0"/>
    <x v="18"/>
    <s v="EUR"/>
    <n v="1477210801"/>
    <n v="1472026801"/>
    <b v="1"/>
    <n v="71"/>
    <b v="1"/>
    <s v="photography/photobooks"/>
    <n v="1.0789146666666667"/>
    <n v="56.984999999999999"/>
    <x v="8"/>
  </r>
  <r>
    <x v="0"/>
    <x v="1"/>
    <s v="GBP"/>
    <n v="1402389180"/>
    <n v="1399996024"/>
    <b v="1"/>
    <n v="269"/>
    <b v="1"/>
    <s v="photography/photobooks"/>
    <n v="2.7793846153846156"/>
    <n v="67.16"/>
    <x v="8"/>
  </r>
  <r>
    <x v="0"/>
    <x v="12"/>
    <s v="EUR"/>
    <n v="1458676860"/>
    <n v="1455446303"/>
    <b v="1"/>
    <n v="345"/>
    <b v="1"/>
    <s v="photography/photobooks"/>
    <n v="1.0358125"/>
    <n v="48.037999999999997"/>
    <x v="8"/>
  </r>
  <r>
    <x v="0"/>
    <x v="1"/>
    <s v="GBP"/>
    <n v="1406227904"/>
    <n v="1403635904"/>
    <b v="1"/>
    <n v="43"/>
    <b v="1"/>
    <s v="photography/photobooks"/>
    <n v="1.1140000000000001"/>
    <n v="38.86"/>
    <x v="8"/>
  </r>
  <r>
    <x v="0"/>
    <x v="0"/>
    <s v="USD"/>
    <n v="1273911000"/>
    <n v="1268822909"/>
    <b v="1"/>
    <n v="33"/>
    <b v="1"/>
    <s v="photography/photobooks"/>
    <n v="2.15"/>
    <n v="78.182000000000002"/>
    <x v="8"/>
  </r>
  <r>
    <x v="0"/>
    <x v="0"/>
    <s v="USD"/>
    <n v="1403880281"/>
    <n v="1401201881"/>
    <b v="1"/>
    <n v="211"/>
    <b v="1"/>
    <s v="photography/photobooks"/>
    <n v="1.1076216216216217"/>
    <n v="97.114000000000004"/>
    <x v="8"/>
  </r>
  <r>
    <x v="0"/>
    <x v="12"/>
    <s v="EUR"/>
    <n v="1487113140"/>
    <n v="1484570885"/>
    <b v="1"/>
    <n v="196"/>
    <b v="1"/>
    <s v="photography/photobooks"/>
    <n v="1.2364125714285714"/>
    <n v="110.39400000000001"/>
    <x v="8"/>
  </r>
  <r>
    <x v="0"/>
    <x v="1"/>
    <s v="GBP"/>
    <n v="1405761278"/>
    <n v="1403169278"/>
    <b v="1"/>
    <n v="405"/>
    <b v="1"/>
    <s v="photography/photobooks"/>
    <n v="1.0103500000000001"/>
    <n v="39.914999999999999"/>
    <x v="8"/>
  </r>
  <r>
    <x v="0"/>
    <x v="0"/>
    <s v="USD"/>
    <n v="1447858804"/>
    <n v="1445263204"/>
    <b v="1"/>
    <n v="206"/>
    <b v="1"/>
    <s v="photography/photobooks"/>
    <n v="1.1179285714285714"/>
    <n v="75.975999999999999"/>
    <x v="8"/>
  </r>
  <r>
    <x v="0"/>
    <x v="0"/>
    <s v="USD"/>
    <n v="1486311939"/>
    <n v="1483719939"/>
    <b v="1"/>
    <n v="335"/>
    <b v="1"/>
    <s v="photography/photobooks"/>
    <n v="5.5877142857142861"/>
    <n v="58.378999999999998"/>
    <x v="8"/>
  </r>
  <r>
    <x v="0"/>
    <x v="1"/>
    <s v="GBP"/>
    <n v="1405523866"/>
    <n v="1402931866"/>
    <b v="1"/>
    <n v="215"/>
    <b v="1"/>
    <s v="photography/photobooks"/>
    <n v="1.5001875"/>
    <n v="55.820999999999998"/>
    <x v="8"/>
  </r>
  <r>
    <x v="0"/>
    <x v="0"/>
    <s v="USD"/>
    <n v="1443363640"/>
    <n v="1439907640"/>
    <b v="1"/>
    <n v="176"/>
    <b v="1"/>
    <s v="photography/photobooks"/>
    <n v="1.0647599999999999"/>
    <n v="151.244"/>
    <x v="8"/>
  </r>
  <r>
    <x v="0"/>
    <x v="10"/>
    <s v="NOK"/>
    <n v="1458104697"/>
    <n v="1455516297"/>
    <b v="1"/>
    <n v="555"/>
    <b v="1"/>
    <s v="photography/photobooks"/>
    <n v="1.57189"/>
    <n v="849.67"/>
    <x v="8"/>
  </r>
  <r>
    <x v="0"/>
    <x v="0"/>
    <s v="USD"/>
    <n v="1475762400"/>
    <n v="1473160292"/>
    <b v="1"/>
    <n v="116"/>
    <b v="1"/>
    <s v="photography/photobooks"/>
    <n v="1.0865882352941176"/>
    <n v="159.24100000000001"/>
    <x v="8"/>
  </r>
  <r>
    <x v="0"/>
    <x v="0"/>
    <s v="USD"/>
    <n v="1417845600"/>
    <n v="1415194553"/>
    <b v="1"/>
    <n v="615"/>
    <b v="1"/>
    <s v="photography/photobooks"/>
    <n v="1.6197999999999999"/>
    <n v="39.506999999999998"/>
    <x v="8"/>
  </r>
  <r>
    <x v="0"/>
    <x v="0"/>
    <s v="USD"/>
    <n v="1401565252"/>
    <n v="1398973252"/>
    <b v="1"/>
    <n v="236"/>
    <b v="1"/>
    <s v="photography/photobooks"/>
    <n v="2.0536666666666665"/>
    <n v="130.53"/>
    <x v="8"/>
  </r>
  <r>
    <x v="0"/>
    <x v="0"/>
    <s v="USD"/>
    <n v="1403301540"/>
    <n v="1400867283"/>
    <b v="1"/>
    <n v="145"/>
    <b v="1"/>
    <s v="photography/photobooks"/>
    <n v="1.033638888888889"/>
    <n v="64.156999999999996"/>
    <x v="8"/>
  </r>
  <r>
    <x v="0"/>
    <x v="0"/>
    <s v="USD"/>
    <n v="1418961600"/>
    <n v="1415824513"/>
    <b v="1"/>
    <n v="167"/>
    <b v="1"/>
    <s v="photography/photobooks"/>
    <n v="1.0347222222222223"/>
    <n v="111.527"/>
    <x v="8"/>
  </r>
  <r>
    <x v="0"/>
    <x v="0"/>
    <s v="USD"/>
    <n v="1465272091"/>
    <n v="1462248091"/>
    <b v="1"/>
    <n v="235"/>
    <b v="1"/>
    <s v="photography/photobooks"/>
    <n v="1.0681333333333334"/>
    <n v="170.447"/>
    <x v="8"/>
  </r>
  <r>
    <x v="0"/>
    <x v="0"/>
    <s v="USD"/>
    <n v="1413575739"/>
    <n v="1410983739"/>
    <b v="1"/>
    <n v="452"/>
    <b v="1"/>
    <s v="photography/photobooks"/>
    <n v="1.3896574712643677"/>
    <n v="133.739"/>
    <x v="8"/>
  </r>
  <r>
    <x v="0"/>
    <x v="0"/>
    <s v="USD"/>
    <n v="1419292800"/>
    <n v="1416592916"/>
    <b v="1"/>
    <n v="241"/>
    <b v="1"/>
    <s v="photography/photobooks"/>
    <n v="1.2484324324324325"/>
    <n v="95.834000000000003"/>
    <x v="8"/>
  </r>
  <r>
    <x v="0"/>
    <x v="11"/>
    <s v="SEK"/>
    <n v="1487592090"/>
    <n v="1485000090"/>
    <b v="1"/>
    <n v="28"/>
    <b v="1"/>
    <s v="photography/photobooks"/>
    <n v="2.0699999999999998"/>
    <n v="221.786"/>
    <x v="8"/>
  </r>
  <r>
    <x v="0"/>
    <x v="0"/>
    <s v="USD"/>
    <n v="1471539138"/>
    <n v="1468947138"/>
    <b v="1"/>
    <n v="140"/>
    <b v="1"/>
    <s v="photography/photobooks"/>
    <n v="1.7400576923076922"/>
    <n v="32.314999999999998"/>
    <x v="8"/>
  </r>
  <r>
    <x v="0"/>
    <x v="0"/>
    <s v="USD"/>
    <n v="1453185447"/>
    <n v="1448951847"/>
    <b v="1"/>
    <n v="280"/>
    <b v="1"/>
    <s v="photography/photobooks"/>
    <n v="1.2032608695652174"/>
    <n v="98.838999999999999"/>
    <x v="8"/>
  </r>
  <r>
    <x v="0"/>
    <x v="0"/>
    <s v="USD"/>
    <n v="1489497886"/>
    <n v="1487082286"/>
    <b v="1"/>
    <n v="70"/>
    <b v="1"/>
    <s v="photography/photobooks"/>
    <n v="1.1044428571428573"/>
    <n v="55.222000000000001"/>
    <x v="8"/>
  </r>
  <r>
    <x v="0"/>
    <x v="0"/>
    <s v="USD"/>
    <n v="1485907200"/>
    <n v="1483292122"/>
    <b v="1"/>
    <n v="160"/>
    <b v="1"/>
    <s v="photography/photobooks"/>
    <n v="2.8156666666666665"/>
    <n v="52.793999999999997"/>
    <x v="8"/>
  </r>
  <r>
    <x v="0"/>
    <x v="0"/>
    <s v="USD"/>
    <n v="1426773920"/>
    <n v="1424185520"/>
    <b v="1"/>
    <n v="141"/>
    <b v="1"/>
    <s v="photography/photobooks"/>
    <n v="1.0067894736842105"/>
    <n v="135.667"/>
    <x v="8"/>
  </r>
  <r>
    <x v="0"/>
    <x v="0"/>
    <s v="USD"/>
    <n v="1445624695"/>
    <n v="1443464695"/>
    <b v="1"/>
    <n v="874"/>
    <b v="1"/>
    <s v="photography/photobooks"/>
    <n v="1.3482571428571428"/>
    <n v="53.991999999999997"/>
    <x v="8"/>
  </r>
  <r>
    <x v="0"/>
    <x v="0"/>
    <s v="USD"/>
    <n v="1417402800"/>
    <n v="1414610126"/>
    <b v="1"/>
    <n v="73"/>
    <b v="1"/>
    <s v="photography/photobooks"/>
    <n v="1.7595744680851064"/>
    <n v="56.643999999999998"/>
    <x v="8"/>
  </r>
  <r>
    <x v="0"/>
    <x v="2"/>
    <s v="AUD"/>
    <n v="1455548400"/>
    <n v="1453461865"/>
    <b v="1"/>
    <n v="294"/>
    <b v="1"/>
    <s v="photography/photobooks"/>
    <n v="4.8402000000000003"/>
    <n v="82.316000000000003"/>
    <x v="8"/>
  </r>
  <r>
    <x v="0"/>
    <x v="0"/>
    <s v="USD"/>
    <n v="1462161540"/>
    <n v="1457913777"/>
    <b v="1"/>
    <n v="740"/>
    <b v="1"/>
    <s v="photography/photobooks"/>
    <n v="1.4514"/>
    <n v="88.260999999999996"/>
    <x v="8"/>
  </r>
  <r>
    <x v="0"/>
    <x v="0"/>
    <s v="USD"/>
    <n v="1441383062"/>
    <n v="1438791062"/>
    <b v="1"/>
    <n v="369"/>
    <b v="1"/>
    <s v="photography/photobooks"/>
    <n v="4.1773333333333333"/>
    <n v="84.905000000000001"/>
    <x v="8"/>
  </r>
  <r>
    <x v="0"/>
    <x v="0"/>
    <s v="USD"/>
    <n v="1464040800"/>
    <n v="1461527631"/>
    <b v="1"/>
    <n v="110"/>
    <b v="1"/>
    <s v="photography/photobooks"/>
    <n v="1.3242499999999999"/>
    <n v="48.155000000000001"/>
    <x v="8"/>
  </r>
  <r>
    <x v="0"/>
    <x v="0"/>
    <s v="USD"/>
    <n v="1440702910"/>
    <n v="1438110910"/>
    <b v="1"/>
    <n v="455"/>
    <b v="1"/>
    <s v="photography/photobooks"/>
    <n v="2.5030841666666666"/>
    <n v="66.015000000000001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400000000001"/>
    <x v="8"/>
  </r>
  <r>
    <x v="0"/>
    <x v="0"/>
    <s v="USD"/>
    <n v="1483481019"/>
    <n v="1480629819"/>
    <b v="0"/>
    <n v="284"/>
    <b v="1"/>
    <s v="photography/photobooks"/>
    <n v="1.359861"/>
    <n v="95.765000000000001"/>
    <x v="8"/>
  </r>
  <r>
    <x v="0"/>
    <x v="0"/>
    <s v="USD"/>
    <n v="1416964500"/>
    <n v="1414368616"/>
    <b v="1"/>
    <n v="98"/>
    <b v="1"/>
    <s v="photography/photobooks"/>
    <n v="1.1786666666666668"/>
    <n v="180.40799999999999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n v="0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3"/>
    <x v="8"/>
  </r>
  <r>
    <x v="2"/>
    <x v="0"/>
    <s v="USD"/>
    <n v="1487844882"/>
    <n v="1487240082"/>
    <b v="0"/>
    <n v="0"/>
    <b v="0"/>
    <s v="photography/nature"/>
    <n v="0"/>
    <n v="0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2999999999998"/>
    <x v="8"/>
  </r>
  <r>
    <x v="2"/>
    <x v="1"/>
    <s v="GBP"/>
    <n v="1463050034"/>
    <n v="1460458034"/>
    <b v="0"/>
    <n v="7"/>
    <b v="0"/>
    <s v="photography/nature"/>
    <n v="0.13466666666666666"/>
    <n v="14.429"/>
    <x v="8"/>
  </r>
  <r>
    <x v="2"/>
    <x v="0"/>
    <s v="USD"/>
    <n v="1432756039"/>
    <n v="1430164039"/>
    <b v="0"/>
    <n v="0"/>
    <b v="0"/>
    <s v="photography/nature"/>
    <n v="0"/>
    <n v="0"/>
    <x v="8"/>
  </r>
  <r>
    <x v="2"/>
    <x v="0"/>
    <s v="USD"/>
    <n v="1412135940"/>
    <n v="1410366708"/>
    <b v="0"/>
    <n v="16"/>
    <b v="0"/>
    <s v="photography/nature"/>
    <n v="0.49186046511627907"/>
    <n v="132.18799999999999"/>
    <x v="8"/>
  </r>
  <r>
    <x v="2"/>
    <x v="0"/>
    <s v="USD"/>
    <n v="1441176447"/>
    <n v="1438584447"/>
    <b v="0"/>
    <n v="0"/>
    <b v="0"/>
    <s v="photography/nature"/>
    <n v="0"/>
    <n v="0"/>
    <x v="8"/>
  </r>
  <r>
    <x v="2"/>
    <x v="2"/>
    <s v="AUD"/>
    <n v="1438495390"/>
    <n v="1435903390"/>
    <b v="0"/>
    <n v="0"/>
    <b v="0"/>
    <s v="photography/nature"/>
    <n v="0"/>
    <n v="0"/>
    <x v="8"/>
  </r>
  <r>
    <x v="2"/>
    <x v="0"/>
    <s v="USD"/>
    <n v="1442509200"/>
    <n v="1440513832"/>
    <b v="0"/>
    <n v="0"/>
    <b v="0"/>
    <s v="photography/nature"/>
    <n v="0"/>
    <n v="0"/>
    <x v="8"/>
  </r>
  <r>
    <x v="2"/>
    <x v="5"/>
    <s v="CAD"/>
    <n v="1467603624"/>
    <n v="1465011624"/>
    <b v="0"/>
    <n v="12"/>
    <b v="0"/>
    <s v="photography/nature"/>
    <n v="0.45133333333333331"/>
    <n v="56.417000000000002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7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n v="0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1"/>
    <x v="3"/>
  </r>
  <r>
    <x v="1"/>
    <x v="0"/>
    <s v="USD"/>
    <n v="1392595200"/>
    <n v="1391293745"/>
    <b v="0"/>
    <n v="13"/>
    <b v="0"/>
    <s v="publishing/art books"/>
    <n v="4.1176470588235294E-2"/>
    <n v="26.922999999999998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n v="0"/>
    <x v="3"/>
  </r>
  <r>
    <x v="1"/>
    <x v="0"/>
    <s v="USD"/>
    <n v="1460140282"/>
    <n v="1457551882"/>
    <b v="0"/>
    <n v="52"/>
    <b v="0"/>
    <s v="publishing/art books"/>
    <n v="0.41399999999999998"/>
    <n v="47.768999999999998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7000000000002"/>
    <x v="3"/>
  </r>
  <r>
    <x v="1"/>
    <x v="5"/>
    <s v="CAD"/>
    <n v="1491019140"/>
    <n v="1487548802"/>
    <b v="0"/>
    <n v="3"/>
    <b v="0"/>
    <s v="publishing/art books"/>
    <n v="2.4777777777777777E-2"/>
    <n v="74.332999999999998"/>
    <x v="3"/>
  </r>
  <r>
    <x v="1"/>
    <x v="0"/>
    <s v="USD"/>
    <n v="1424211329"/>
    <n v="1421187329"/>
    <b v="0"/>
    <n v="6"/>
    <b v="0"/>
    <s v="publishing/art books"/>
    <n v="5.0599999999999999E-2"/>
    <n v="84.332999999999998"/>
    <x v="3"/>
  </r>
  <r>
    <x v="1"/>
    <x v="0"/>
    <s v="USD"/>
    <n v="1404909296"/>
    <n v="1402317296"/>
    <b v="0"/>
    <n v="35"/>
    <b v="0"/>
    <s v="publishing/art books"/>
    <n v="0.2291"/>
    <n v="65.456999999999994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n v="0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n v="0"/>
    <x v="8"/>
  </r>
  <r>
    <x v="2"/>
    <x v="5"/>
    <s v="CAD"/>
    <n v="1482663600"/>
    <n v="1480800568"/>
    <b v="0"/>
    <n v="12"/>
    <b v="0"/>
    <s v="photography/places"/>
    <n v="0.79"/>
    <n v="131.667"/>
    <x v="8"/>
  </r>
  <r>
    <x v="2"/>
    <x v="0"/>
    <s v="USD"/>
    <n v="1428197422"/>
    <n v="1425609022"/>
    <b v="0"/>
    <n v="0"/>
    <b v="0"/>
    <s v="photography/places"/>
    <n v="0"/>
    <n v="0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n v="0"/>
    <x v="8"/>
  </r>
  <r>
    <x v="2"/>
    <x v="0"/>
    <s v="USD"/>
    <n v="1444433886"/>
    <n v="1441841886"/>
    <b v="0"/>
    <n v="0"/>
    <b v="0"/>
    <s v="photography/places"/>
    <n v="0"/>
    <n v="0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000000000002"/>
    <x v="8"/>
  </r>
  <r>
    <x v="2"/>
    <x v="0"/>
    <s v="USD"/>
    <n v="1427503485"/>
    <n v="1423619085"/>
    <b v="0"/>
    <n v="0"/>
    <b v="0"/>
    <s v="photography/places"/>
    <n v="0"/>
    <n v="0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n v="0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n v="0"/>
    <x v="8"/>
  </r>
  <r>
    <x v="2"/>
    <x v="0"/>
    <s v="USD"/>
    <n v="1405401060"/>
    <n v="1401585752"/>
    <b v="0"/>
    <n v="9"/>
    <b v="0"/>
    <s v="photography/places"/>
    <n v="7.3400000000000007E-2"/>
    <n v="40.777999999999999"/>
    <x v="8"/>
  </r>
  <r>
    <x v="0"/>
    <x v="0"/>
    <s v="USD"/>
    <n v="1304561633"/>
    <n v="1301969633"/>
    <b v="0"/>
    <n v="56"/>
    <b v="1"/>
    <s v="music/rock"/>
    <n v="1.082492"/>
    <n v="48.326000000000001"/>
    <x v="4"/>
  </r>
  <r>
    <x v="0"/>
    <x v="0"/>
    <s v="USD"/>
    <n v="1318633200"/>
    <n v="1314947317"/>
    <b v="0"/>
    <n v="32"/>
    <b v="1"/>
    <s v="music/rock"/>
    <n v="1.0016666666666667"/>
    <n v="46.953000000000003"/>
    <x v="4"/>
  </r>
  <r>
    <x v="0"/>
    <x v="0"/>
    <s v="USD"/>
    <n v="1327723459"/>
    <n v="1322539459"/>
    <b v="0"/>
    <n v="30"/>
    <b v="1"/>
    <s v="music/rock"/>
    <n v="1.0003299999999999"/>
    <n v="66.688999999999993"/>
    <x v="4"/>
  </r>
  <r>
    <x v="0"/>
    <x v="0"/>
    <s v="USD"/>
    <n v="1332011835"/>
    <n v="1328559435"/>
    <b v="0"/>
    <n v="70"/>
    <b v="1"/>
    <s v="music/rock"/>
    <n v="1.2210714285714286"/>
    <n v="48.843000000000004"/>
    <x v="4"/>
  </r>
  <r>
    <x v="0"/>
    <x v="0"/>
    <s v="USD"/>
    <n v="1312182000"/>
    <n v="1311380313"/>
    <b v="0"/>
    <n v="44"/>
    <b v="1"/>
    <s v="music/rock"/>
    <n v="1.0069333333333335"/>
    <n v="137.309"/>
    <x v="4"/>
  </r>
  <r>
    <x v="0"/>
    <x v="0"/>
    <s v="USD"/>
    <n v="1300930838"/>
    <n v="1293158438"/>
    <b v="0"/>
    <n v="92"/>
    <b v="1"/>
    <s v="music/rock"/>
    <n v="1.01004125"/>
    <n v="87.83"/>
    <x v="4"/>
  </r>
  <r>
    <x v="0"/>
    <x v="0"/>
    <s v="USD"/>
    <n v="1339701851"/>
    <n v="1337887451"/>
    <b v="0"/>
    <n v="205"/>
    <b v="1"/>
    <s v="music/rock"/>
    <n v="1.4511000000000001"/>
    <n v="70.784999999999997"/>
    <x v="4"/>
  </r>
  <r>
    <x v="0"/>
    <x v="0"/>
    <s v="USD"/>
    <n v="1388553960"/>
    <n v="1385754986"/>
    <b v="0"/>
    <n v="23"/>
    <b v="1"/>
    <s v="music/rock"/>
    <n v="1.0125"/>
    <n v="52.826000000000001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5000000000002"/>
    <x v="4"/>
  </r>
  <r>
    <x v="0"/>
    <x v="0"/>
    <s v="USD"/>
    <n v="1370390432"/>
    <n v="1368576032"/>
    <b v="0"/>
    <n v="27"/>
    <b v="1"/>
    <s v="music/rock"/>
    <n v="1.25125"/>
    <n v="37.073999999999998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7999999999997"/>
    <x v="4"/>
  </r>
  <r>
    <x v="0"/>
    <x v="0"/>
    <s v="USD"/>
    <n v="1407085200"/>
    <n v="1401924769"/>
    <b v="0"/>
    <n v="77"/>
    <b v="1"/>
    <s v="music/rock"/>
    <n v="1.0269999999999999"/>
    <n v="66.688000000000002"/>
    <x v="4"/>
  </r>
  <r>
    <x v="0"/>
    <x v="0"/>
    <s v="USD"/>
    <n v="1323742396"/>
    <n v="1319850796"/>
    <b v="0"/>
    <n v="136"/>
    <b v="1"/>
    <s v="music/rock"/>
    <n v="1.1412500000000001"/>
    <n v="67.132000000000005"/>
    <x v="4"/>
  </r>
  <r>
    <x v="0"/>
    <x v="0"/>
    <s v="USD"/>
    <n v="1353621600"/>
    <n v="1350061821"/>
    <b v="0"/>
    <n v="157"/>
    <b v="1"/>
    <s v="music/rock"/>
    <n v="1.042"/>
    <n v="66.369"/>
    <x v="4"/>
  </r>
  <r>
    <x v="0"/>
    <x v="0"/>
    <s v="USD"/>
    <n v="1383332400"/>
    <n v="1380470188"/>
    <b v="0"/>
    <n v="158"/>
    <b v="1"/>
    <s v="music/rock"/>
    <n v="1.4585714285714286"/>
    <n v="64.62"/>
    <x v="4"/>
  </r>
  <r>
    <x v="0"/>
    <x v="0"/>
    <s v="USD"/>
    <n v="1362757335"/>
    <n v="1359301335"/>
    <b v="0"/>
    <n v="27"/>
    <b v="1"/>
    <s v="music/rock"/>
    <n v="1.0506666666666666"/>
    <n v="58.37"/>
    <x v="4"/>
  </r>
  <r>
    <x v="0"/>
    <x v="0"/>
    <s v="USD"/>
    <n v="1410755286"/>
    <n v="1408940886"/>
    <b v="0"/>
    <n v="23"/>
    <b v="1"/>
    <s v="music/rock"/>
    <n v="1.3333333333333333"/>
    <n v="86.956999999999994"/>
    <x v="4"/>
  </r>
  <r>
    <x v="0"/>
    <x v="0"/>
    <s v="USD"/>
    <n v="1361606940"/>
    <n v="1361002140"/>
    <b v="0"/>
    <n v="17"/>
    <b v="1"/>
    <s v="music/rock"/>
    <n v="1.1299999999999999"/>
    <n v="66.471000000000004"/>
    <x v="4"/>
  </r>
  <r>
    <x v="0"/>
    <x v="0"/>
    <s v="USD"/>
    <n v="1338177540"/>
    <n v="1333550015"/>
    <b v="0"/>
    <n v="37"/>
    <b v="1"/>
    <s v="music/rock"/>
    <n v="1.212"/>
    <n v="163.78399999999999"/>
    <x v="4"/>
  </r>
  <r>
    <x v="0"/>
    <x v="0"/>
    <s v="USD"/>
    <n v="1418803140"/>
    <n v="1415343874"/>
    <b v="0"/>
    <n v="65"/>
    <b v="1"/>
    <s v="music/rock"/>
    <n v="1.0172463768115942"/>
    <n v="107.985"/>
    <x v="4"/>
  </r>
  <r>
    <x v="0"/>
    <x v="1"/>
    <s v="GBP"/>
    <n v="1377621089"/>
    <n v="1372437089"/>
    <b v="0"/>
    <n v="18"/>
    <b v="1"/>
    <s v="music/rock"/>
    <n v="1.0106666666666666"/>
    <n v="42.110999999999997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00000000001"/>
    <x v="4"/>
  </r>
  <r>
    <x v="0"/>
    <x v="0"/>
    <s v="USD"/>
    <n v="1385932867"/>
    <n v="1383337267"/>
    <b v="0"/>
    <n v="108"/>
    <b v="1"/>
    <s v="music/rock"/>
    <n v="1.0118750000000001"/>
    <n v="74.953999999999994"/>
    <x v="4"/>
  </r>
  <r>
    <x v="0"/>
    <x v="0"/>
    <s v="USD"/>
    <n v="1353905940"/>
    <n v="1351011489"/>
    <b v="0"/>
    <n v="38"/>
    <b v="1"/>
    <s v="music/rock"/>
    <n v="1.17"/>
    <n v="61.579000000000001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999999999999"/>
    <x v="4"/>
  </r>
  <r>
    <x v="0"/>
    <x v="0"/>
    <s v="USD"/>
    <n v="1330671540"/>
    <n v="1328040375"/>
    <b v="0"/>
    <n v="126"/>
    <b v="1"/>
    <s v="music/rock"/>
    <n v="2.6524999999999999"/>
    <n v="84.206000000000003"/>
    <x v="4"/>
  </r>
  <r>
    <x v="0"/>
    <x v="0"/>
    <s v="USD"/>
    <n v="1350074261"/>
    <n v="1347482261"/>
    <b v="0"/>
    <n v="133"/>
    <b v="1"/>
    <s v="music/rock"/>
    <n v="1.5590999999999999"/>
    <n v="117.226"/>
    <x v="4"/>
  </r>
  <r>
    <x v="0"/>
    <x v="0"/>
    <s v="USD"/>
    <n v="1316851854"/>
    <n v="1311667854"/>
    <b v="0"/>
    <n v="47"/>
    <b v="1"/>
    <s v="music/rock"/>
    <n v="1.0162500000000001"/>
    <n v="86.489000000000004"/>
    <x v="4"/>
  </r>
  <r>
    <x v="0"/>
    <x v="0"/>
    <s v="USD"/>
    <n v="1326690000"/>
    <n v="1324329156"/>
    <b v="0"/>
    <n v="58"/>
    <b v="1"/>
    <s v="music/rock"/>
    <n v="1"/>
    <n v="172.41399999999999"/>
    <x v="4"/>
  </r>
  <r>
    <x v="0"/>
    <x v="0"/>
    <s v="USD"/>
    <n v="1306994340"/>
    <n v="1303706001"/>
    <b v="0"/>
    <n v="32"/>
    <b v="1"/>
    <s v="music/rock"/>
    <n v="1.0049999999999999"/>
    <n v="62.813000000000002"/>
    <x v="4"/>
  </r>
  <r>
    <x v="0"/>
    <x v="0"/>
    <s v="USD"/>
    <n v="1468270261"/>
    <n v="1463086261"/>
    <b v="0"/>
    <n v="37"/>
    <b v="1"/>
    <s v="music/rock"/>
    <n v="1.2529999999999999"/>
    <n v="67.73"/>
    <x v="4"/>
  </r>
  <r>
    <x v="0"/>
    <x v="0"/>
    <s v="USD"/>
    <n v="1307851200"/>
    <n v="1304129088"/>
    <b v="0"/>
    <n v="87"/>
    <b v="1"/>
    <s v="music/rock"/>
    <n v="1.0355555555555556"/>
    <n v="53.563000000000002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9000000000003"/>
    <x v="4"/>
  </r>
  <r>
    <x v="0"/>
    <x v="0"/>
    <s v="USD"/>
    <n v="1330789165"/>
    <n v="1328197165"/>
    <b v="0"/>
    <n v="19"/>
    <b v="1"/>
    <s v="music/rock"/>
    <n v="1"/>
    <n v="94.736999999999995"/>
    <x v="4"/>
  </r>
  <r>
    <x v="0"/>
    <x v="0"/>
    <s v="USD"/>
    <n v="1280800740"/>
    <n v="1279603955"/>
    <b v="0"/>
    <n v="17"/>
    <b v="1"/>
    <s v="music/rock"/>
    <n v="1.6986000000000001"/>
    <n v="39.966999999999999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6999999999999"/>
    <x v="4"/>
  </r>
  <r>
    <x v="0"/>
    <x v="0"/>
    <s v="USD"/>
    <n v="1348516012"/>
    <n v="1345924012"/>
    <b v="0"/>
    <n v="37"/>
    <b v="1"/>
    <s v="music/pop"/>
    <n v="1.2470000000000001"/>
    <n v="168.51400000000001"/>
    <x v="4"/>
  </r>
  <r>
    <x v="0"/>
    <x v="0"/>
    <s v="USD"/>
    <n v="1353551160"/>
    <n v="1348363560"/>
    <b v="0"/>
    <n v="128"/>
    <b v="1"/>
    <s v="music/pop"/>
    <n v="1.095"/>
    <n v="85.546999999999997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3999999999998"/>
    <x v="4"/>
  </r>
  <r>
    <x v="0"/>
    <x v="0"/>
    <s v="USD"/>
    <n v="1339235377"/>
    <n v="1336643377"/>
    <b v="0"/>
    <n v="46"/>
    <b v="1"/>
    <s v="music/pop"/>
    <n v="1.0471999999999999"/>
    <n v="113.82599999999999"/>
    <x v="4"/>
  </r>
  <r>
    <x v="0"/>
    <x v="0"/>
    <s v="USD"/>
    <n v="1300636482"/>
    <n v="1298048082"/>
    <b v="0"/>
    <n v="90"/>
    <b v="1"/>
    <s v="music/pop"/>
    <n v="1.2526086956521738"/>
    <n v="32.011000000000003"/>
    <x v="4"/>
  </r>
  <r>
    <x v="0"/>
    <x v="0"/>
    <s v="USD"/>
    <n v="1400862355"/>
    <n v="1396974355"/>
    <b v="0"/>
    <n v="81"/>
    <b v="1"/>
    <s v="music/pop"/>
    <n v="1.0058763157894737"/>
    <n v="47.189"/>
    <x v="4"/>
  </r>
  <r>
    <x v="0"/>
    <x v="0"/>
    <s v="USD"/>
    <n v="1381314437"/>
    <n v="1378722437"/>
    <b v="0"/>
    <n v="32"/>
    <b v="1"/>
    <s v="music/pop"/>
    <n v="1.4155"/>
    <n v="88.468999999999994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3999999999999"/>
    <x v="4"/>
  </r>
  <r>
    <x v="0"/>
    <x v="0"/>
    <s v="USD"/>
    <n v="1303675296"/>
    <n v="1300996896"/>
    <b v="0"/>
    <n v="168"/>
    <b v="1"/>
    <s v="music/pop"/>
    <n v="1.7423040000000001"/>
    <n v="51.853999999999999"/>
    <x v="4"/>
  </r>
  <r>
    <x v="0"/>
    <x v="0"/>
    <s v="USD"/>
    <n v="1334784160"/>
    <n v="1332192160"/>
    <b v="0"/>
    <n v="34"/>
    <b v="1"/>
    <s v="music/pop"/>
    <n v="1.199090909090909"/>
    <n v="38.793999999999997"/>
    <x v="4"/>
  </r>
  <r>
    <x v="0"/>
    <x v="0"/>
    <s v="USD"/>
    <n v="1333648820"/>
    <n v="1331060420"/>
    <b v="0"/>
    <n v="48"/>
    <b v="1"/>
    <s v="music/pop"/>
    <n v="1.4286666666666668"/>
    <n v="44.646000000000001"/>
    <x v="4"/>
  </r>
  <r>
    <x v="0"/>
    <x v="0"/>
    <s v="USD"/>
    <n v="1355437052"/>
    <n v="1352845052"/>
    <b v="0"/>
    <n v="48"/>
    <b v="1"/>
    <s v="music/pop"/>
    <n v="1.0033493333333334"/>
    <n v="156.773"/>
    <x v="4"/>
  </r>
  <r>
    <x v="0"/>
    <x v="0"/>
    <s v="USD"/>
    <n v="1337885168"/>
    <n v="1335293168"/>
    <b v="0"/>
    <n v="221"/>
    <b v="1"/>
    <s v="music/pop"/>
    <n v="1.0493380000000001"/>
    <n v="118.703"/>
    <x v="4"/>
  </r>
  <r>
    <x v="0"/>
    <x v="0"/>
    <s v="USD"/>
    <n v="1355840400"/>
    <n v="1352524767"/>
    <b v="0"/>
    <n v="107"/>
    <b v="1"/>
    <s v="music/pop"/>
    <n v="1.3223333333333334"/>
    <n v="74.150000000000006"/>
    <x v="4"/>
  </r>
  <r>
    <x v="0"/>
    <x v="1"/>
    <s v="GBP"/>
    <n v="1387281600"/>
    <n v="1384811721"/>
    <b v="0"/>
    <n v="45"/>
    <b v="1"/>
    <s v="music/pop"/>
    <n v="1.1279999999999999"/>
    <n v="12.532999999999999"/>
    <x v="4"/>
  </r>
  <r>
    <x v="0"/>
    <x v="13"/>
    <s v="EUR"/>
    <n v="1462053540"/>
    <n v="1459355950"/>
    <b v="0"/>
    <n v="36"/>
    <b v="1"/>
    <s v="music/pop"/>
    <n v="12.5375"/>
    <n v="27.861000000000001"/>
    <x v="4"/>
  </r>
  <r>
    <x v="0"/>
    <x v="15"/>
    <s v="EUR"/>
    <n v="1453064400"/>
    <n v="1449359831"/>
    <b v="0"/>
    <n v="101"/>
    <b v="1"/>
    <s v="music/pop"/>
    <n v="1.0250632911392406"/>
    <n v="80.177999999999997"/>
    <x v="4"/>
  </r>
  <r>
    <x v="0"/>
    <x v="0"/>
    <s v="USD"/>
    <n v="1325310336"/>
    <n v="1320122736"/>
    <b v="0"/>
    <n v="62"/>
    <b v="1"/>
    <s v="music/pop"/>
    <n v="1.026375"/>
    <n v="132.435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"/>
    <x v="4"/>
  </r>
  <r>
    <x v="0"/>
    <x v="0"/>
    <s v="USD"/>
    <n v="1298343600"/>
    <n v="1295624113"/>
    <b v="0"/>
    <n v="93"/>
    <b v="1"/>
    <s v="music/pop"/>
    <n v="1.1945714285714286"/>
    <n v="44.957000000000001"/>
    <x v="4"/>
  </r>
  <r>
    <x v="0"/>
    <x v="0"/>
    <s v="USD"/>
    <n v="1364447073"/>
    <n v="1361858673"/>
    <b v="0"/>
    <n v="98"/>
    <b v="1"/>
    <s v="music/pop"/>
    <n v="1.6088"/>
    <n v="41.040999999999997"/>
    <x v="4"/>
  </r>
  <r>
    <x v="0"/>
    <x v="0"/>
    <s v="USD"/>
    <n v="1394521140"/>
    <n v="1392169298"/>
    <b v="0"/>
    <n v="82"/>
    <b v="1"/>
    <s v="music/pop"/>
    <n v="1.2685294117647059"/>
    <n v="52.597999999999999"/>
    <x v="4"/>
  </r>
  <r>
    <x v="0"/>
    <x v="0"/>
    <s v="USD"/>
    <n v="1322454939"/>
    <n v="1319859339"/>
    <b v="0"/>
    <n v="116"/>
    <b v="1"/>
    <s v="music/pop"/>
    <n v="1.026375"/>
    <n v="70.784000000000006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9000000000002"/>
    <x v="4"/>
  </r>
  <r>
    <x v="0"/>
    <x v="0"/>
    <s v="USD"/>
    <n v="1470056614"/>
    <n v="1467464614"/>
    <b v="0"/>
    <n v="77"/>
    <b v="1"/>
    <s v="music/pop"/>
    <n v="1.0067349999999999"/>
    <n v="26.149000000000001"/>
    <x v="4"/>
  </r>
  <r>
    <x v="0"/>
    <x v="0"/>
    <s v="USD"/>
    <n v="1338824730"/>
    <n v="1336232730"/>
    <b v="0"/>
    <n v="49"/>
    <b v="1"/>
    <s v="music/pop"/>
    <n v="1.1294117647058823"/>
    <n v="39.183999999999997"/>
    <x v="4"/>
  </r>
  <r>
    <x v="0"/>
    <x v="0"/>
    <s v="USD"/>
    <n v="1425675892"/>
    <n v="1423083892"/>
    <b v="0"/>
    <n v="59"/>
    <b v="1"/>
    <s v="music/pop"/>
    <n v="1.2809523809523808"/>
    <n v="45.593000000000004"/>
    <x v="4"/>
  </r>
  <r>
    <x v="0"/>
    <x v="0"/>
    <s v="USD"/>
    <n v="1471503540"/>
    <n v="1468852306"/>
    <b v="0"/>
    <n v="113"/>
    <b v="1"/>
    <s v="music/pop"/>
    <n v="2.0169999999999999"/>
    <n v="89.248000000000005"/>
    <x v="4"/>
  </r>
  <r>
    <x v="0"/>
    <x v="0"/>
    <s v="USD"/>
    <n v="1318802580"/>
    <n v="1316194540"/>
    <b v="0"/>
    <n v="34"/>
    <b v="1"/>
    <s v="music/pop"/>
    <n v="1.37416"/>
    <n v="40.415999999999997"/>
    <x v="4"/>
  </r>
  <r>
    <x v="0"/>
    <x v="0"/>
    <s v="USD"/>
    <n v="1334980740"/>
    <n v="1330968347"/>
    <b v="0"/>
    <n v="42"/>
    <b v="1"/>
    <s v="music/pop"/>
    <n v="1.1533333333333333"/>
    <n v="82.381"/>
    <x v="4"/>
  </r>
  <r>
    <x v="0"/>
    <x v="3"/>
    <s v="EUR"/>
    <n v="1460786340"/>
    <n v="1455615976"/>
    <b v="0"/>
    <n v="42"/>
    <b v="1"/>
    <s v="music/pop"/>
    <n v="1.1166666666666667"/>
    <n v="159.524"/>
    <x v="4"/>
  </r>
  <r>
    <x v="0"/>
    <x v="0"/>
    <s v="USD"/>
    <n v="1391718671"/>
    <n v="1390509071"/>
    <b v="0"/>
    <n v="49"/>
    <b v="1"/>
    <s v="music/pop"/>
    <n v="1.1839999999999999"/>
    <n v="36.244999999999997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00000000003"/>
    <x v="4"/>
  </r>
  <r>
    <x v="3"/>
    <x v="0"/>
    <s v="USD"/>
    <n v="1492142860"/>
    <n v="1486962460"/>
    <b v="0"/>
    <n v="0"/>
    <b v="0"/>
    <s v="music/faith"/>
    <n v="0"/>
    <n v="0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6000000000007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"/>
    <x v="4"/>
  </r>
  <r>
    <x v="3"/>
    <x v="0"/>
    <s v="USD"/>
    <n v="1491738594"/>
    <n v="1489150194"/>
    <b v="0"/>
    <n v="7"/>
    <b v="0"/>
    <s v="music/faith"/>
    <n v="0.443"/>
    <n v="253.143"/>
    <x v="4"/>
  </r>
  <r>
    <x v="3"/>
    <x v="0"/>
    <s v="USD"/>
    <n v="1489700230"/>
    <n v="1487111830"/>
    <b v="0"/>
    <n v="14"/>
    <b v="0"/>
    <s v="music/faith"/>
    <n v="1"/>
    <n v="171.429"/>
    <x v="4"/>
  </r>
  <r>
    <x v="3"/>
    <x v="0"/>
    <s v="USD"/>
    <n v="1491470442"/>
    <n v="1488882042"/>
    <b v="0"/>
    <n v="11"/>
    <b v="0"/>
    <s v="music/faith"/>
    <n v="0.254"/>
    <n v="57.726999999999997"/>
    <x v="4"/>
  </r>
  <r>
    <x v="3"/>
    <x v="0"/>
    <s v="USD"/>
    <n v="1491181200"/>
    <n v="1488387008"/>
    <b v="0"/>
    <n v="38"/>
    <b v="0"/>
    <s v="music/faith"/>
    <n v="0.33473333333333333"/>
    <n v="264.26299999999998"/>
    <x v="4"/>
  </r>
  <r>
    <x v="3"/>
    <x v="0"/>
    <s v="USD"/>
    <n v="1490572740"/>
    <n v="1487734667"/>
    <b v="0"/>
    <n v="15"/>
    <b v="0"/>
    <s v="music/faith"/>
    <n v="0.47799999999999998"/>
    <n v="159.333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7000000000003"/>
    <x v="4"/>
  </r>
  <r>
    <x v="3"/>
    <x v="0"/>
    <s v="USD"/>
    <n v="1491007211"/>
    <n v="1488418811"/>
    <b v="0"/>
    <n v="0"/>
    <b v="0"/>
    <s v="music/faith"/>
    <n v="0"/>
    <n v="0"/>
    <x v="4"/>
  </r>
  <r>
    <x v="3"/>
    <x v="0"/>
    <s v="USD"/>
    <n v="1491781648"/>
    <n v="1489193248"/>
    <b v="0"/>
    <n v="22"/>
    <b v="0"/>
    <s v="music/faith"/>
    <n v="0.20208000000000001"/>
    <n v="114.818"/>
    <x v="4"/>
  </r>
  <r>
    <x v="3"/>
    <x v="0"/>
    <s v="USD"/>
    <n v="1490499180"/>
    <n v="1488430760"/>
    <b v="0"/>
    <n v="0"/>
    <b v="0"/>
    <s v="music/faith"/>
    <n v="0"/>
    <n v="0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999999999994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4"/>
    <x v="4"/>
  </r>
  <r>
    <x v="2"/>
    <x v="0"/>
    <s v="USD"/>
    <n v="1441814400"/>
    <n v="1440807846"/>
    <b v="0"/>
    <n v="0"/>
    <b v="0"/>
    <s v="music/faith"/>
    <n v="0"/>
    <n v="0"/>
    <x v="4"/>
  </r>
  <r>
    <x v="2"/>
    <x v="12"/>
    <s v="EUR"/>
    <n v="1440314472"/>
    <n v="1435130472"/>
    <b v="0"/>
    <n v="0"/>
    <b v="0"/>
    <s v="music/faith"/>
    <n v="0"/>
    <n v="0"/>
    <x v="4"/>
  </r>
  <r>
    <x v="2"/>
    <x v="0"/>
    <s v="USD"/>
    <n v="1459181895"/>
    <n v="1456593495"/>
    <b v="0"/>
    <n v="9"/>
    <b v="0"/>
    <s v="music/faith"/>
    <n v="9.74E-2"/>
    <n v="54.110999999999997"/>
    <x v="4"/>
  </r>
  <r>
    <x v="2"/>
    <x v="0"/>
    <s v="USD"/>
    <n v="1462135706"/>
    <n v="1458679706"/>
    <b v="0"/>
    <n v="0"/>
    <b v="0"/>
    <s v="music/faith"/>
    <n v="0"/>
    <n v="0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n v="0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6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000000000001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7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n v="0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7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00000000000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3"/>
    <x v="4"/>
  </r>
  <r>
    <x v="2"/>
    <x v="0"/>
    <s v="USD"/>
    <n v="1465521306"/>
    <n v="1460337306"/>
    <b v="0"/>
    <n v="0"/>
    <b v="0"/>
    <s v="music/faith"/>
    <n v="0"/>
    <n v="0"/>
    <x v="4"/>
  </r>
  <r>
    <x v="2"/>
    <x v="0"/>
    <s v="USD"/>
    <n v="1445738783"/>
    <n v="1443146783"/>
    <b v="0"/>
    <n v="0"/>
    <b v="0"/>
    <s v="music/faith"/>
    <n v="0"/>
    <n v="0"/>
    <x v="4"/>
  </r>
  <r>
    <x v="2"/>
    <x v="0"/>
    <s v="USD"/>
    <n v="1434034800"/>
    <n v="1432849552"/>
    <b v="0"/>
    <n v="0"/>
    <b v="0"/>
    <s v="music/faith"/>
    <n v="0"/>
    <n v="0"/>
    <x v="4"/>
  </r>
  <r>
    <x v="2"/>
    <x v="0"/>
    <s v="USD"/>
    <n v="1452920400"/>
    <n v="1447777481"/>
    <b v="0"/>
    <n v="0"/>
    <b v="0"/>
    <s v="music/faith"/>
    <n v="0"/>
    <n v="0"/>
    <x v="4"/>
  </r>
  <r>
    <x v="2"/>
    <x v="0"/>
    <s v="USD"/>
    <n v="1473802200"/>
    <n v="1472746374"/>
    <b v="0"/>
    <n v="0"/>
    <b v="0"/>
    <s v="music/faith"/>
    <n v="0"/>
    <n v="0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7000000000002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n v="0"/>
    <x v="4"/>
  </r>
  <r>
    <x v="0"/>
    <x v="1"/>
    <s v="GBP"/>
    <n v="1433948671"/>
    <n v="1430060671"/>
    <b v="0"/>
    <n v="52"/>
    <b v="1"/>
    <s v="photography/photobooks"/>
    <n v="1.1083333333333334"/>
    <n v="25.577000000000002"/>
    <x v="8"/>
  </r>
  <r>
    <x v="0"/>
    <x v="0"/>
    <s v="USD"/>
    <n v="1483822800"/>
    <n v="1481058170"/>
    <b v="0"/>
    <n v="34"/>
    <b v="1"/>
    <s v="photography/photobooks"/>
    <n v="1.0874999999999999"/>
    <n v="63.970999999999997"/>
    <x v="8"/>
  </r>
  <r>
    <x v="0"/>
    <x v="0"/>
    <s v="USD"/>
    <n v="1472270340"/>
    <n v="1470348775"/>
    <b v="0"/>
    <n v="67"/>
    <b v="1"/>
    <s v="photography/photobooks"/>
    <n v="1.0041666666666667"/>
    <n v="89.924999999999997"/>
    <x v="8"/>
  </r>
  <r>
    <x v="0"/>
    <x v="1"/>
    <s v="GBP"/>
    <n v="1425821477"/>
    <n v="1421937077"/>
    <b v="0"/>
    <n v="70"/>
    <b v="1"/>
    <s v="photography/photobooks"/>
    <n v="1.1845454545454546"/>
    <n v="93.070999999999998"/>
    <x v="8"/>
  </r>
  <r>
    <x v="0"/>
    <x v="0"/>
    <s v="USD"/>
    <n v="1482372000"/>
    <n v="1479276838"/>
    <b v="0"/>
    <n v="89"/>
    <b v="1"/>
    <s v="photography/photobooks"/>
    <n v="1.1401428571428571"/>
    <n v="89.674000000000007"/>
    <x v="8"/>
  </r>
  <r>
    <x v="0"/>
    <x v="0"/>
    <s v="USD"/>
    <n v="1479952800"/>
    <n v="1477368867"/>
    <b v="0"/>
    <n v="107"/>
    <b v="1"/>
    <s v="photography/photobooks"/>
    <n v="1.4810000000000001"/>
    <n v="207.61699999999999"/>
    <x v="8"/>
  </r>
  <r>
    <x v="0"/>
    <x v="1"/>
    <s v="GBP"/>
    <n v="1447426800"/>
    <n v="1444904830"/>
    <b v="0"/>
    <n v="159"/>
    <b v="1"/>
    <s v="photography/photobooks"/>
    <n v="1.0495555555555556"/>
    <n v="59.408999999999999"/>
    <x v="8"/>
  </r>
  <r>
    <x v="0"/>
    <x v="5"/>
    <s v="CAD"/>
    <n v="1441234143"/>
    <n v="1438642143"/>
    <b v="0"/>
    <n v="181"/>
    <b v="1"/>
    <s v="photography/photobooks"/>
    <n v="1.29948"/>
    <n v="358.97199999999998"/>
    <x v="8"/>
  </r>
  <r>
    <x v="0"/>
    <x v="19"/>
    <s v="EUR"/>
    <n v="1488394800"/>
    <n v="1485213921"/>
    <b v="0"/>
    <n v="131"/>
    <b v="1"/>
    <s v="photography/photobooks"/>
    <n v="1.2348756218905472"/>
    <n v="94.736999999999995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99999999999"/>
    <x v="8"/>
  </r>
  <r>
    <x v="0"/>
    <x v="1"/>
    <s v="GBP"/>
    <n v="1476425082"/>
    <n v="1473833082"/>
    <b v="0"/>
    <n v="90"/>
    <b v="1"/>
    <s v="photography/photobooks"/>
    <n v="2.6016666666666666"/>
    <n v="34.689"/>
    <x v="8"/>
  </r>
  <r>
    <x v="0"/>
    <x v="8"/>
    <s v="DKK"/>
    <n v="1458579568"/>
    <n v="1455991168"/>
    <b v="0"/>
    <n v="35"/>
    <b v="1"/>
    <s v="photography/photobooks"/>
    <n v="1.08"/>
    <n v="462.85700000000003"/>
    <x v="8"/>
  </r>
  <r>
    <x v="0"/>
    <x v="5"/>
    <s v="CAD"/>
    <n v="1428091353"/>
    <n v="1425502953"/>
    <b v="0"/>
    <n v="90"/>
    <b v="1"/>
    <s v="photography/photobooks"/>
    <n v="1.1052941176470588"/>
    <n v="104.3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6"/>
    <x v="8"/>
  </r>
  <r>
    <x v="0"/>
    <x v="0"/>
    <s v="USD"/>
    <n v="1468536992"/>
    <n v="1463352992"/>
    <b v="0"/>
    <n v="27"/>
    <b v="1"/>
    <s v="photography/photobooks"/>
    <n v="1.147"/>
    <n v="42.481000000000002"/>
    <x v="8"/>
  </r>
  <r>
    <x v="0"/>
    <x v="0"/>
    <s v="USD"/>
    <n v="1427309629"/>
    <n v="1425585229"/>
    <b v="0"/>
    <n v="49"/>
    <b v="1"/>
    <s v="photography/photobooks"/>
    <n v="1.0660000000000001"/>
    <n v="108.776"/>
    <x v="8"/>
  </r>
  <r>
    <x v="0"/>
    <x v="0"/>
    <s v="USD"/>
    <n v="1456416513"/>
    <n v="1454688513"/>
    <b v="0"/>
    <n v="102"/>
    <b v="1"/>
    <s v="photography/photobooks"/>
    <n v="1.6544000000000001"/>
    <n v="81.097999999999999"/>
    <x v="8"/>
  </r>
  <r>
    <x v="0"/>
    <x v="1"/>
    <s v="GBP"/>
    <n v="1442065060"/>
    <n v="1437745060"/>
    <b v="0"/>
    <n v="3"/>
    <b v="1"/>
    <s v="photography/photobooks"/>
    <n v="1.55"/>
    <n v="51.667000000000002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6"/>
    <x v="8"/>
  </r>
  <r>
    <x v="2"/>
    <x v="1"/>
    <s v="GBP"/>
    <n v="1407065979"/>
    <n v="1404560379"/>
    <b v="1"/>
    <n v="39"/>
    <b v="0"/>
    <s v="photography/photobooks"/>
    <n v="0.19600000000000001"/>
    <n v="55.281999999999996"/>
    <x v="8"/>
  </r>
  <r>
    <x v="2"/>
    <x v="0"/>
    <s v="USD"/>
    <n v="1407972712"/>
    <n v="1405380712"/>
    <b v="1"/>
    <n v="103"/>
    <b v="0"/>
    <s v="photography/photobooks"/>
    <n v="0.59467839999999994"/>
    <n v="72.17"/>
    <x v="8"/>
  </r>
  <r>
    <x v="2"/>
    <x v="2"/>
    <s v="AUD"/>
    <n v="1408999088"/>
    <n v="1407184688"/>
    <b v="1"/>
    <n v="0"/>
    <b v="0"/>
    <s v="photography/photobooks"/>
    <n v="0"/>
    <n v="0"/>
    <x v="8"/>
  </r>
  <r>
    <x v="2"/>
    <x v="0"/>
    <s v="USD"/>
    <n v="1407080884"/>
    <n v="1404488884"/>
    <b v="1"/>
    <n v="39"/>
    <b v="0"/>
    <s v="photography/photobooks"/>
    <n v="0.4572"/>
    <n v="58.615000000000002"/>
    <x v="8"/>
  </r>
  <r>
    <x v="2"/>
    <x v="0"/>
    <s v="USD"/>
    <n v="1411824444"/>
    <n v="1406640444"/>
    <b v="1"/>
    <n v="15"/>
    <b v="0"/>
    <s v="photography/photobooks"/>
    <n v="3.7400000000000003E-2"/>
    <n v="12.467000000000001"/>
    <x v="8"/>
  </r>
  <r>
    <x v="2"/>
    <x v="0"/>
    <s v="USD"/>
    <n v="1421177959"/>
    <n v="1418585959"/>
    <b v="1"/>
    <n v="22"/>
    <b v="0"/>
    <s v="photography/photobooks"/>
    <n v="2.7025E-2"/>
    <n v="49.13600000000000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8000000000001"/>
    <x v="8"/>
  </r>
  <r>
    <x v="2"/>
    <x v="0"/>
    <s v="USD"/>
    <n v="1421691298"/>
    <n v="1417803298"/>
    <b v="1"/>
    <n v="19"/>
    <b v="0"/>
    <s v="photography/photobooks"/>
    <n v="6.2566666666666673E-2"/>
    <n v="98.789000000000001"/>
    <x v="8"/>
  </r>
  <r>
    <x v="2"/>
    <x v="0"/>
    <s v="USD"/>
    <n v="1417273140"/>
    <n v="1413609292"/>
    <b v="1"/>
    <n v="13"/>
    <b v="0"/>
    <s v="photography/photobooks"/>
    <n v="0.4592"/>
    <n v="88.308000000000007"/>
    <x v="8"/>
  </r>
  <r>
    <x v="2"/>
    <x v="0"/>
    <s v="USD"/>
    <n v="1414193160"/>
    <n v="1410305160"/>
    <b v="1"/>
    <n v="124"/>
    <b v="0"/>
    <s v="photography/photobooks"/>
    <n v="0.65101538461538466"/>
    <n v="170.62899999999999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2999999999998"/>
    <x v="8"/>
  </r>
  <r>
    <x v="2"/>
    <x v="0"/>
    <s v="USD"/>
    <n v="1472834180"/>
    <n v="1470242180"/>
    <b v="1"/>
    <n v="38"/>
    <b v="0"/>
    <s v="photography/photobooks"/>
    <n v="0.36236363636363639"/>
    <n v="104.895"/>
    <x v="8"/>
  </r>
  <r>
    <x v="2"/>
    <x v="0"/>
    <s v="USD"/>
    <n v="1467469510"/>
    <n v="1462285510"/>
    <b v="1"/>
    <n v="152"/>
    <b v="0"/>
    <s v="photography/photobooks"/>
    <n v="0.39743333333333336"/>
    <n v="78.441000000000003"/>
    <x v="8"/>
  </r>
  <r>
    <x v="2"/>
    <x v="0"/>
    <s v="USD"/>
    <n v="1473950945"/>
    <n v="1471272545"/>
    <b v="1"/>
    <n v="24"/>
    <b v="0"/>
    <s v="photography/photobooks"/>
    <n v="0.25763636363636366"/>
    <n v="59.042000000000002"/>
    <x v="8"/>
  </r>
  <r>
    <x v="2"/>
    <x v="0"/>
    <s v="USD"/>
    <n v="1456062489"/>
    <n v="1453211289"/>
    <b v="1"/>
    <n v="76"/>
    <b v="0"/>
    <s v="photography/photobooks"/>
    <n v="0.15491428571428573"/>
    <n v="71.341999999999999"/>
    <x v="8"/>
  </r>
  <r>
    <x v="2"/>
    <x v="0"/>
    <s v="USD"/>
    <n v="1432248478"/>
    <n v="1429656478"/>
    <b v="1"/>
    <n v="185"/>
    <b v="0"/>
    <s v="photography/photobooks"/>
    <n v="0.236925"/>
    <n v="51.226999999999997"/>
    <x v="8"/>
  </r>
  <r>
    <x v="2"/>
    <x v="0"/>
    <s v="USD"/>
    <n v="1422674700"/>
    <n v="1419954240"/>
    <b v="1"/>
    <n v="33"/>
    <b v="0"/>
    <s v="photography/photobooks"/>
    <n v="0.39760000000000001"/>
    <n v="60.241999999999997"/>
    <x v="8"/>
  </r>
  <r>
    <x v="2"/>
    <x v="0"/>
    <s v="USD"/>
    <n v="1413417600"/>
    <n v="1410750855"/>
    <b v="1"/>
    <n v="108"/>
    <b v="0"/>
    <s v="photography/photobooks"/>
    <n v="0.20220833333333332"/>
    <n v="44.935000000000002"/>
    <x v="8"/>
  </r>
  <r>
    <x v="2"/>
    <x v="9"/>
    <s v="EUR"/>
    <n v="1418649177"/>
    <n v="1416057177"/>
    <b v="1"/>
    <n v="29"/>
    <b v="0"/>
    <s v="photography/photobooks"/>
    <n v="0.47631578947368419"/>
    <n v="31.207000000000001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99999999999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9000000000003"/>
    <x v="8"/>
  </r>
  <r>
    <x v="2"/>
    <x v="12"/>
    <s v="EUR"/>
    <n v="1476460800"/>
    <n v="1473922541"/>
    <b v="1"/>
    <n v="81"/>
    <b v="0"/>
    <s v="photography/photobooks"/>
    <n v="0.38735714285714284"/>
    <n v="133.90100000000001"/>
    <x v="8"/>
  </r>
  <r>
    <x v="2"/>
    <x v="1"/>
    <s v="GBP"/>
    <n v="1469356366"/>
    <n v="1464172366"/>
    <b v="1"/>
    <n v="86"/>
    <b v="0"/>
    <s v="photography/photobooks"/>
    <n v="0.22052631578947368"/>
    <n v="48.720999999999997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99999999999"/>
    <x v="8"/>
  </r>
  <r>
    <x v="2"/>
    <x v="1"/>
    <s v="GBP"/>
    <n v="1415740408"/>
    <n v="1414008808"/>
    <b v="1"/>
    <n v="6"/>
    <b v="0"/>
    <s v="photography/photobooks"/>
    <n v="1.7457500000000001E-2"/>
    <n v="11.638"/>
    <x v="8"/>
  </r>
  <r>
    <x v="2"/>
    <x v="1"/>
    <s v="GBP"/>
    <n v="1476109970"/>
    <n v="1473517970"/>
    <b v="1"/>
    <n v="113"/>
    <b v="0"/>
    <s v="photography/photobooks"/>
    <n v="0.20449632511889321"/>
    <n v="83.716999999999999"/>
    <x v="8"/>
  </r>
  <r>
    <x v="2"/>
    <x v="1"/>
    <s v="GBP"/>
    <n v="1450181400"/>
    <n v="1447429868"/>
    <b v="1"/>
    <n v="37"/>
    <b v="0"/>
    <s v="photography/photobooks"/>
    <n v="0.13852941176470587"/>
    <n v="63.649000000000001"/>
    <x v="8"/>
  </r>
  <r>
    <x v="2"/>
    <x v="12"/>
    <s v="EUR"/>
    <n v="1435442340"/>
    <n v="1433416830"/>
    <b v="1"/>
    <n v="18"/>
    <b v="0"/>
    <s v="photography/photobooks"/>
    <n v="0.48485714285714288"/>
    <n v="94.278000000000006"/>
    <x v="8"/>
  </r>
  <r>
    <x v="2"/>
    <x v="0"/>
    <s v="USD"/>
    <n v="1423878182"/>
    <n v="1421199782"/>
    <b v="1"/>
    <n v="75"/>
    <b v="0"/>
    <s v="photography/photobooks"/>
    <n v="0.308"/>
    <n v="71.867000000000004"/>
    <x v="8"/>
  </r>
  <r>
    <x v="2"/>
    <x v="0"/>
    <s v="USD"/>
    <n v="1447521404"/>
    <n v="1444061804"/>
    <b v="1"/>
    <n v="52"/>
    <b v="0"/>
    <s v="photography/photobooks"/>
    <n v="0.35174193548387095"/>
    <n v="104.846"/>
    <x v="8"/>
  </r>
  <r>
    <x v="2"/>
    <x v="12"/>
    <s v="EUR"/>
    <n v="1443808800"/>
    <n v="1441048658"/>
    <b v="1"/>
    <n v="122"/>
    <b v="0"/>
    <s v="photography/photobooks"/>
    <n v="0.36404444444444445"/>
    <n v="67.138999999999996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1"/>
    <x v="8"/>
  </r>
  <r>
    <x v="2"/>
    <x v="5"/>
    <s v="CAD"/>
    <n v="1425246439"/>
    <n v="1422222439"/>
    <b v="1"/>
    <n v="9"/>
    <b v="0"/>
    <s v="photography/photobooks"/>
    <n v="0.10857142857142857"/>
    <n v="42.22200000000000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"/>
    <x v="8"/>
  </r>
  <r>
    <x v="2"/>
    <x v="1"/>
    <s v="GBP"/>
    <n v="1467531536"/>
    <n v="1464939536"/>
    <b v="0"/>
    <n v="23"/>
    <b v="0"/>
    <s v="photography/photobooks"/>
    <n v="0.13307692307692306"/>
    <n v="37.609000000000002"/>
    <x v="8"/>
  </r>
  <r>
    <x v="2"/>
    <x v="1"/>
    <s v="GBP"/>
    <n v="1407532812"/>
    <n v="1404940812"/>
    <b v="0"/>
    <n v="0"/>
    <b v="0"/>
    <s v="photography/photobooks"/>
    <n v="0"/>
    <n v="0"/>
    <x v="8"/>
  </r>
  <r>
    <x v="2"/>
    <x v="1"/>
    <s v="GBP"/>
    <n v="1425108736"/>
    <n v="1422516736"/>
    <b v="0"/>
    <n v="140"/>
    <b v="0"/>
    <s v="photography/photobooks"/>
    <n v="0.49183333333333334"/>
    <n v="42.156999999999996"/>
    <x v="8"/>
  </r>
  <r>
    <x v="2"/>
    <x v="0"/>
    <s v="USD"/>
    <n v="1435787137"/>
    <n v="1434577537"/>
    <b v="0"/>
    <n v="0"/>
    <b v="0"/>
    <s v="photography/photobooks"/>
    <n v="0"/>
    <n v="0"/>
    <x v="8"/>
  </r>
  <r>
    <x v="2"/>
    <x v="16"/>
    <s v="CHF"/>
    <n v="1469473200"/>
    <n v="1467061303"/>
    <b v="0"/>
    <n v="6"/>
    <b v="0"/>
    <s v="photography/photobooks"/>
    <n v="2.036E-2"/>
    <n v="84.832999999999998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n v="0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1999999999999"/>
    <x v="4"/>
  </r>
  <r>
    <x v="0"/>
    <x v="5"/>
    <s v="CAD"/>
    <n v="1391194860"/>
    <n v="1388084862"/>
    <b v="0"/>
    <n v="11"/>
    <b v="1"/>
    <s v="music/rock"/>
    <n v="1"/>
    <n v="27.273"/>
    <x v="4"/>
  </r>
  <r>
    <x v="0"/>
    <x v="0"/>
    <s v="USD"/>
    <n v="1351095976"/>
    <n v="1348503976"/>
    <b v="0"/>
    <n v="33"/>
    <b v="1"/>
    <s v="music/rock"/>
    <n v="1.1585714285714286"/>
    <n v="24.576000000000001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8000000000001"/>
    <x v="4"/>
  </r>
  <r>
    <x v="0"/>
    <x v="0"/>
    <s v="USD"/>
    <n v="1299138561"/>
    <n v="1294818561"/>
    <b v="0"/>
    <n v="96"/>
    <b v="1"/>
    <s v="music/rock"/>
    <n v="1.0066250000000001"/>
    <n v="83.885000000000005"/>
    <x v="4"/>
  </r>
  <r>
    <x v="0"/>
    <x v="0"/>
    <s v="USD"/>
    <n v="1399672800"/>
    <n v="1396906530"/>
    <b v="0"/>
    <n v="48"/>
    <b v="1"/>
    <s v="music/rock"/>
    <n v="1.0016"/>
    <n v="417.33300000000003"/>
    <x v="4"/>
  </r>
  <r>
    <x v="0"/>
    <x v="0"/>
    <s v="USD"/>
    <n v="1295647200"/>
    <n v="1291428371"/>
    <b v="0"/>
    <n v="33"/>
    <b v="1"/>
    <s v="music/rock"/>
    <n v="1.6668333333333334"/>
    <n v="75.765000000000001"/>
    <x v="4"/>
  </r>
  <r>
    <x v="0"/>
    <x v="0"/>
    <s v="USD"/>
    <n v="1393259107"/>
    <n v="1390667107"/>
    <b v="0"/>
    <n v="226"/>
    <b v="1"/>
    <s v="music/rock"/>
    <n v="1.0153333333333334"/>
    <n v="67.388999999999996"/>
    <x v="4"/>
  </r>
  <r>
    <x v="0"/>
    <x v="0"/>
    <s v="USD"/>
    <n v="1336866863"/>
    <n v="1335570863"/>
    <b v="0"/>
    <n v="14"/>
    <b v="1"/>
    <s v="music/rock"/>
    <n v="1.03"/>
    <n v="73.570999999999998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7"/>
    <x v="4"/>
  </r>
  <r>
    <x v="0"/>
    <x v="1"/>
    <s v="GBP"/>
    <n v="1459439471"/>
    <n v="1456851071"/>
    <b v="0"/>
    <n v="11"/>
    <b v="1"/>
    <s v="music/rock"/>
    <n v="1.04"/>
    <n v="47.273000000000003"/>
    <x v="4"/>
  </r>
  <r>
    <x v="0"/>
    <x v="0"/>
    <s v="USD"/>
    <n v="1361129129"/>
    <n v="1359660329"/>
    <b v="0"/>
    <n v="55"/>
    <b v="1"/>
    <s v="music/rock"/>
    <n v="2.0034000000000001"/>
    <n v="182.12700000000001"/>
    <x v="4"/>
  </r>
  <r>
    <x v="0"/>
    <x v="0"/>
    <s v="USD"/>
    <n v="1332029335"/>
    <n v="1326848935"/>
    <b v="0"/>
    <n v="30"/>
    <b v="1"/>
    <s v="music/rock"/>
    <n v="3.0683333333333334"/>
    <n v="61.366999999999997"/>
    <x v="4"/>
  </r>
  <r>
    <x v="0"/>
    <x v="0"/>
    <s v="USD"/>
    <n v="1317438000"/>
    <n v="1314989557"/>
    <b v="0"/>
    <n v="28"/>
    <b v="1"/>
    <s v="music/rock"/>
    <n v="1.00149"/>
    <n v="35.768000000000001"/>
    <x v="4"/>
  </r>
  <r>
    <x v="0"/>
    <x v="0"/>
    <s v="USD"/>
    <n v="1475342382"/>
    <n v="1472750382"/>
    <b v="0"/>
    <n v="45"/>
    <b v="1"/>
    <s v="music/rock"/>
    <n v="2.0529999999999999"/>
    <n v="45.622"/>
    <x v="4"/>
  </r>
  <r>
    <x v="0"/>
    <x v="0"/>
    <s v="USD"/>
    <n v="1367902740"/>
    <n v="1366251510"/>
    <b v="0"/>
    <n v="13"/>
    <b v="1"/>
    <s v="music/rock"/>
    <n v="1.0888888888888888"/>
    <n v="75.385000000000005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6"/>
    <x v="4"/>
  </r>
  <r>
    <x v="0"/>
    <x v="0"/>
    <s v="USD"/>
    <n v="1298245954"/>
    <n v="1295653954"/>
    <b v="0"/>
    <n v="134"/>
    <b v="1"/>
    <s v="music/rock"/>
    <n v="1.2400610000000001"/>
    <n v="92.542000000000002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999999999998"/>
    <x v="4"/>
  </r>
  <r>
    <x v="0"/>
    <x v="0"/>
    <s v="USD"/>
    <n v="1355585777"/>
    <n v="1352993777"/>
    <b v="0"/>
    <n v="209"/>
    <b v="1"/>
    <s v="music/rock"/>
    <n v="1.3792666666666666"/>
    <n v="98.99"/>
    <x v="4"/>
  </r>
  <r>
    <x v="0"/>
    <x v="0"/>
    <s v="USD"/>
    <n v="1429594832"/>
    <n v="1427780432"/>
    <b v="0"/>
    <n v="38"/>
    <b v="1"/>
    <s v="music/rock"/>
    <n v="1.2088000000000001"/>
    <n v="79.525999999999996"/>
    <x v="4"/>
  </r>
  <r>
    <x v="0"/>
    <x v="0"/>
    <s v="USD"/>
    <n v="1312095540"/>
    <n v="1306608888"/>
    <b v="0"/>
    <n v="24"/>
    <b v="1"/>
    <s v="music/rock"/>
    <n v="1.0736666666666668"/>
    <n v="134.208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5000000000002"/>
    <x v="4"/>
  </r>
  <r>
    <x v="0"/>
    <x v="0"/>
    <s v="USD"/>
    <n v="1406509200"/>
    <n v="1404769538"/>
    <b v="0"/>
    <n v="26"/>
    <b v="1"/>
    <s v="music/rock"/>
    <n v="1.0007692307692309"/>
    <n v="50.037999999999997"/>
    <x v="4"/>
  </r>
  <r>
    <x v="0"/>
    <x v="0"/>
    <s v="USD"/>
    <n v="1429920000"/>
    <n v="1426703452"/>
    <b v="0"/>
    <n v="131"/>
    <b v="1"/>
    <s v="music/rock"/>
    <n v="1.1696666666666666"/>
    <n v="133.93100000000001"/>
    <x v="4"/>
  </r>
  <r>
    <x v="0"/>
    <x v="0"/>
    <s v="USD"/>
    <n v="1352860017"/>
    <n v="1348536417"/>
    <b v="0"/>
    <n v="14"/>
    <b v="1"/>
    <s v="music/rock"/>
    <n v="1.01875"/>
    <n v="58.213999999999999"/>
    <x v="4"/>
  </r>
  <r>
    <x v="0"/>
    <x v="0"/>
    <s v="USD"/>
    <n v="1369355437"/>
    <n v="1366763437"/>
    <b v="0"/>
    <n v="174"/>
    <b v="1"/>
    <s v="music/rock"/>
    <n v="1.0212366666666666"/>
    <n v="88.037999999999997"/>
    <x v="4"/>
  </r>
  <r>
    <x v="0"/>
    <x v="5"/>
    <s v="CAD"/>
    <n v="1389012940"/>
    <n v="1385124940"/>
    <b v="0"/>
    <n v="191"/>
    <b v="1"/>
    <s v="music/rock"/>
    <n v="1.5405897142857143"/>
    <n v="70.576999999999998"/>
    <x v="4"/>
  </r>
  <r>
    <x v="0"/>
    <x v="0"/>
    <s v="USD"/>
    <n v="1405715472"/>
    <n v="1403901072"/>
    <b v="0"/>
    <n v="38"/>
    <b v="1"/>
    <s v="music/rock"/>
    <n v="1.0125"/>
    <n v="53.289000000000001"/>
    <x v="4"/>
  </r>
  <r>
    <x v="0"/>
    <x v="0"/>
    <s v="USD"/>
    <n v="1410546413"/>
    <n v="1407954413"/>
    <b v="0"/>
    <n v="22"/>
    <b v="1"/>
    <s v="music/rock"/>
    <n v="1"/>
    <n v="136.364"/>
    <x v="4"/>
  </r>
  <r>
    <x v="0"/>
    <x v="0"/>
    <s v="USD"/>
    <n v="1324014521"/>
    <n v="1318826921"/>
    <b v="0"/>
    <n v="149"/>
    <b v="1"/>
    <s v="music/rock"/>
    <n v="1.0874800874800874"/>
    <n v="40.546999999999997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3999999999997"/>
    <x v="4"/>
  </r>
  <r>
    <x v="2"/>
    <x v="1"/>
    <s v="GBP"/>
    <n v="1422256341"/>
    <n v="1419664341"/>
    <b v="0"/>
    <n v="0"/>
    <b v="0"/>
    <s v="games/mobile games"/>
    <n v="0"/>
    <n v="0"/>
    <x v="6"/>
  </r>
  <r>
    <x v="2"/>
    <x v="0"/>
    <s v="USD"/>
    <n v="1488958200"/>
    <n v="1484912974"/>
    <b v="0"/>
    <n v="16"/>
    <b v="0"/>
    <s v="games/mobile games"/>
    <n v="8.0833333333333326E-2"/>
    <n v="90.938000000000002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2999999999998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7999999999994"/>
    <x v="6"/>
  </r>
  <r>
    <x v="2"/>
    <x v="0"/>
    <s v="USD"/>
    <n v="1483488249"/>
    <n v="1480896249"/>
    <b v="0"/>
    <n v="0"/>
    <b v="0"/>
    <s v="games/mobile games"/>
    <n v="0"/>
    <n v="0"/>
    <x v="6"/>
  </r>
  <r>
    <x v="2"/>
    <x v="0"/>
    <s v="USD"/>
    <n v="1454213820"/>
    <n v="1451723535"/>
    <b v="0"/>
    <n v="11"/>
    <b v="0"/>
    <s v="games/mobile games"/>
    <n v="0.10314285714285715"/>
    <n v="32.817999999999998"/>
    <x v="6"/>
  </r>
  <r>
    <x v="2"/>
    <x v="0"/>
    <s v="USD"/>
    <n v="1416512901"/>
    <n v="1413053301"/>
    <b v="0"/>
    <n v="95"/>
    <b v="0"/>
    <s v="games/mobile games"/>
    <n v="0.7178461538461538"/>
    <n v="49.116"/>
    <x v="6"/>
  </r>
  <r>
    <x v="2"/>
    <x v="0"/>
    <s v="USD"/>
    <n v="1435633602"/>
    <n v="1433041602"/>
    <b v="0"/>
    <n v="13"/>
    <b v="0"/>
    <s v="games/mobile games"/>
    <n v="1.06E-2"/>
    <n v="16.308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n v="0"/>
    <x v="6"/>
  </r>
  <r>
    <x v="2"/>
    <x v="0"/>
    <s v="USD"/>
    <n v="1425170525"/>
    <n v="1422664925"/>
    <b v="0"/>
    <n v="0"/>
    <b v="0"/>
    <s v="games/mobile games"/>
    <n v="0"/>
    <n v="0"/>
    <x v="6"/>
  </r>
  <r>
    <x v="2"/>
    <x v="2"/>
    <s v="AUD"/>
    <n v="1402618355"/>
    <n v="1400026355"/>
    <b v="0"/>
    <n v="0"/>
    <b v="0"/>
    <s v="games/mobile games"/>
    <n v="0"/>
    <n v="0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2999999999998"/>
    <x v="6"/>
  </r>
  <r>
    <x v="0"/>
    <x v="0"/>
    <s v="USD"/>
    <n v="1425955189"/>
    <n v="1423366789"/>
    <b v="0"/>
    <n v="70"/>
    <b v="1"/>
    <s v="music/indie rock"/>
    <n v="1.726845"/>
    <n v="49.338000000000001"/>
    <x v="4"/>
  </r>
  <r>
    <x v="0"/>
    <x v="0"/>
    <s v="USD"/>
    <n v="1341964080"/>
    <n v="1339109212"/>
    <b v="0"/>
    <n v="81"/>
    <b v="1"/>
    <s v="music/indie rock"/>
    <n v="1.008955223880597"/>
    <n v="41.728000000000002"/>
    <x v="4"/>
  </r>
  <r>
    <x v="0"/>
    <x v="0"/>
    <s v="USD"/>
    <n v="1333921508"/>
    <n v="1331333108"/>
    <b v="0"/>
    <n v="32"/>
    <b v="1"/>
    <s v="music/indie rock"/>
    <n v="1.0480480480480481"/>
    <n v="32.719000000000001"/>
    <x v="4"/>
  </r>
  <r>
    <x v="0"/>
    <x v="0"/>
    <s v="USD"/>
    <n v="1354017600"/>
    <n v="1350967535"/>
    <b v="0"/>
    <n v="26"/>
    <b v="1"/>
    <s v="music/indie rock"/>
    <n v="1.351"/>
    <n v="51.962000000000003"/>
    <x v="4"/>
  </r>
  <r>
    <x v="0"/>
    <x v="0"/>
    <s v="USD"/>
    <n v="1344636000"/>
    <n v="1341800110"/>
    <b v="0"/>
    <n v="105"/>
    <b v="1"/>
    <s v="music/indie rock"/>
    <n v="1.1632786885245903"/>
    <n v="50.686"/>
    <x v="4"/>
  </r>
  <r>
    <x v="0"/>
    <x v="0"/>
    <s v="USD"/>
    <n v="1415832338"/>
    <n v="1413236738"/>
    <b v="0"/>
    <n v="29"/>
    <b v="1"/>
    <s v="music/indie rock"/>
    <n v="1.0208333333333333"/>
    <n v="42.241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2000000000001"/>
    <x v="4"/>
  </r>
  <r>
    <x v="0"/>
    <x v="0"/>
    <s v="USD"/>
    <n v="1363024946"/>
    <n v="1359140546"/>
    <b v="0"/>
    <n v="44"/>
    <b v="1"/>
    <s v="music/indie rock"/>
    <n v="1.0660000000000001"/>
    <n v="48.454999999999998"/>
    <x v="4"/>
  </r>
  <r>
    <x v="0"/>
    <x v="0"/>
    <s v="USD"/>
    <n v="1355597528"/>
    <n v="1353005528"/>
    <b v="0"/>
    <n v="246"/>
    <b v="1"/>
    <s v="music/indie rock"/>
    <n v="1.4458441666666668"/>
    <n v="70.528999999999996"/>
    <x v="4"/>
  </r>
  <r>
    <x v="0"/>
    <x v="0"/>
    <s v="USD"/>
    <n v="1279778400"/>
    <n v="1275851354"/>
    <b v="0"/>
    <n v="120"/>
    <b v="1"/>
    <s v="music/indie rock"/>
    <n v="1.0555000000000001"/>
    <n v="87.957999999999998"/>
    <x v="4"/>
  </r>
  <r>
    <x v="0"/>
    <x v="0"/>
    <s v="USD"/>
    <n v="1307459881"/>
    <n v="1304867881"/>
    <b v="0"/>
    <n v="26"/>
    <b v="1"/>
    <s v="music/indie rock"/>
    <n v="1.3660000000000001"/>
    <n v="26.268999999999998"/>
    <x v="4"/>
  </r>
  <r>
    <x v="0"/>
    <x v="0"/>
    <s v="USD"/>
    <n v="1302926340"/>
    <n v="1301524585"/>
    <b v="0"/>
    <n v="45"/>
    <b v="1"/>
    <s v="music/indie rock"/>
    <n v="1.04"/>
    <n v="57.77799999999999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2"/>
    <x v="4"/>
  </r>
  <r>
    <x v="0"/>
    <x v="0"/>
    <s v="USD"/>
    <n v="1454349600"/>
    <n v="1451277473"/>
    <b v="0"/>
    <n v="21"/>
    <b v="1"/>
    <s v="music/indie rock"/>
    <n v="1.4450000000000001"/>
    <n v="68.81"/>
    <x v="4"/>
  </r>
  <r>
    <x v="0"/>
    <x v="0"/>
    <s v="USD"/>
    <n v="1427319366"/>
    <n v="1424730966"/>
    <b v="0"/>
    <n v="42"/>
    <b v="1"/>
    <s v="music/indie rock"/>
    <n v="1.3333333333333333"/>
    <n v="28.571000000000002"/>
    <x v="4"/>
  </r>
  <r>
    <x v="0"/>
    <x v="0"/>
    <s v="USD"/>
    <n v="1349517540"/>
    <n v="1347137731"/>
    <b v="0"/>
    <n v="54"/>
    <b v="1"/>
    <s v="music/indie rock"/>
    <n v="1.0936440000000001"/>
    <n v="50.63199999999999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999999999999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99999999999"/>
    <x v="2"/>
  </r>
  <r>
    <x v="2"/>
    <x v="9"/>
    <s v="EUR"/>
    <n v="1446331500"/>
    <n v="1442531217"/>
    <b v="0"/>
    <n v="285"/>
    <b v="0"/>
    <s v="technology/gadgets"/>
    <n v="0.39395294117647056"/>
    <n v="117.495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4999999999999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90000000001"/>
    <x v="2"/>
  </r>
  <r>
    <x v="2"/>
    <x v="0"/>
    <s v="USD"/>
    <n v="1407869851"/>
    <n v="1404845851"/>
    <b v="0"/>
    <n v="9"/>
    <b v="0"/>
    <s v="technology/gadgets"/>
    <n v="1.04E-2"/>
    <n v="28.88899999999999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1000000000002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000000000002"/>
    <x v="4"/>
  </r>
  <r>
    <x v="0"/>
    <x v="0"/>
    <s v="USD"/>
    <n v="1317099540"/>
    <n v="1313612532"/>
    <b v="0"/>
    <n v="13"/>
    <b v="1"/>
    <s v="music/indie rock"/>
    <n v="2.4079999999999999"/>
    <n v="23.154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7000000000002"/>
    <x v="4"/>
  </r>
  <r>
    <x v="0"/>
    <x v="0"/>
    <s v="USD"/>
    <n v="1288657560"/>
    <n v="1286319256"/>
    <b v="0"/>
    <n v="107"/>
    <b v="1"/>
    <s v="music/indie rock"/>
    <n v="1.9537933333333333"/>
    <n v="27.39"/>
    <x v="4"/>
  </r>
  <r>
    <x v="0"/>
    <x v="0"/>
    <s v="USD"/>
    <n v="1331182740"/>
    <n v="1329856839"/>
    <b v="0"/>
    <n v="11"/>
    <b v="1"/>
    <s v="music/indie rock"/>
    <n v="1.0333333333333334"/>
    <n v="56.363999999999997"/>
    <x v="4"/>
  </r>
  <r>
    <x v="0"/>
    <x v="0"/>
    <s v="USD"/>
    <n v="1367940794"/>
    <n v="1365348794"/>
    <b v="0"/>
    <n v="34"/>
    <b v="1"/>
    <s v="music/indie rock"/>
    <n v="1.031372549019608"/>
    <n v="77.3529999999999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5999999999997"/>
    <x v="4"/>
  </r>
  <r>
    <x v="0"/>
    <x v="0"/>
    <s v="USD"/>
    <n v="1337657400"/>
    <n v="1336512309"/>
    <b v="0"/>
    <n v="50"/>
    <b v="1"/>
    <s v="music/indie rock"/>
    <n v="1.20601"/>
    <n v="48.24"/>
    <x v="4"/>
  </r>
  <r>
    <x v="0"/>
    <x v="0"/>
    <s v="USD"/>
    <n v="1327433173"/>
    <n v="1325618773"/>
    <b v="0"/>
    <n v="80"/>
    <b v="1"/>
    <s v="music/indie rock"/>
    <n v="1.0699047619047619"/>
    <n v="70.212999999999994"/>
    <x v="4"/>
  </r>
  <r>
    <x v="0"/>
    <x v="0"/>
    <s v="USD"/>
    <n v="1411787307"/>
    <n v="1409195307"/>
    <b v="0"/>
    <n v="110"/>
    <b v="1"/>
    <s v="music/indie rock"/>
    <n v="1.7243333333333333"/>
    <n v="94.055000000000007"/>
    <x v="4"/>
  </r>
  <r>
    <x v="0"/>
    <x v="0"/>
    <s v="USD"/>
    <n v="1324789200"/>
    <n v="1321649321"/>
    <b v="0"/>
    <n v="77"/>
    <b v="1"/>
    <s v="music/indie rock"/>
    <n v="1.2362"/>
    <n v="80.27299999999999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8999999999998"/>
    <x v="4"/>
  </r>
  <r>
    <x v="0"/>
    <x v="0"/>
    <s v="USD"/>
    <n v="1339732740"/>
    <n v="1338346281"/>
    <b v="0"/>
    <n v="29"/>
    <b v="1"/>
    <s v="music/indie rock"/>
    <n v="1.8724499999999999"/>
    <n v="38.74"/>
    <x v="4"/>
  </r>
  <r>
    <x v="0"/>
    <x v="0"/>
    <s v="USD"/>
    <n v="1372741200"/>
    <n v="1370067231"/>
    <b v="0"/>
    <n v="114"/>
    <b v="1"/>
    <s v="music/indie rock"/>
    <n v="1.1593333333333333"/>
    <n v="152.54400000000001"/>
    <x v="4"/>
  </r>
  <r>
    <x v="0"/>
    <x v="0"/>
    <s v="USD"/>
    <n v="1362955108"/>
    <n v="1360366708"/>
    <b v="0"/>
    <n v="96"/>
    <b v="1"/>
    <s v="music/indie rock"/>
    <n v="1.107"/>
    <n v="115.313"/>
    <x v="4"/>
  </r>
  <r>
    <x v="0"/>
    <x v="0"/>
    <s v="USD"/>
    <n v="1308110340"/>
    <n v="1304770233"/>
    <b v="0"/>
    <n v="31"/>
    <b v="1"/>
    <s v="music/indie rock"/>
    <n v="1.7092307692307693"/>
    <n v="35.838999999999999"/>
    <x v="4"/>
  </r>
  <r>
    <x v="0"/>
    <x v="0"/>
    <s v="USD"/>
    <n v="1400137131"/>
    <n v="1397545131"/>
    <b v="1"/>
    <n v="4883"/>
    <b v="1"/>
    <s v="technology/hardware"/>
    <n v="1.2611835600000001"/>
    <n v="64.569999999999993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6000000000003"/>
    <x v="2"/>
  </r>
  <r>
    <x v="0"/>
    <x v="0"/>
    <s v="USD"/>
    <n v="1398952890"/>
    <n v="1396360890"/>
    <b v="1"/>
    <n v="1789"/>
    <b v="1"/>
    <s v="technology/hardware"/>
    <n v="7.8805550000000002"/>
    <n v="176.2"/>
    <x v="2"/>
  </r>
  <r>
    <x v="0"/>
    <x v="3"/>
    <s v="EUR"/>
    <n v="1436680958"/>
    <n v="1433224958"/>
    <b v="1"/>
    <n v="680"/>
    <b v="1"/>
    <s v="technology/hardware"/>
    <n v="3.4801799999999998"/>
    <n v="511.791"/>
    <x v="2"/>
  </r>
  <r>
    <x v="0"/>
    <x v="0"/>
    <s v="USD"/>
    <n v="1397961361"/>
    <n v="1392780961"/>
    <b v="1"/>
    <n v="70"/>
    <b v="1"/>
    <s v="technology/hardware"/>
    <n v="1.4974666666666667"/>
    <n v="160.44300000000001"/>
    <x v="2"/>
  </r>
  <r>
    <x v="0"/>
    <x v="0"/>
    <s v="USD"/>
    <n v="1258955940"/>
    <n v="1255730520"/>
    <b v="1"/>
    <n v="23"/>
    <b v="1"/>
    <s v="technology/hardware"/>
    <n v="1.0063375000000001"/>
    <n v="35.003"/>
    <x v="2"/>
  </r>
  <r>
    <x v="0"/>
    <x v="0"/>
    <s v="USD"/>
    <n v="1465232520"/>
    <n v="1460557809"/>
    <b v="1"/>
    <n v="4245"/>
    <b v="1"/>
    <s v="technology/hardware"/>
    <n v="8.0021100000000001"/>
    <n v="188.50700000000001"/>
    <x v="2"/>
  </r>
  <r>
    <x v="0"/>
    <x v="1"/>
    <s v="GBP"/>
    <n v="1404986951"/>
    <n v="1402394951"/>
    <b v="1"/>
    <n v="943"/>
    <b v="1"/>
    <s v="technology/hardware"/>
    <n v="1.0600260000000001"/>
    <n v="56.204999999999998"/>
    <x v="2"/>
  </r>
  <r>
    <x v="0"/>
    <x v="0"/>
    <s v="USD"/>
    <n v="1303446073"/>
    <n v="1300767673"/>
    <b v="1"/>
    <n v="1876"/>
    <b v="1"/>
    <s v="technology/hardware"/>
    <n v="2.0051866666666669"/>
    <n v="51.305"/>
    <x v="2"/>
  </r>
  <r>
    <x v="0"/>
    <x v="0"/>
    <s v="USD"/>
    <n v="1478516737"/>
    <n v="1475921137"/>
    <b v="1"/>
    <n v="834"/>
    <b v="1"/>
    <s v="technology/hardware"/>
    <n v="2.1244399999999999"/>
    <n v="127.36499999999999"/>
    <x v="2"/>
  </r>
  <r>
    <x v="0"/>
    <x v="5"/>
    <s v="CAD"/>
    <n v="1381934015"/>
    <n v="1378737215"/>
    <b v="1"/>
    <n v="682"/>
    <b v="1"/>
    <s v="technology/hardware"/>
    <n v="1.9847237142857144"/>
    <n v="101.855"/>
    <x v="2"/>
  </r>
  <r>
    <x v="0"/>
    <x v="0"/>
    <s v="USD"/>
    <n v="1330657200"/>
    <n v="1328158065"/>
    <b v="1"/>
    <n v="147"/>
    <b v="1"/>
    <s v="technology/hardware"/>
    <n v="2.2594666666666665"/>
    <n v="230.55799999999999"/>
    <x v="2"/>
  </r>
  <r>
    <x v="0"/>
    <x v="0"/>
    <s v="USD"/>
    <n v="1457758800"/>
    <n v="1453730176"/>
    <b v="1"/>
    <n v="415"/>
    <b v="1"/>
    <s v="technology/hardware"/>
    <n v="6.9894800000000004"/>
    <n v="842.10599999999999"/>
    <x v="2"/>
  </r>
  <r>
    <x v="0"/>
    <x v="0"/>
    <s v="USD"/>
    <n v="1337799600"/>
    <n v="1334989881"/>
    <b v="1"/>
    <n v="290"/>
    <b v="1"/>
    <s v="technology/hardware"/>
    <n v="3.9859528571428569"/>
    <n v="577.27599999999995"/>
    <x v="2"/>
  </r>
  <r>
    <x v="0"/>
    <x v="0"/>
    <s v="USD"/>
    <n v="1429391405"/>
    <n v="1425507005"/>
    <b v="1"/>
    <n v="365"/>
    <b v="1"/>
    <s v="technology/hardware"/>
    <n v="2.9403333333333332"/>
    <n v="483.34199999999998"/>
    <x v="2"/>
  </r>
  <r>
    <x v="0"/>
    <x v="0"/>
    <s v="USD"/>
    <n v="1351304513"/>
    <n v="1348712513"/>
    <b v="1"/>
    <n v="660"/>
    <b v="1"/>
    <s v="technology/hardware"/>
    <n v="1.6750470000000002"/>
    <n v="76.138999999999996"/>
    <x v="2"/>
  </r>
  <r>
    <x v="0"/>
    <x v="0"/>
    <s v="USD"/>
    <n v="1364078561"/>
    <n v="1361490161"/>
    <b v="1"/>
    <n v="1356"/>
    <b v="1"/>
    <s v="technology/hardware"/>
    <n v="14.355717142857143"/>
    <n v="74.108000000000004"/>
    <x v="2"/>
  </r>
  <r>
    <x v="0"/>
    <x v="0"/>
    <s v="USD"/>
    <n v="1412121600"/>
    <n v="1408565860"/>
    <b v="1"/>
    <n v="424"/>
    <b v="1"/>
    <s v="technology/hardware"/>
    <n v="1.5673440000000001"/>
    <n v="36.966000000000001"/>
    <x v="2"/>
  </r>
  <r>
    <x v="0"/>
    <x v="11"/>
    <s v="SEK"/>
    <n v="1419151341"/>
    <n v="1416559341"/>
    <b v="1"/>
    <n v="33"/>
    <b v="1"/>
    <s v="technology/hardware"/>
    <n v="1.1790285714285715"/>
    <n v="2500.9699999999998"/>
    <x v="2"/>
  </r>
  <r>
    <x v="0"/>
    <x v="0"/>
    <s v="USD"/>
    <n v="1349495940"/>
    <n v="1346042417"/>
    <b v="1"/>
    <n v="1633"/>
    <b v="1"/>
    <s v="technology/hardware"/>
    <n v="11.053811999999999"/>
    <n v="67.69"/>
    <x v="2"/>
  </r>
  <r>
    <x v="0"/>
    <x v="0"/>
    <s v="USD"/>
    <n v="1400006636"/>
    <n v="1397414636"/>
    <b v="1"/>
    <n v="306"/>
    <b v="1"/>
    <s v="technology/hardware"/>
    <n v="1.9292499999999999"/>
    <n v="63.046999999999997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200000000001"/>
    <x v="2"/>
  </r>
  <r>
    <x v="0"/>
    <x v="0"/>
    <s v="USD"/>
    <n v="1326330000"/>
    <n v="1324433310"/>
    <b v="1"/>
    <n v="103"/>
    <b v="1"/>
    <s v="technology/hardware"/>
    <n v="2.6227999999999998"/>
    <n v="127.32"/>
    <x v="2"/>
  </r>
  <r>
    <x v="0"/>
    <x v="0"/>
    <s v="USD"/>
    <n v="1408021098"/>
    <n v="1405429098"/>
    <b v="1"/>
    <n v="1513"/>
    <b v="1"/>
    <s v="technology/hardware"/>
    <n v="2.0674309000000002"/>
    <n v="136.64400000000001"/>
    <x v="2"/>
  </r>
  <r>
    <x v="0"/>
    <x v="0"/>
    <s v="USD"/>
    <n v="1398959729"/>
    <n v="1396367729"/>
    <b v="1"/>
    <n v="405"/>
    <b v="1"/>
    <s v="technology/hardware"/>
    <n v="3.7012999999999998"/>
    <n v="182.78"/>
    <x v="2"/>
  </r>
  <r>
    <x v="0"/>
    <x v="0"/>
    <s v="USD"/>
    <n v="1480777515"/>
    <n v="1478095515"/>
    <b v="1"/>
    <n v="510"/>
    <b v="1"/>
    <s v="technology/hardware"/>
    <n v="2.8496600000000001"/>
    <n v="279.37799999999999"/>
    <x v="2"/>
  </r>
  <r>
    <x v="0"/>
    <x v="1"/>
    <s v="GBP"/>
    <n v="1470423668"/>
    <n v="1467831668"/>
    <b v="1"/>
    <n v="1887"/>
    <b v="1"/>
    <s v="technology/hardware"/>
    <n v="5.7907999999999999"/>
    <n v="61.375999999999998"/>
    <x v="2"/>
  </r>
  <r>
    <x v="0"/>
    <x v="0"/>
    <s v="USD"/>
    <n v="1366429101"/>
    <n v="1361248701"/>
    <b v="1"/>
    <n v="701"/>
    <b v="1"/>
    <s v="technology/hardware"/>
    <n v="11.318"/>
    <n v="80.727999999999994"/>
    <x v="2"/>
  </r>
  <r>
    <x v="0"/>
    <x v="0"/>
    <s v="USD"/>
    <n v="1384488000"/>
    <n v="1381752061"/>
    <b v="1"/>
    <n v="3863"/>
    <b v="1"/>
    <s v="technology/hardware"/>
    <n v="2.6302771750000002"/>
    <n v="272.35599999999999"/>
    <x v="2"/>
  </r>
  <r>
    <x v="0"/>
    <x v="0"/>
    <s v="USD"/>
    <n v="1353201444"/>
    <n v="1350605844"/>
    <b v="1"/>
    <n v="238"/>
    <b v="1"/>
    <s v="technology/hardware"/>
    <n v="6.7447999999999997"/>
    <n v="70.849000000000004"/>
    <x v="2"/>
  </r>
  <r>
    <x v="0"/>
    <x v="0"/>
    <s v="USD"/>
    <n v="1470466800"/>
    <n v="1467134464"/>
    <b v="1"/>
    <n v="2051"/>
    <b v="1"/>
    <s v="technology/hardware"/>
    <n v="2.5683081313131315"/>
    <n v="247.94"/>
    <x v="2"/>
  </r>
  <r>
    <x v="0"/>
    <x v="1"/>
    <s v="GBP"/>
    <n v="1376899269"/>
    <n v="1371715269"/>
    <b v="1"/>
    <n v="402"/>
    <b v="1"/>
    <s v="technology/hardware"/>
    <n v="3.7549600000000001"/>
    <n v="186.81399999999999"/>
    <x v="2"/>
  </r>
  <r>
    <x v="0"/>
    <x v="0"/>
    <s v="USD"/>
    <n v="1362938851"/>
    <n v="1360346851"/>
    <b v="1"/>
    <n v="253"/>
    <b v="1"/>
    <s v="technology/hardware"/>
    <n v="2.0870837499999997"/>
    <n v="131.989"/>
    <x v="2"/>
  </r>
  <r>
    <x v="0"/>
    <x v="1"/>
    <s v="GBP"/>
    <n v="1373751325"/>
    <n v="1371159325"/>
    <b v="1"/>
    <n v="473"/>
    <b v="1"/>
    <s v="technology/hardware"/>
    <n v="3.4660000000000002"/>
    <n v="29.311"/>
    <x v="2"/>
  </r>
  <r>
    <x v="0"/>
    <x v="0"/>
    <s v="USD"/>
    <n v="1450511940"/>
    <n v="1446527540"/>
    <b v="1"/>
    <n v="821"/>
    <b v="1"/>
    <s v="technology/hardware"/>
    <n v="4.0232999999999999"/>
    <n v="245.024"/>
    <x v="2"/>
  </r>
  <r>
    <x v="0"/>
    <x v="0"/>
    <s v="USD"/>
    <n v="1339484400"/>
    <n v="1336627492"/>
    <b v="1"/>
    <n v="388"/>
    <b v="1"/>
    <s v="technology/hardware"/>
    <n v="10.2684514"/>
    <n v="1323.2539999999999"/>
    <x v="2"/>
  </r>
  <r>
    <x v="0"/>
    <x v="0"/>
    <s v="USD"/>
    <n v="1447909140"/>
    <n v="1444734146"/>
    <b v="1"/>
    <n v="813"/>
    <b v="1"/>
    <s v="technology/hardware"/>
    <n v="1.14901155"/>
    <n v="282.66000000000003"/>
    <x v="2"/>
  </r>
  <r>
    <x v="0"/>
    <x v="12"/>
    <s v="EUR"/>
    <n v="1459684862"/>
    <n v="1456232462"/>
    <b v="1"/>
    <n v="1945"/>
    <b v="1"/>
    <s v="technology/hardware"/>
    <n v="3.5482402000000004"/>
    <n v="91.213999999999999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n v="0"/>
    <x v="8"/>
  </r>
  <r>
    <x v="2"/>
    <x v="0"/>
    <s v="USD"/>
    <n v="1472799600"/>
    <n v="1470874618"/>
    <b v="0"/>
    <n v="16"/>
    <b v="0"/>
    <s v="photography/people"/>
    <n v="4.2999999999999997E-2"/>
    <n v="88.688000000000002"/>
    <x v="8"/>
  </r>
  <r>
    <x v="2"/>
    <x v="0"/>
    <s v="USD"/>
    <n v="1417377481"/>
    <n v="1412189881"/>
    <b v="0"/>
    <n v="7"/>
    <b v="0"/>
    <s v="photography/people"/>
    <n v="0.21146666666666666"/>
    <n v="453.1429999999999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9000000000002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7000000000002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n v="0"/>
    <x v="8"/>
  </r>
  <r>
    <x v="2"/>
    <x v="0"/>
    <s v="USD"/>
    <n v="1481072942"/>
    <n v="1475885342"/>
    <b v="0"/>
    <n v="0"/>
    <b v="0"/>
    <s v="photography/people"/>
    <n v="0"/>
    <n v="0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n v="0"/>
    <x v="8"/>
  </r>
  <r>
    <x v="2"/>
    <x v="0"/>
    <s v="USD"/>
    <n v="1409091612"/>
    <n v="1406499612"/>
    <b v="0"/>
    <n v="0"/>
    <b v="0"/>
    <s v="photography/people"/>
    <n v="0"/>
    <n v="0"/>
    <x v="8"/>
  </r>
  <r>
    <x v="2"/>
    <x v="0"/>
    <s v="USD"/>
    <n v="1406861438"/>
    <n v="1402973438"/>
    <b v="0"/>
    <n v="3"/>
    <b v="0"/>
    <s v="photography/people"/>
    <n v="0.26200000000000001"/>
    <n v="218.333"/>
    <x v="8"/>
  </r>
  <r>
    <x v="2"/>
    <x v="1"/>
    <s v="GBP"/>
    <n v="1415882108"/>
    <n v="1413286508"/>
    <b v="0"/>
    <n v="7"/>
    <b v="0"/>
    <s v="photography/people"/>
    <n v="7.6129032258064515E-3"/>
    <n v="33.713999999999999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800000000001"/>
    <x v="2"/>
  </r>
  <r>
    <x v="0"/>
    <x v="0"/>
    <s v="USD"/>
    <n v="1485191143"/>
    <n v="1482599143"/>
    <b v="1"/>
    <n v="1375"/>
    <b v="1"/>
    <s v="technology/hardware"/>
    <n v="2.1679422000000002"/>
    <n v="78.834000000000003"/>
    <x v="2"/>
  </r>
  <r>
    <x v="0"/>
    <x v="0"/>
    <s v="USD"/>
    <n v="1278111600"/>
    <n v="1276830052"/>
    <b v="1"/>
    <n v="17"/>
    <b v="1"/>
    <s v="technology/hardware"/>
    <n v="3.12"/>
    <n v="91.765000000000001"/>
    <x v="2"/>
  </r>
  <r>
    <x v="0"/>
    <x v="0"/>
    <s v="USD"/>
    <n v="1405002663"/>
    <n v="1402410663"/>
    <b v="1"/>
    <n v="354"/>
    <b v="1"/>
    <s v="technology/hardware"/>
    <n v="2.3442048"/>
    <n v="331.10199999999998"/>
    <x v="2"/>
  </r>
  <r>
    <x v="0"/>
    <x v="0"/>
    <s v="USD"/>
    <n v="1381895940"/>
    <n v="1379532618"/>
    <b v="1"/>
    <n v="191"/>
    <b v="1"/>
    <s v="technology/hardware"/>
    <n v="1.236801"/>
    <n v="194.262"/>
    <x v="2"/>
  </r>
  <r>
    <x v="0"/>
    <x v="0"/>
    <s v="USD"/>
    <n v="1417611645"/>
    <n v="1414584045"/>
    <b v="1"/>
    <n v="303"/>
    <b v="1"/>
    <s v="technology/hardware"/>
    <n v="2.4784000000000002"/>
    <n v="408.97699999999998"/>
    <x v="2"/>
  </r>
  <r>
    <x v="0"/>
    <x v="0"/>
    <s v="USD"/>
    <n v="1282622400"/>
    <n v="1276891586"/>
    <b v="1"/>
    <n v="137"/>
    <b v="1"/>
    <s v="technology/hardware"/>
    <n v="1.157092"/>
    <n v="84.459000000000003"/>
    <x v="2"/>
  </r>
  <r>
    <x v="0"/>
    <x v="0"/>
    <s v="USD"/>
    <n v="1316442622"/>
    <n v="1312641022"/>
    <b v="1"/>
    <n v="41"/>
    <b v="1"/>
    <s v="technology/hardware"/>
    <n v="1.1707484768810599"/>
    <n v="44.853999999999999"/>
    <x v="2"/>
  </r>
  <r>
    <x v="0"/>
    <x v="12"/>
    <s v="EUR"/>
    <n v="1479890743"/>
    <n v="1476776743"/>
    <b v="1"/>
    <n v="398"/>
    <b v="1"/>
    <s v="technology/hardware"/>
    <n v="3.05158"/>
    <n v="383.36399999999998"/>
    <x v="2"/>
  </r>
  <r>
    <x v="0"/>
    <x v="0"/>
    <s v="USD"/>
    <n v="1471564491"/>
    <n v="1468972491"/>
    <b v="1"/>
    <n v="1737"/>
    <b v="1"/>
    <s v="technology/hardware"/>
    <n v="3.2005299999999997"/>
    <n v="55.277000000000001"/>
    <x v="2"/>
  </r>
  <r>
    <x v="0"/>
    <x v="15"/>
    <s v="EUR"/>
    <n v="1452553200"/>
    <n v="1449650173"/>
    <b v="1"/>
    <n v="971"/>
    <b v="1"/>
    <s v="technology/hardware"/>
    <n v="8.1956399999999991"/>
    <n v="422.02100000000002"/>
    <x v="2"/>
  </r>
  <r>
    <x v="0"/>
    <x v="0"/>
    <s v="USD"/>
    <n v="1423165441"/>
    <n v="1420573441"/>
    <b v="1"/>
    <n v="183"/>
    <b v="1"/>
    <s v="technology/hardware"/>
    <n v="2.3490000000000002"/>
    <n v="64.180000000000007"/>
    <x v="2"/>
  </r>
  <r>
    <x v="0"/>
    <x v="0"/>
    <s v="USD"/>
    <n v="1468019014"/>
    <n v="1462835014"/>
    <b v="1"/>
    <n v="4562"/>
    <b v="1"/>
    <s v="technology/hardware"/>
    <n v="4.9491375"/>
    <n v="173.578"/>
    <x v="2"/>
  </r>
  <r>
    <x v="0"/>
    <x v="0"/>
    <s v="USD"/>
    <n v="1364184539"/>
    <n v="1361250539"/>
    <b v="1"/>
    <n v="26457"/>
    <b v="1"/>
    <s v="technology/hardware"/>
    <n v="78.137822333333332"/>
    <n v="88.602000000000004"/>
    <x v="2"/>
  </r>
  <r>
    <x v="0"/>
    <x v="0"/>
    <s v="USD"/>
    <n v="1315602163"/>
    <n v="1313010163"/>
    <b v="1"/>
    <n v="162"/>
    <b v="1"/>
    <s v="technology/hardware"/>
    <n v="1.1300013888888889"/>
    <n v="50.222000000000001"/>
    <x v="2"/>
  </r>
  <r>
    <x v="0"/>
    <x v="0"/>
    <s v="USD"/>
    <n v="1362863299"/>
    <n v="1360271299"/>
    <b v="1"/>
    <n v="479"/>
    <b v="1"/>
    <s v="technology/hardware"/>
    <n v="9.2154220000000002"/>
    <n v="192.38900000000001"/>
    <x v="2"/>
  </r>
  <r>
    <x v="0"/>
    <x v="0"/>
    <s v="USD"/>
    <n v="1332561600"/>
    <n v="1329873755"/>
    <b v="1"/>
    <n v="426"/>
    <b v="1"/>
    <s v="technology/hardware"/>
    <n v="1.2510239999999999"/>
    <n v="73.417000000000002"/>
    <x v="2"/>
  </r>
  <r>
    <x v="0"/>
    <x v="17"/>
    <s v="EUR"/>
    <n v="1439455609"/>
    <n v="1436863609"/>
    <b v="1"/>
    <n v="450"/>
    <b v="1"/>
    <s v="technology/hardware"/>
    <n v="1.0224343076923077"/>
    <n v="147.685"/>
    <x v="2"/>
  </r>
  <r>
    <x v="0"/>
    <x v="0"/>
    <s v="USD"/>
    <n v="1474563621"/>
    <n v="1471971621"/>
    <b v="1"/>
    <n v="1780"/>
    <b v="1"/>
    <s v="technology/hardware"/>
    <n v="4.8490975000000001"/>
    <n v="108.968"/>
    <x v="2"/>
  </r>
  <r>
    <x v="0"/>
    <x v="0"/>
    <s v="USD"/>
    <n v="1400108640"/>
    <n v="1396923624"/>
    <b v="1"/>
    <n v="122"/>
    <b v="1"/>
    <s v="technology/hardware"/>
    <n v="1.9233333333333333"/>
    <n v="23.648"/>
    <x v="2"/>
  </r>
  <r>
    <x v="0"/>
    <x v="0"/>
    <s v="USD"/>
    <n v="1411522897"/>
    <n v="1407634897"/>
    <b v="1"/>
    <n v="95"/>
    <b v="1"/>
    <s v="technology/hardware"/>
    <n v="2.8109999999999999"/>
    <n v="147.947"/>
    <x v="2"/>
  </r>
  <r>
    <x v="0"/>
    <x v="0"/>
    <s v="USD"/>
    <n v="1465652372"/>
    <n v="1463060372"/>
    <b v="1"/>
    <n v="325"/>
    <b v="1"/>
    <s v="technology/hardware"/>
    <n v="1.2513700000000001"/>
    <n v="385.03699999999998"/>
    <x v="2"/>
  </r>
  <r>
    <x v="0"/>
    <x v="0"/>
    <s v="USD"/>
    <n v="1434017153"/>
    <n v="1431425153"/>
    <b v="1"/>
    <n v="353"/>
    <b v="1"/>
    <s v="technology/hardware"/>
    <n v="1.61459"/>
    <n v="457.39100000000002"/>
    <x v="2"/>
  </r>
  <r>
    <x v="0"/>
    <x v="0"/>
    <s v="USD"/>
    <n v="1344826800"/>
    <n v="1341875544"/>
    <b v="1"/>
    <n v="105"/>
    <b v="1"/>
    <s v="technology/hardware"/>
    <n v="5.8535000000000004"/>
    <n v="222.99"/>
    <x v="2"/>
  </r>
  <r>
    <x v="0"/>
    <x v="12"/>
    <s v="EUR"/>
    <n v="1433996746"/>
    <n v="1431404746"/>
    <b v="1"/>
    <n v="729"/>
    <b v="1"/>
    <s v="technology/hardware"/>
    <n v="2.0114999999999998"/>
    <n v="220.74100000000001"/>
    <x v="2"/>
  </r>
  <r>
    <x v="0"/>
    <x v="0"/>
    <s v="USD"/>
    <n v="1398052740"/>
    <n v="1394127585"/>
    <b v="1"/>
    <n v="454"/>
    <b v="1"/>
    <s v="technology/hardware"/>
    <n v="1.3348307999999998"/>
    <n v="73.504000000000005"/>
    <x v="2"/>
  </r>
  <r>
    <x v="0"/>
    <x v="0"/>
    <s v="USD"/>
    <n v="1427740319"/>
    <n v="1423855919"/>
    <b v="1"/>
    <n v="539"/>
    <b v="1"/>
    <s v="technology/hardware"/>
    <n v="1.2024900000000001"/>
    <n v="223.096"/>
    <x v="2"/>
  </r>
  <r>
    <x v="0"/>
    <x v="0"/>
    <s v="USD"/>
    <n v="1268690100"/>
    <n v="1265493806"/>
    <b v="1"/>
    <n v="79"/>
    <b v="1"/>
    <s v="technology/hardware"/>
    <n v="1.2616666666666667"/>
    <n v="47.911000000000001"/>
    <x v="2"/>
  </r>
  <r>
    <x v="0"/>
    <x v="0"/>
    <s v="USD"/>
    <n v="1409099481"/>
    <n v="1406507481"/>
    <b v="1"/>
    <n v="94"/>
    <b v="1"/>
    <s v="technology/hardware"/>
    <n v="3.6120000000000001"/>
    <n v="96.063999999999993"/>
    <x v="2"/>
  </r>
  <r>
    <x v="0"/>
    <x v="1"/>
    <s v="GBP"/>
    <n v="1354233296"/>
    <n v="1351641296"/>
    <b v="1"/>
    <n v="625"/>
    <b v="1"/>
    <s v="technology/hardware"/>
    <n v="2.26239013671875"/>
    <n v="118.614"/>
    <x v="2"/>
  </r>
  <r>
    <x v="0"/>
    <x v="9"/>
    <s v="EUR"/>
    <n v="1420765200"/>
    <n v="1417506853"/>
    <b v="1"/>
    <n v="508"/>
    <b v="1"/>
    <s v="technology/hardware"/>
    <n v="1.2035"/>
    <n v="118.455"/>
    <x v="2"/>
  </r>
  <r>
    <x v="0"/>
    <x v="0"/>
    <s v="USD"/>
    <n v="1481778000"/>
    <n v="1479216874"/>
    <b v="1"/>
    <n v="531"/>
    <b v="1"/>
    <s v="technology/hardware"/>
    <n v="3.0418799999999999"/>
    <n v="143.215"/>
    <x v="2"/>
  </r>
  <r>
    <x v="0"/>
    <x v="0"/>
    <s v="USD"/>
    <n v="1398477518"/>
    <n v="1395885518"/>
    <b v="1"/>
    <n v="158"/>
    <b v="1"/>
    <s v="technology/hardware"/>
    <n v="1.7867599999999999"/>
    <n v="282.71499999999997"/>
    <x v="2"/>
  </r>
  <r>
    <x v="0"/>
    <x v="0"/>
    <s v="USD"/>
    <n v="1430981880"/>
    <n v="1426216033"/>
    <b v="1"/>
    <n v="508"/>
    <b v="1"/>
    <s v="technology/hardware"/>
    <n v="3.868199871794872"/>
    <n v="593.93600000000004"/>
    <x v="2"/>
  </r>
  <r>
    <x v="0"/>
    <x v="0"/>
    <s v="USD"/>
    <n v="1450486800"/>
    <n v="1446562807"/>
    <b v="1"/>
    <n v="644"/>
    <b v="1"/>
    <s v="technology/hardware"/>
    <n v="2.1103642500000004"/>
    <n v="262.15699999999998"/>
    <x v="2"/>
  </r>
  <r>
    <x v="0"/>
    <x v="0"/>
    <s v="USD"/>
    <n v="1399668319"/>
    <n v="1397076319"/>
    <b v="1"/>
    <n v="848"/>
    <b v="1"/>
    <s v="technology/hardware"/>
    <n v="1.3166833333333334"/>
    <n v="46.581000000000003"/>
    <x v="2"/>
  </r>
  <r>
    <x v="0"/>
    <x v="0"/>
    <s v="USD"/>
    <n v="1388383353"/>
    <n v="1383195753"/>
    <b v="1"/>
    <n v="429"/>
    <b v="1"/>
    <s v="technology/hardware"/>
    <n v="3.0047639999999998"/>
    <n v="70.040999999999997"/>
    <x v="2"/>
  </r>
  <r>
    <x v="0"/>
    <x v="1"/>
    <s v="GBP"/>
    <n v="1372701600"/>
    <n v="1369895421"/>
    <b v="1"/>
    <n v="204"/>
    <b v="1"/>
    <s v="technology/hardware"/>
    <n v="4.2051249999999998"/>
    <n v="164.90700000000001"/>
    <x v="2"/>
  </r>
  <r>
    <x v="0"/>
    <x v="0"/>
    <s v="USD"/>
    <n v="1480568340"/>
    <n v="1477996325"/>
    <b v="1"/>
    <n v="379"/>
    <b v="1"/>
    <s v="technology/hardware"/>
    <n v="1.362168"/>
    <n v="449.26400000000001"/>
    <x v="2"/>
  </r>
  <r>
    <x v="0"/>
    <x v="0"/>
    <s v="USD"/>
    <n v="1384557303"/>
    <n v="1383257703"/>
    <b v="1"/>
    <n v="271"/>
    <b v="1"/>
    <s v="technology/hardware"/>
    <n v="2.4817133333333334"/>
    <n v="27.472999999999999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6000000000004"/>
    <x v="2"/>
  </r>
  <r>
    <x v="0"/>
    <x v="0"/>
    <s v="USD"/>
    <n v="1481432340"/>
    <n v="1476764077"/>
    <b v="0"/>
    <n v="193"/>
    <b v="1"/>
    <s v="technology/hardware"/>
    <n v="5.0620938628158845"/>
    <n v="36.326000000000001"/>
    <x v="2"/>
  </r>
  <r>
    <x v="0"/>
    <x v="0"/>
    <s v="USD"/>
    <n v="1434212714"/>
    <n v="1431620714"/>
    <b v="0"/>
    <n v="180"/>
    <b v="1"/>
    <s v="technology/hardware"/>
    <n v="1.0821333333333334"/>
    <n v="90.177999999999997"/>
    <x v="2"/>
  </r>
  <r>
    <x v="0"/>
    <x v="0"/>
    <s v="USD"/>
    <n v="1341799647"/>
    <n v="1339207647"/>
    <b v="0"/>
    <n v="263"/>
    <b v="1"/>
    <s v="technology/hardware"/>
    <n v="8.1918387755102042"/>
    <n v="152.624"/>
    <x v="2"/>
  </r>
  <r>
    <x v="0"/>
    <x v="0"/>
    <s v="USD"/>
    <n v="1369282044"/>
    <n v="1366690044"/>
    <b v="0"/>
    <n v="217"/>
    <b v="1"/>
    <s v="technology/hardware"/>
    <n v="1.2110000000000001"/>
    <n v="55.805999999999997"/>
    <x v="2"/>
  </r>
  <r>
    <x v="0"/>
    <x v="2"/>
    <s v="AUD"/>
    <n v="1429228800"/>
    <n v="1426714870"/>
    <b v="0"/>
    <n v="443"/>
    <b v="1"/>
    <s v="technology/hardware"/>
    <n v="1.0299897959183673"/>
    <n v="227.85300000000001"/>
    <x v="2"/>
  </r>
  <r>
    <x v="0"/>
    <x v="0"/>
    <s v="USD"/>
    <n v="1369323491"/>
    <n v="1366731491"/>
    <b v="0"/>
    <n v="1373"/>
    <b v="1"/>
    <s v="technology/hardware"/>
    <n v="1.4833229411764706"/>
    <n v="91.83"/>
    <x v="2"/>
  </r>
  <r>
    <x v="0"/>
    <x v="1"/>
    <s v="GBP"/>
    <n v="1386025140"/>
    <n v="1382963963"/>
    <b v="0"/>
    <n v="742"/>
    <b v="1"/>
    <s v="technology/hardware"/>
    <n v="1.2019070000000001"/>
    <n v="80.991"/>
    <x v="2"/>
  </r>
  <r>
    <x v="0"/>
    <x v="0"/>
    <s v="USD"/>
    <n v="1433036578"/>
    <n v="1429580578"/>
    <b v="0"/>
    <n v="170"/>
    <b v="1"/>
    <s v="technology/hardware"/>
    <n v="4.7327000000000004"/>
    <n v="278.39400000000001"/>
    <x v="2"/>
  </r>
  <r>
    <x v="0"/>
    <x v="0"/>
    <s v="USD"/>
    <n v="1388017937"/>
    <n v="1385425937"/>
    <b v="0"/>
    <n v="242"/>
    <b v="1"/>
    <s v="technology/hardware"/>
    <n v="1.303625"/>
    <n v="43.094999999999999"/>
    <x v="2"/>
  </r>
  <r>
    <x v="0"/>
    <x v="0"/>
    <s v="USD"/>
    <n v="1455933653"/>
    <n v="1452045653"/>
    <b v="0"/>
    <n v="541"/>
    <b v="1"/>
    <s v="technology/hardware"/>
    <n v="3.5304799999999998"/>
    <n v="326.29199999999997"/>
    <x v="2"/>
  </r>
  <r>
    <x v="0"/>
    <x v="0"/>
    <s v="USD"/>
    <n v="1448466551"/>
    <n v="1445870951"/>
    <b v="0"/>
    <n v="121"/>
    <b v="1"/>
    <s v="technology/hardware"/>
    <n v="1.0102"/>
    <n v="41.744"/>
    <x v="2"/>
  </r>
  <r>
    <x v="0"/>
    <x v="1"/>
    <s v="GBP"/>
    <n v="1399033810"/>
    <n v="1396441810"/>
    <b v="0"/>
    <n v="621"/>
    <b v="1"/>
    <s v="technology/hardware"/>
    <n v="1.1359142857142857"/>
    <n v="64.021000000000001"/>
    <x v="2"/>
  </r>
  <r>
    <x v="0"/>
    <x v="0"/>
    <s v="USD"/>
    <n v="1417579200"/>
    <n v="1415031043"/>
    <b v="0"/>
    <n v="101"/>
    <b v="1"/>
    <s v="technology/hardware"/>
    <n v="1.6741666666666666"/>
    <n v="99.454999999999998"/>
    <x v="2"/>
  </r>
  <r>
    <x v="0"/>
    <x v="0"/>
    <s v="USD"/>
    <n v="1366222542"/>
    <n v="1363630542"/>
    <b v="0"/>
    <n v="554"/>
    <b v="1"/>
    <s v="technology/hardware"/>
    <n v="1.5345200000000001"/>
    <n v="138.495"/>
    <x v="2"/>
  </r>
  <r>
    <x v="0"/>
    <x v="1"/>
    <s v="GBP"/>
    <n v="1456487532"/>
    <n v="1453895532"/>
    <b v="0"/>
    <n v="666"/>
    <b v="1"/>
    <s v="technology/hardware"/>
    <n v="2.022322"/>
    <n v="45.548000000000002"/>
    <x v="2"/>
  </r>
  <r>
    <x v="0"/>
    <x v="1"/>
    <s v="GBP"/>
    <n v="1425326400"/>
    <n v="1421916830"/>
    <b v="0"/>
    <n v="410"/>
    <b v="1"/>
    <s v="technology/hardware"/>
    <n v="1.6828125"/>
    <n v="10.507"/>
    <x v="2"/>
  </r>
  <r>
    <x v="0"/>
    <x v="0"/>
    <s v="USD"/>
    <n v="1454277540"/>
    <n v="1450880854"/>
    <b v="0"/>
    <n v="375"/>
    <b v="1"/>
    <s v="technology/hardware"/>
    <n v="1.4345666666666668"/>
    <n v="114.765"/>
    <x v="2"/>
  </r>
  <r>
    <x v="0"/>
    <x v="0"/>
    <s v="USD"/>
    <n v="1406129150"/>
    <n v="1400945150"/>
    <b v="0"/>
    <n v="1364"/>
    <b v="1"/>
    <s v="technology/hardware"/>
    <n v="1.964"/>
    <n v="35.997"/>
    <x v="2"/>
  </r>
  <r>
    <x v="0"/>
    <x v="0"/>
    <s v="USD"/>
    <n v="1483208454"/>
    <n v="1480616454"/>
    <b v="0"/>
    <n v="35"/>
    <b v="1"/>
    <s v="technology/hardware"/>
    <n v="1.0791999999999999"/>
    <n v="154.17099999999999"/>
    <x v="2"/>
  </r>
  <r>
    <x v="0"/>
    <x v="8"/>
    <s v="DKK"/>
    <n v="1458807098"/>
    <n v="1456218698"/>
    <b v="0"/>
    <n v="203"/>
    <b v="1"/>
    <s v="technology/hardware"/>
    <n v="1.14977"/>
    <n v="566.38900000000001"/>
    <x v="2"/>
  </r>
  <r>
    <x v="0"/>
    <x v="12"/>
    <s v="EUR"/>
    <n v="1463333701"/>
    <n v="1460482501"/>
    <b v="0"/>
    <n v="49"/>
    <b v="1"/>
    <s v="technology/hardware"/>
    <n v="1.4804999999999999"/>
    <n v="120.857"/>
    <x v="2"/>
  </r>
  <r>
    <x v="0"/>
    <x v="0"/>
    <s v="USD"/>
    <n v="1370001600"/>
    <n v="1366879523"/>
    <b v="0"/>
    <n v="5812"/>
    <b v="1"/>
    <s v="technology/hardware"/>
    <n v="1.9116676082790633"/>
    <n v="86.164000000000001"/>
    <x v="2"/>
  </r>
  <r>
    <x v="0"/>
    <x v="1"/>
    <s v="GBP"/>
    <n v="1387958429"/>
    <n v="1385366429"/>
    <b v="0"/>
    <n v="1556"/>
    <b v="1"/>
    <s v="technology/hardware"/>
    <n v="1.99215125"/>
    <n v="51.212000000000003"/>
    <x v="2"/>
  </r>
  <r>
    <x v="0"/>
    <x v="0"/>
    <s v="USD"/>
    <n v="1408818683"/>
    <n v="1406226683"/>
    <b v="0"/>
    <n v="65"/>
    <b v="1"/>
    <s v="technology/hardware"/>
    <n v="2.1859999999999999"/>
    <n v="67.262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099999999997"/>
    <x v="2"/>
  </r>
  <r>
    <x v="0"/>
    <x v="0"/>
    <s v="USD"/>
    <n v="1451776791"/>
    <n v="1449098391"/>
    <b v="0"/>
    <n v="263"/>
    <b v="1"/>
    <s v="technology/hardware"/>
    <n v="1.2840666000000001"/>
    <n v="244.119"/>
    <x v="2"/>
  </r>
  <r>
    <x v="0"/>
    <x v="12"/>
    <s v="EUR"/>
    <n v="1467128723"/>
    <n v="1464536723"/>
    <b v="0"/>
    <n v="1530"/>
    <b v="1"/>
    <s v="technology/hardware"/>
    <n v="3.1732719999999999"/>
    <n v="259.25400000000002"/>
    <x v="2"/>
  </r>
  <r>
    <x v="0"/>
    <x v="0"/>
    <s v="USD"/>
    <n v="1475390484"/>
    <n v="1471502484"/>
    <b v="0"/>
    <n v="278"/>
    <b v="1"/>
    <s v="technology/hardware"/>
    <n v="2.8073000000000001"/>
    <n v="201.964"/>
    <x v="2"/>
  </r>
  <r>
    <x v="0"/>
    <x v="0"/>
    <s v="USD"/>
    <n v="1462629432"/>
    <n v="1460037432"/>
    <b v="0"/>
    <n v="350"/>
    <b v="1"/>
    <s v="technology/hardware"/>
    <n v="1.1073146853146854"/>
    <n v="226.209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6000000000001"/>
    <x v="2"/>
  </r>
  <r>
    <x v="0"/>
    <x v="1"/>
    <s v="GBP"/>
    <n v="1406149689"/>
    <n v="1402693689"/>
    <b v="0"/>
    <n v="8359"/>
    <b v="1"/>
    <s v="technology/hardware"/>
    <n v="5.4334915642458101"/>
    <n v="116.35299999999999"/>
    <x v="2"/>
  </r>
  <r>
    <x v="0"/>
    <x v="0"/>
    <s v="USD"/>
    <n v="1433538000"/>
    <n v="1428541276"/>
    <b v="0"/>
    <n v="188"/>
    <b v="1"/>
    <s v="technology/hardware"/>
    <n v="1.1550800000000001"/>
    <n v="307.202"/>
    <x v="2"/>
  </r>
  <r>
    <x v="0"/>
    <x v="3"/>
    <s v="EUR"/>
    <n v="1482085857"/>
    <n v="1479493857"/>
    <b v="0"/>
    <n v="48"/>
    <b v="1"/>
    <s v="technology/hardware"/>
    <n v="1.3120499999999999"/>
    <n v="546.68799999999999"/>
    <x v="2"/>
  </r>
  <r>
    <x v="0"/>
    <x v="1"/>
    <s v="GBP"/>
    <n v="1435258800"/>
    <n v="1432659793"/>
    <b v="0"/>
    <n v="607"/>
    <b v="1"/>
    <s v="technology/hardware"/>
    <n v="2.8816999999999999"/>
    <n v="47.473999999999997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00000000006"/>
    <x v="4"/>
  </r>
  <r>
    <x v="0"/>
    <x v="0"/>
    <s v="USD"/>
    <n v="1322106796"/>
    <n v="1316919196"/>
    <b v="0"/>
    <n v="38"/>
    <b v="1"/>
    <s v="music/indie rock"/>
    <n v="1.1073333333333333"/>
    <n v="43.710999999999999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000000000001"/>
    <x v="4"/>
  </r>
  <r>
    <x v="0"/>
    <x v="0"/>
    <s v="USD"/>
    <n v="1342382587"/>
    <n v="1339790587"/>
    <b v="0"/>
    <n v="83"/>
    <b v="1"/>
    <s v="music/indie rock"/>
    <n v="1.2353333333333334"/>
    <n v="89.301000000000002"/>
    <x v="4"/>
  </r>
  <r>
    <x v="0"/>
    <x v="0"/>
    <s v="USD"/>
    <n v="1323838740"/>
    <n v="1321200332"/>
    <b v="0"/>
    <n v="35"/>
    <b v="1"/>
    <s v="music/indie rock"/>
    <n v="1.0069999999999999"/>
    <n v="115.086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000000000001"/>
    <x v="4"/>
  </r>
  <r>
    <x v="0"/>
    <x v="0"/>
    <s v="USD"/>
    <n v="1375408194"/>
    <n v="1372384194"/>
    <b v="0"/>
    <n v="62"/>
    <b v="1"/>
    <s v="music/indie rock"/>
    <n v="1.2040040000000001"/>
    <n v="48.548999999999999"/>
    <x v="4"/>
  </r>
  <r>
    <x v="0"/>
    <x v="0"/>
    <s v="USD"/>
    <n v="1361696955"/>
    <n v="1359104955"/>
    <b v="0"/>
    <n v="160"/>
    <b v="1"/>
    <s v="music/indie rock"/>
    <n v="1.1504037499999999"/>
    <n v="57.52"/>
    <x v="4"/>
  </r>
  <r>
    <x v="0"/>
    <x v="0"/>
    <s v="USD"/>
    <n v="1299009600"/>
    <n v="1294818278"/>
    <b v="0"/>
    <n v="246"/>
    <b v="1"/>
    <s v="music/indie rock"/>
    <n v="1.2046777777777777"/>
    <n v="88.147000000000006"/>
    <x v="4"/>
  </r>
  <r>
    <x v="0"/>
    <x v="0"/>
    <s v="USD"/>
    <n v="1318006732"/>
    <n v="1312822732"/>
    <b v="0"/>
    <n v="55"/>
    <b v="1"/>
    <s v="music/indie rock"/>
    <n v="1.0128333333333333"/>
    <n v="110.491"/>
    <x v="4"/>
  </r>
  <r>
    <x v="0"/>
    <x v="0"/>
    <s v="USD"/>
    <n v="1356211832"/>
    <n v="1351024232"/>
    <b v="0"/>
    <n v="23"/>
    <b v="1"/>
    <s v="music/indie rock"/>
    <n v="1.0246666666666666"/>
    <n v="66.825999999999993"/>
    <x v="4"/>
  </r>
  <r>
    <x v="0"/>
    <x v="0"/>
    <s v="USD"/>
    <n v="1330916400"/>
    <n v="1327969730"/>
    <b v="0"/>
    <n v="72"/>
    <b v="1"/>
    <s v="music/indie rock"/>
    <n v="1.2054285714285715"/>
    <n v="58.597000000000001"/>
    <x v="4"/>
  </r>
  <r>
    <x v="0"/>
    <x v="0"/>
    <s v="USD"/>
    <n v="1317576973"/>
    <n v="1312392973"/>
    <b v="0"/>
    <n v="22"/>
    <b v="1"/>
    <s v="music/indie rock"/>
    <n v="1"/>
    <n v="113.636"/>
    <x v="4"/>
  </r>
  <r>
    <x v="0"/>
    <x v="0"/>
    <s v="USD"/>
    <n v="1351223940"/>
    <n v="1349892735"/>
    <b v="0"/>
    <n v="14"/>
    <b v="1"/>
    <s v="music/indie rock"/>
    <n v="1.0166666666666666"/>
    <n v="43.570999999999998"/>
    <x v="4"/>
  </r>
  <r>
    <x v="0"/>
    <x v="0"/>
    <s v="USD"/>
    <n v="1322751735"/>
    <n v="1317564135"/>
    <b v="0"/>
    <n v="38"/>
    <b v="1"/>
    <s v="music/indie rock"/>
    <n v="1"/>
    <n v="78.94700000000000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999999999996"/>
    <x v="4"/>
  </r>
  <r>
    <x v="0"/>
    <x v="0"/>
    <s v="USD"/>
    <n v="1341028740"/>
    <n v="1339704141"/>
    <b v="0"/>
    <n v="27"/>
    <b v="1"/>
    <s v="music/indie rock"/>
    <n v="1.3666666666666667"/>
    <n v="30.37"/>
    <x v="4"/>
  </r>
  <r>
    <x v="0"/>
    <x v="0"/>
    <s v="USD"/>
    <n v="1329104114"/>
    <n v="1323920114"/>
    <b v="0"/>
    <n v="44"/>
    <b v="1"/>
    <s v="music/indie rock"/>
    <n v="1.1325000000000001"/>
    <n v="51.476999999999997"/>
    <x v="4"/>
  </r>
  <r>
    <x v="0"/>
    <x v="0"/>
    <s v="USD"/>
    <n v="1304628648"/>
    <n v="1302036648"/>
    <b v="0"/>
    <n v="38"/>
    <b v="1"/>
    <s v="music/indie rock"/>
    <n v="1.36"/>
    <n v="35.789000000000001"/>
    <x v="4"/>
  </r>
  <r>
    <x v="0"/>
    <x v="0"/>
    <s v="USD"/>
    <n v="1352488027"/>
    <n v="1349892427"/>
    <b v="0"/>
    <n v="115"/>
    <b v="1"/>
    <s v="music/indie rock"/>
    <n v="1.4612318374694613"/>
    <n v="98.816999999999993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000000000002"/>
    <x v="4"/>
  </r>
  <r>
    <x v="0"/>
    <x v="0"/>
    <s v="USD"/>
    <n v="1359176974"/>
    <n v="1356584974"/>
    <b v="0"/>
    <n v="44"/>
    <b v="1"/>
    <s v="music/indie rock"/>
    <n v="1.0704545454545455"/>
    <n v="53.523000000000003"/>
    <x v="4"/>
  </r>
  <r>
    <x v="0"/>
    <x v="0"/>
    <s v="USD"/>
    <n v="1415815393"/>
    <n v="1413997393"/>
    <b v="0"/>
    <n v="58"/>
    <b v="1"/>
    <s v="music/indie rock"/>
    <n v="1.0773299999999999"/>
    <n v="37.149000000000001"/>
    <x v="4"/>
  </r>
  <r>
    <x v="0"/>
    <x v="0"/>
    <s v="USD"/>
    <n v="1347249300"/>
    <n v="1344917580"/>
    <b v="0"/>
    <n v="191"/>
    <b v="1"/>
    <s v="music/indie rock"/>
    <n v="1.0731250000000001"/>
    <n v="89.89499999999999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6000000000003"/>
    <x v="4"/>
  </r>
  <r>
    <x v="0"/>
    <x v="0"/>
    <s v="USD"/>
    <n v="1313370000"/>
    <n v="1307594625"/>
    <b v="0"/>
    <n v="39"/>
    <b v="1"/>
    <s v="music/indie rock"/>
    <n v="1.0649999999999999"/>
    <n v="54.615000000000002"/>
    <x v="4"/>
  </r>
  <r>
    <x v="0"/>
    <x v="0"/>
    <s v="USD"/>
    <n v="1366064193"/>
    <n v="1364854593"/>
    <b v="0"/>
    <n v="11"/>
    <b v="1"/>
    <s v="music/indie rock"/>
    <n v="1"/>
    <n v="27.273"/>
    <x v="4"/>
  </r>
  <r>
    <x v="0"/>
    <x v="0"/>
    <s v="USD"/>
    <n v="1411505176"/>
    <n v="1408481176"/>
    <b v="0"/>
    <n v="107"/>
    <b v="1"/>
    <s v="music/indie rock"/>
    <n v="1.0485714285714285"/>
    <n v="68.597999999999999"/>
    <x v="4"/>
  </r>
  <r>
    <x v="0"/>
    <x v="0"/>
    <s v="USD"/>
    <n v="1291870740"/>
    <n v="1286480070"/>
    <b v="0"/>
    <n v="147"/>
    <b v="1"/>
    <s v="music/indie rock"/>
    <n v="1.0469999999999999"/>
    <n v="35.612000000000002"/>
    <x v="4"/>
  </r>
  <r>
    <x v="0"/>
    <x v="0"/>
    <s v="USD"/>
    <n v="1298167001"/>
    <n v="1295575001"/>
    <b v="0"/>
    <n v="36"/>
    <b v="1"/>
    <s v="music/indie rock"/>
    <n v="2.2566666666666668"/>
    <n v="94.028000000000006"/>
    <x v="4"/>
  </r>
  <r>
    <x v="0"/>
    <x v="0"/>
    <s v="USD"/>
    <n v="1349203203"/>
    <n v="1345056003"/>
    <b v="0"/>
    <n v="92"/>
    <b v="1"/>
    <s v="music/indie rock"/>
    <n v="1.0090416666666666"/>
    <n v="526.45699999999999"/>
    <x v="4"/>
  </r>
  <r>
    <x v="0"/>
    <x v="0"/>
    <s v="USD"/>
    <n v="1445921940"/>
    <n v="1444699549"/>
    <b v="0"/>
    <n v="35"/>
    <b v="1"/>
    <s v="music/indie rock"/>
    <n v="1.4775"/>
    <n v="50.656999999999996"/>
    <x v="4"/>
  </r>
  <r>
    <x v="0"/>
    <x v="0"/>
    <s v="USD"/>
    <n v="1311538136"/>
    <n v="1308946136"/>
    <b v="0"/>
    <n v="17"/>
    <b v="1"/>
    <s v="music/indie rock"/>
    <n v="1.3461099999999999"/>
    <n v="79.183000000000007"/>
    <x v="4"/>
  </r>
  <r>
    <x v="0"/>
    <x v="0"/>
    <s v="USD"/>
    <n v="1345086445"/>
    <n v="1342494445"/>
    <b v="0"/>
    <n v="22"/>
    <b v="1"/>
    <s v="music/indie rock"/>
    <n v="1.0075000000000001"/>
    <n v="91.590999999999994"/>
    <x v="4"/>
  </r>
  <r>
    <x v="0"/>
    <x v="0"/>
    <s v="USD"/>
    <n v="1388617736"/>
    <n v="1384384136"/>
    <b v="0"/>
    <n v="69"/>
    <b v="1"/>
    <s v="music/indie rock"/>
    <n v="1.00880375"/>
    <n v="116.96299999999999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6000000000001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7000000000002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0000000000002"/>
    <x v="6"/>
  </r>
  <r>
    <x v="2"/>
    <x v="0"/>
    <s v="USD"/>
    <n v="1391427692"/>
    <n v="1388835692"/>
    <b v="0"/>
    <n v="99"/>
    <b v="0"/>
    <s v="games/video games"/>
    <n v="2.1129899999999997E-2"/>
    <n v="21.343"/>
    <x v="6"/>
  </r>
  <r>
    <x v="2"/>
    <x v="0"/>
    <s v="USD"/>
    <n v="1303628340"/>
    <n v="1300328399"/>
    <b v="0"/>
    <n v="3"/>
    <b v="0"/>
    <s v="games/video games"/>
    <n v="1.6E-2"/>
    <n v="5.3330000000000002"/>
    <x v="6"/>
  </r>
  <r>
    <x v="2"/>
    <x v="0"/>
    <s v="USD"/>
    <n v="1367097391"/>
    <n v="1364505391"/>
    <b v="0"/>
    <n v="3"/>
    <b v="0"/>
    <s v="games/video games"/>
    <n v="1.7333333333333333E-2"/>
    <n v="34.667000000000002"/>
    <x v="6"/>
  </r>
  <r>
    <x v="2"/>
    <x v="0"/>
    <s v="USD"/>
    <n v="1349392033"/>
    <n v="1346800033"/>
    <b v="0"/>
    <n v="22"/>
    <b v="0"/>
    <s v="games/video games"/>
    <n v="9.5600000000000004E-2"/>
    <n v="21.727"/>
    <x v="6"/>
  </r>
  <r>
    <x v="2"/>
    <x v="0"/>
    <s v="USD"/>
    <n v="1382184786"/>
    <n v="1379592786"/>
    <b v="0"/>
    <n v="4"/>
    <b v="0"/>
    <s v="games/video games"/>
    <n v="5.9612499999999998E-4"/>
    <n v="11.923"/>
    <x v="6"/>
  </r>
  <r>
    <x v="2"/>
    <x v="5"/>
    <s v="CAD"/>
    <n v="1417804229"/>
    <n v="1415212229"/>
    <b v="0"/>
    <n v="534"/>
    <b v="0"/>
    <s v="games/video games"/>
    <n v="0.28405999999999998"/>
    <n v="26.597000000000001"/>
    <x v="6"/>
  </r>
  <r>
    <x v="2"/>
    <x v="1"/>
    <s v="GBP"/>
    <n v="1383959939"/>
    <n v="1381364339"/>
    <b v="0"/>
    <n v="12"/>
    <b v="0"/>
    <s v="games/video games"/>
    <n v="0.128"/>
    <n v="10.667"/>
    <x v="6"/>
  </r>
  <r>
    <x v="2"/>
    <x v="0"/>
    <s v="USD"/>
    <n v="1478196008"/>
    <n v="1475604008"/>
    <b v="0"/>
    <n v="56"/>
    <b v="0"/>
    <s v="games/video games"/>
    <n v="5.4199999999999998E-2"/>
    <n v="29.036000000000001"/>
    <x v="6"/>
  </r>
  <r>
    <x v="2"/>
    <x v="0"/>
    <s v="USD"/>
    <n v="1357934424"/>
    <n v="1355342424"/>
    <b v="0"/>
    <n v="11"/>
    <b v="0"/>
    <s v="games/video games"/>
    <n v="1.1199999999999999E-3"/>
    <n v="50.908999999999999"/>
    <x v="6"/>
  </r>
  <r>
    <x v="2"/>
    <x v="0"/>
    <s v="USD"/>
    <n v="1415947159"/>
    <n v="1413351559"/>
    <b v="0"/>
    <n v="0"/>
    <b v="0"/>
    <s v="games/video games"/>
    <n v="0"/>
    <n v="0"/>
    <x v="6"/>
  </r>
  <r>
    <x v="2"/>
    <x v="12"/>
    <s v="EUR"/>
    <n v="1451494210"/>
    <n v="1449075010"/>
    <b v="0"/>
    <n v="12"/>
    <b v="0"/>
    <s v="games/video games"/>
    <n v="5.7238095238095241E-2"/>
    <n v="50.082999999999998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2000000000002"/>
    <x v="6"/>
  </r>
  <r>
    <x v="2"/>
    <x v="0"/>
    <s v="USD"/>
    <n v="1385534514"/>
    <n v="1382938914"/>
    <b v="0"/>
    <n v="89"/>
    <b v="0"/>
    <s v="games/video games"/>
    <n v="0.30433333333333334"/>
    <n v="51.29200000000000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999999999998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n v="0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7000000000002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8"/>
    <x v="6"/>
  </r>
  <r>
    <x v="2"/>
    <x v="0"/>
    <s v="USD"/>
    <n v="1482479940"/>
    <n v="1479684783"/>
    <b v="0"/>
    <n v="57"/>
    <b v="0"/>
    <s v="games/video games"/>
    <n v="0.28192"/>
    <n v="370.947"/>
    <x v="6"/>
  </r>
  <r>
    <x v="2"/>
    <x v="0"/>
    <s v="USD"/>
    <n v="1360009774"/>
    <n v="1356121774"/>
    <b v="0"/>
    <n v="311"/>
    <b v="0"/>
    <s v="games/video games"/>
    <n v="6.5900366666666668E-2"/>
    <n v="63.569000000000003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9999999999997"/>
    <x v="6"/>
  </r>
  <r>
    <x v="0"/>
    <x v="0"/>
    <s v="USD"/>
    <n v="1443040059"/>
    <n v="1440448059"/>
    <b v="0"/>
    <n v="13"/>
    <b v="1"/>
    <s v="music/rock"/>
    <n v="1.1575"/>
    <n v="35.615000000000002"/>
    <x v="4"/>
  </r>
  <r>
    <x v="0"/>
    <x v="0"/>
    <s v="USD"/>
    <n v="1406226191"/>
    <n v="1403547791"/>
    <b v="0"/>
    <n v="58"/>
    <b v="1"/>
    <s v="music/rock"/>
    <n v="1.1226666666666667"/>
    <n v="87.102999999999994"/>
    <x v="4"/>
  </r>
  <r>
    <x v="0"/>
    <x v="0"/>
    <s v="USD"/>
    <n v="1433735400"/>
    <n v="1429306520"/>
    <b v="0"/>
    <n v="44"/>
    <b v="1"/>
    <s v="music/rock"/>
    <n v="1.3220000000000001"/>
    <n v="75.114000000000004"/>
    <x v="4"/>
  </r>
  <r>
    <x v="0"/>
    <x v="0"/>
    <s v="USD"/>
    <n v="1466827140"/>
    <n v="1464196414"/>
    <b v="0"/>
    <n v="83"/>
    <b v="1"/>
    <s v="music/rock"/>
    <n v="1.0263636363636364"/>
    <n v="68.012"/>
    <x v="4"/>
  </r>
  <r>
    <x v="0"/>
    <x v="6"/>
    <s v="EUR"/>
    <n v="1460127635"/>
    <n v="1457539235"/>
    <b v="0"/>
    <n v="117"/>
    <b v="1"/>
    <s v="music/rock"/>
    <n v="1.3864000000000001"/>
    <n v="29.623999999999999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7000000000004"/>
    <x v="4"/>
  </r>
  <r>
    <x v="0"/>
    <x v="0"/>
    <s v="USD"/>
    <n v="1488473351"/>
    <n v="1488214151"/>
    <b v="0"/>
    <n v="7"/>
    <b v="1"/>
    <s v="music/rock"/>
    <n v="1"/>
    <n v="21.856999999999999"/>
    <x v="4"/>
  </r>
  <r>
    <x v="0"/>
    <x v="0"/>
    <s v="USD"/>
    <n v="1440266422"/>
    <n v="1436810422"/>
    <b v="0"/>
    <n v="19"/>
    <b v="1"/>
    <s v="music/rock"/>
    <n v="1.8085714285714285"/>
    <n v="33.316000000000003"/>
    <x v="4"/>
  </r>
  <r>
    <x v="0"/>
    <x v="0"/>
    <s v="USD"/>
    <n v="1434949200"/>
    <n v="1431903495"/>
    <b v="0"/>
    <n v="47"/>
    <b v="1"/>
    <s v="music/rock"/>
    <n v="1.0607500000000001"/>
    <n v="90.277000000000001"/>
    <x v="4"/>
  </r>
  <r>
    <x v="0"/>
    <x v="0"/>
    <s v="USD"/>
    <n v="1429365320"/>
    <n v="1426773320"/>
    <b v="0"/>
    <n v="13"/>
    <b v="1"/>
    <s v="music/rock"/>
    <n v="1"/>
    <n v="76.923000000000002"/>
    <x v="4"/>
  </r>
  <r>
    <x v="0"/>
    <x v="0"/>
    <s v="USD"/>
    <n v="1378785540"/>
    <n v="1376066243"/>
    <b v="0"/>
    <n v="90"/>
    <b v="1"/>
    <s v="music/rock"/>
    <n v="1.2692857142857144"/>
    <n v="59.232999999999997"/>
    <x v="4"/>
  </r>
  <r>
    <x v="0"/>
    <x v="1"/>
    <s v="GBP"/>
    <n v="1462453307"/>
    <n v="1459861307"/>
    <b v="0"/>
    <n v="63"/>
    <b v="1"/>
    <s v="music/rock"/>
    <n v="1.0297499999999999"/>
    <n v="65.381"/>
    <x v="4"/>
  </r>
  <r>
    <x v="0"/>
    <x v="0"/>
    <s v="USD"/>
    <n v="1469059986"/>
    <n v="1468455186"/>
    <b v="0"/>
    <n v="26"/>
    <b v="1"/>
    <s v="music/rock"/>
    <n v="2.5"/>
    <n v="67.308000000000007"/>
    <x v="4"/>
  </r>
  <r>
    <x v="0"/>
    <x v="0"/>
    <s v="USD"/>
    <n v="1430579509"/>
    <n v="1427987509"/>
    <b v="0"/>
    <n v="71"/>
    <b v="1"/>
    <s v="music/rock"/>
    <n v="1.2602"/>
    <n v="88.745999999999995"/>
    <x v="4"/>
  </r>
  <r>
    <x v="0"/>
    <x v="0"/>
    <s v="USD"/>
    <n v="1465192867"/>
    <n v="1463032867"/>
    <b v="0"/>
    <n v="38"/>
    <b v="1"/>
    <s v="music/rock"/>
    <n v="1.0012000000000001"/>
    <n v="65.867999999999995"/>
    <x v="4"/>
  </r>
  <r>
    <x v="0"/>
    <x v="0"/>
    <s v="USD"/>
    <n v="1484752597"/>
    <n v="1482160597"/>
    <b v="0"/>
    <n v="859"/>
    <b v="1"/>
    <s v="music/rock"/>
    <n v="1.3864000000000001"/>
    <n v="40.348999999999997"/>
    <x v="4"/>
  </r>
  <r>
    <x v="0"/>
    <x v="0"/>
    <s v="USD"/>
    <n v="1428725192"/>
    <n v="1426133192"/>
    <b v="0"/>
    <n v="21"/>
    <b v="1"/>
    <s v="music/rock"/>
    <n v="1.6140000000000001"/>
    <n v="76.856999999999999"/>
    <x v="4"/>
  </r>
  <r>
    <x v="0"/>
    <x v="0"/>
    <s v="USD"/>
    <n v="1447434268"/>
    <n v="1443801868"/>
    <b v="0"/>
    <n v="78"/>
    <b v="1"/>
    <s v="music/rock"/>
    <n v="1.071842"/>
    <n v="68.707999999999998"/>
    <x v="4"/>
  </r>
  <r>
    <x v="0"/>
    <x v="0"/>
    <s v="USD"/>
    <n v="1487635653"/>
    <n v="1486426053"/>
    <b v="0"/>
    <n v="53"/>
    <b v="1"/>
    <s v="games/tabletop games"/>
    <n v="1.5309999999999999"/>
    <n v="57.774000000000001"/>
    <x v="6"/>
  </r>
  <r>
    <x v="0"/>
    <x v="5"/>
    <s v="CAD"/>
    <n v="1412285825"/>
    <n v="1409261825"/>
    <b v="0"/>
    <n v="356"/>
    <b v="1"/>
    <s v="games/tabletop games"/>
    <n v="5.2416666666666663"/>
    <n v="44.170999999999999"/>
    <x v="6"/>
  </r>
  <r>
    <x v="0"/>
    <x v="0"/>
    <s v="USD"/>
    <n v="1486616400"/>
    <n v="1484037977"/>
    <b v="0"/>
    <n v="279"/>
    <b v="1"/>
    <s v="games/tabletop games"/>
    <n v="4.8927777777777779"/>
    <n v="31.565999999999999"/>
    <x v="6"/>
  </r>
  <r>
    <x v="0"/>
    <x v="0"/>
    <s v="USD"/>
    <n v="1453737600"/>
    <n v="1452530041"/>
    <b v="1"/>
    <n v="266"/>
    <b v="1"/>
    <s v="games/tabletop games"/>
    <n v="2.8473999999999999"/>
    <n v="107.045"/>
    <x v="6"/>
  </r>
  <r>
    <x v="0"/>
    <x v="1"/>
    <s v="GBP"/>
    <n v="1364286239"/>
    <n v="1360830239"/>
    <b v="0"/>
    <n v="623"/>
    <b v="1"/>
    <s v="games/tabletop games"/>
    <n v="18.569700000000001"/>
    <n v="149.035"/>
    <x v="6"/>
  </r>
  <r>
    <x v="0"/>
    <x v="0"/>
    <s v="USD"/>
    <n v="1473213600"/>
    <n v="1470062743"/>
    <b v="0"/>
    <n v="392"/>
    <b v="1"/>
    <s v="games/tabletop games"/>
    <n v="1.0967499999999999"/>
    <n v="55.957000000000001"/>
    <x v="6"/>
  </r>
  <r>
    <x v="0"/>
    <x v="0"/>
    <s v="USD"/>
    <n v="1428033540"/>
    <n v="1425531666"/>
    <b v="1"/>
    <n v="3562"/>
    <b v="1"/>
    <s v="games/tabletop games"/>
    <n v="10.146425000000001"/>
    <n v="56.97"/>
    <x v="6"/>
  </r>
  <r>
    <x v="0"/>
    <x v="2"/>
    <s v="AUD"/>
    <n v="1477414800"/>
    <n v="1474380241"/>
    <b v="0"/>
    <n v="514"/>
    <b v="1"/>
    <s v="games/tabletop games"/>
    <n v="4.1217692027666546"/>
    <n v="44.05599999999999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7999999999998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999999999998"/>
    <x v="6"/>
  </r>
  <r>
    <x v="0"/>
    <x v="0"/>
    <s v="USD"/>
    <n v="1479704340"/>
    <n v="1477043072"/>
    <b v="0"/>
    <n v="897"/>
    <b v="1"/>
    <s v="games/tabletop games"/>
    <n v="4.5237333333333334"/>
    <n v="75.647999999999996"/>
    <x v="6"/>
  </r>
  <r>
    <x v="0"/>
    <x v="0"/>
    <s v="USD"/>
    <n v="1459012290"/>
    <n v="1456423890"/>
    <b v="0"/>
    <n v="878"/>
    <b v="1"/>
    <s v="games/tabletop games"/>
    <n v="5.3737000000000004"/>
    <n v="61.204000000000001"/>
    <x v="6"/>
  </r>
  <r>
    <x v="0"/>
    <x v="0"/>
    <s v="USD"/>
    <n v="1439317900"/>
    <n v="1436725900"/>
    <b v="0"/>
    <n v="115"/>
    <b v="1"/>
    <s v="games/tabletop games"/>
    <n v="1.2032608695652174"/>
    <n v="48.13"/>
    <x v="6"/>
  </r>
  <r>
    <x v="0"/>
    <x v="0"/>
    <s v="USD"/>
    <n v="1480662000"/>
    <n v="1478000502"/>
    <b v="0"/>
    <n v="234"/>
    <b v="1"/>
    <s v="games/tabletop games"/>
    <n v="1.1383571428571428"/>
    <n v="68.106999999999999"/>
    <x v="6"/>
  </r>
  <r>
    <x v="0"/>
    <x v="0"/>
    <s v="USD"/>
    <n v="1425132059"/>
    <n v="1422540059"/>
    <b v="0"/>
    <n v="4330"/>
    <b v="1"/>
    <s v="games/tabletop games"/>
    <n v="9.5103109999999997"/>
    <n v="65.891000000000005"/>
    <x v="6"/>
  </r>
  <r>
    <x v="0"/>
    <x v="0"/>
    <s v="USD"/>
    <n v="1447507200"/>
    <n v="1444911600"/>
    <b v="0"/>
    <n v="651"/>
    <b v="1"/>
    <s v="games/tabletop games"/>
    <n v="1.3289249999999999"/>
    <n v="81.653999999999996"/>
    <x v="6"/>
  </r>
  <r>
    <x v="0"/>
    <x v="17"/>
    <s v="EUR"/>
    <n v="1444903198"/>
    <n v="1442311198"/>
    <b v="1"/>
    <n v="251"/>
    <b v="1"/>
    <s v="games/tabletop games"/>
    <n v="1.4697777777777778"/>
    <n v="52.701000000000001"/>
    <x v="6"/>
  </r>
  <r>
    <x v="0"/>
    <x v="1"/>
    <s v="GBP"/>
    <n v="1436151600"/>
    <n v="1433775668"/>
    <b v="0"/>
    <n v="263"/>
    <b v="1"/>
    <s v="games/tabletop games"/>
    <n v="5.4215"/>
    <n v="41.228000000000002"/>
    <x v="6"/>
  </r>
  <r>
    <x v="0"/>
    <x v="1"/>
    <s v="GBP"/>
    <n v="1358367565"/>
    <n v="1357157965"/>
    <b v="0"/>
    <n v="28"/>
    <b v="1"/>
    <s v="music/electronic music"/>
    <n v="3.8271818181818182"/>
    <n v="15.035"/>
    <x v="4"/>
  </r>
  <r>
    <x v="0"/>
    <x v="0"/>
    <s v="USD"/>
    <n v="1351801368"/>
    <n v="1349209368"/>
    <b v="0"/>
    <n v="721"/>
    <b v="1"/>
    <s v="music/electronic music"/>
    <n v="7.0418124999999998"/>
    <n v="39.067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0999999999998"/>
    <x v="4"/>
  </r>
  <r>
    <x v="0"/>
    <x v="0"/>
    <s v="USD"/>
    <n v="1338579789"/>
    <n v="1335987789"/>
    <b v="0"/>
    <n v="27"/>
    <b v="1"/>
    <s v="music/electronic music"/>
    <n v="1.52"/>
    <n v="42.222000000000001"/>
    <x v="4"/>
  </r>
  <r>
    <x v="0"/>
    <x v="0"/>
    <s v="USD"/>
    <n v="1334556624"/>
    <n v="1333001424"/>
    <b v="0"/>
    <n v="34"/>
    <b v="1"/>
    <s v="music/electronic music"/>
    <n v="1.0272727272727273"/>
    <n v="33.234999999999999"/>
    <x v="4"/>
  </r>
  <r>
    <x v="0"/>
    <x v="0"/>
    <s v="USD"/>
    <n v="1384580373"/>
    <n v="1381984773"/>
    <b v="0"/>
    <n v="7"/>
    <b v="1"/>
    <s v="music/electronic music"/>
    <n v="1"/>
    <n v="285.714"/>
    <x v="4"/>
  </r>
  <r>
    <x v="0"/>
    <x v="0"/>
    <s v="USD"/>
    <n v="1333771200"/>
    <n v="1328649026"/>
    <b v="0"/>
    <n v="24"/>
    <b v="1"/>
    <s v="music/electronic music"/>
    <n v="1.016"/>
    <n v="42.332999999999998"/>
    <x v="4"/>
  </r>
  <r>
    <x v="0"/>
    <x v="1"/>
    <s v="GBP"/>
    <n v="1397516400"/>
    <n v="1396524644"/>
    <b v="0"/>
    <n v="15"/>
    <b v="1"/>
    <s v="music/electronic music"/>
    <n v="1.508"/>
    <n v="50.267000000000003"/>
    <x v="4"/>
  </r>
  <r>
    <x v="0"/>
    <x v="0"/>
    <s v="USD"/>
    <n v="1334424960"/>
    <n v="1329442510"/>
    <b v="0"/>
    <n v="72"/>
    <b v="1"/>
    <s v="music/electronic music"/>
    <n v="1.11425"/>
    <n v="61.90299999999999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999999999997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"/>
    <x v="4"/>
  </r>
  <r>
    <x v="0"/>
    <x v="0"/>
    <s v="USD"/>
    <n v="1331621940"/>
    <n v="1329671572"/>
    <b v="0"/>
    <n v="33"/>
    <b v="1"/>
    <s v="music/electronic music"/>
    <n v="1.5636363636363637"/>
    <n v="26.061"/>
    <x v="4"/>
  </r>
  <r>
    <x v="0"/>
    <x v="0"/>
    <s v="USD"/>
    <n v="1437674545"/>
    <n v="1436464945"/>
    <b v="0"/>
    <n v="14"/>
    <b v="1"/>
    <s v="music/electronic music"/>
    <n v="1.0566666666666666"/>
    <n v="22.643000000000001"/>
    <x v="4"/>
  </r>
  <r>
    <x v="0"/>
    <x v="0"/>
    <s v="USD"/>
    <n v="1446451200"/>
    <n v="1445539113"/>
    <b v="0"/>
    <n v="9"/>
    <b v="1"/>
    <s v="music/electronic music"/>
    <n v="1.0119047619047619"/>
    <n v="47.222000000000001"/>
    <x v="4"/>
  </r>
  <r>
    <x v="0"/>
    <x v="0"/>
    <s v="USD"/>
    <n v="1346198400"/>
    <n v="1344281383"/>
    <b v="0"/>
    <n v="76"/>
    <b v="1"/>
    <s v="music/electronic music"/>
    <n v="1.2283299999999999"/>
    <n v="32.323999999999998"/>
    <x v="4"/>
  </r>
  <r>
    <x v="0"/>
    <x v="0"/>
    <s v="USD"/>
    <n v="1440004512"/>
    <n v="1437412512"/>
    <b v="0"/>
    <n v="19"/>
    <b v="1"/>
    <s v="music/electronic music"/>
    <n v="1.0149999999999999"/>
    <n v="53.420999999999999"/>
    <x v="4"/>
  </r>
  <r>
    <x v="0"/>
    <x v="0"/>
    <s v="USD"/>
    <n v="1374888436"/>
    <n v="1372296436"/>
    <b v="0"/>
    <n v="69"/>
    <b v="1"/>
    <s v="music/electronic music"/>
    <n v="1.0114285714285713"/>
    <n v="51.304000000000002"/>
    <x v="4"/>
  </r>
  <r>
    <x v="0"/>
    <x v="0"/>
    <s v="USD"/>
    <n v="1461369600"/>
    <n v="1458748809"/>
    <b v="0"/>
    <n v="218"/>
    <b v="1"/>
    <s v="games/tabletop games"/>
    <n v="1.0811999999999999"/>
    <n v="37.197000000000003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4999999999996"/>
    <x v="6"/>
  </r>
  <r>
    <x v="0"/>
    <x v="1"/>
    <s v="GBP"/>
    <n v="1411326015"/>
    <n v="1408734015"/>
    <b v="0"/>
    <n v="1204"/>
    <b v="1"/>
    <s v="games/tabletop games"/>
    <n v="9.4483338095238096"/>
    <n v="164.797"/>
    <x v="6"/>
  </r>
  <r>
    <x v="0"/>
    <x v="0"/>
    <s v="USD"/>
    <n v="1455253140"/>
    <n v="1452625822"/>
    <b v="0"/>
    <n v="321"/>
    <b v="1"/>
    <s v="games/tabletop games"/>
    <n v="1.0846283333333333"/>
    <n v="60.82"/>
    <x v="6"/>
  </r>
  <r>
    <x v="0"/>
    <x v="1"/>
    <s v="GBP"/>
    <n v="1384374155"/>
    <n v="1381778555"/>
    <b v="0"/>
    <n v="301"/>
    <b v="1"/>
    <s v="games/tabletop games"/>
    <n v="1.5737692307692308"/>
    <n v="67.97"/>
    <x v="6"/>
  </r>
  <r>
    <x v="0"/>
    <x v="12"/>
    <s v="EUR"/>
    <n v="1439707236"/>
    <n v="1437115236"/>
    <b v="0"/>
    <n v="144"/>
    <b v="1"/>
    <s v="games/tabletop games"/>
    <n v="11.744899999999999"/>
    <n v="81.561999999999998"/>
    <x v="6"/>
  </r>
  <r>
    <x v="0"/>
    <x v="0"/>
    <s v="USD"/>
    <n v="1378180800"/>
    <n v="1375113391"/>
    <b v="0"/>
    <n v="539"/>
    <b v="1"/>
    <s v="games/tabletop games"/>
    <n v="1.7104755366949576"/>
    <n v="25.425000000000001"/>
    <x v="6"/>
  </r>
  <r>
    <x v="0"/>
    <x v="0"/>
    <s v="USD"/>
    <n v="1398460127"/>
    <n v="1395868127"/>
    <b v="0"/>
    <n v="498"/>
    <b v="1"/>
    <s v="games/tabletop games"/>
    <n v="1.2595294117647058"/>
    <n v="21.498000000000001"/>
    <x v="6"/>
  </r>
  <r>
    <x v="0"/>
    <x v="0"/>
    <s v="USD"/>
    <n v="1372136400"/>
    <n v="1369864301"/>
    <b v="0"/>
    <n v="1113"/>
    <b v="1"/>
    <s v="games/tabletop games"/>
    <n v="12.121296000000001"/>
    <n v="27.227"/>
    <x v="6"/>
  </r>
  <r>
    <x v="0"/>
    <x v="0"/>
    <s v="USD"/>
    <n v="1405738800"/>
    <n v="1402945408"/>
    <b v="0"/>
    <n v="988"/>
    <b v="1"/>
    <s v="games/tabletop games"/>
    <n v="4.9580000000000002"/>
    <n v="25.091000000000001"/>
    <x v="6"/>
  </r>
  <r>
    <x v="0"/>
    <x v="1"/>
    <s v="GBP"/>
    <n v="1450051200"/>
    <n v="1448269539"/>
    <b v="0"/>
    <n v="391"/>
    <b v="1"/>
    <s v="games/tabletop games"/>
    <n v="3.3203999999999998"/>
    <n v="21.23"/>
    <x v="6"/>
  </r>
  <r>
    <x v="0"/>
    <x v="0"/>
    <s v="USD"/>
    <n v="1483645647"/>
    <n v="1481053647"/>
    <b v="0"/>
    <n v="28"/>
    <b v="1"/>
    <s v="games/tabletop games"/>
    <n v="11.65"/>
    <n v="41.606999999999999"/>
    <x v="6"/>
  </r>
  <r>
    <x v="0"/>
    <x v="5"/>
    <s v="CAD"/>
    <n v="1427585511"/>
    <n v="1424997111"/>
    <b v="0"/>
    <n v="147"/>
    <b v="1"/>
    <s v="games/tabletop games"/>
    <n v="1.5331538461538461"/>
    <n v="135.58500000000001"/>
    <x v="6"/>
  </r>
  <r>
    <x v="0"/>
    <x v="0"/>
    <s v="USD"/>
    <n v="1454338123"/>
    <n v="1451746123"/>
    <b v="0"/>
    <n v="680"/>
    <b v="1"/>
    <s v="games/tabletop games"/>
    <n v="5.3710714285714287"/>
    <n v="22.116"/>
    <x v="6"/>
  </r>
  <r>
    <x v="0"/>
    <x v="0"/>
    <s v="USD"/>
    <n v="1415779140"/>
    <n v="1412294683"/>
    <b v="0"/>
    <n v="983"/>
    <b v="1"/>
    <s v="games/tabletop games"/>
    <n v="3.5292777777777777"/>
    <n v="64.626000000000005"/>
    <x v="6"/>
  </r>
  <r>
    <x v="0"/>
    <x v="12"/>
    <s v="EUR"/>
    <n v="1489157716"/>
    <n v="1486565716"/>
    <b v="0"/>
    <n v="79"/>
    <b v="1"/>
    <s v="games/tabletop games"/>
    <n v="1.3740000000000001"/>
    <n v="69.569999999999993"/>
    <x v="6"/>
  </r>
  <r>
    <x v="0"/>
    <x v="0"/>
    <s v="USD"/>
    <n v="1385870520"/>
    <n v="1382742014"/>
    <b v="0"/>
    <n v="426"/>
    <b v="1"/>
    <s v="games/tabletop games"/>
    <n v="1.2802667999999999"/>
    <n v="75.132999999999996"/>
    <x v="6"/>
  </r>
  <r>
    <x v="0"/>
    <x v="0"/>
    <s v="USD"/>
    <n v="1461354544"/>
    <n v="1458762544"/>
    <b v="0"/>
    <n v="96"/>
    <b v="1"/>
    <s v="games/tabletop games"/>
    <n v="2.7067999999999999"/>
    <n v="140.97900000000001"/>
    <x v="6"/>
  </r>
  <r>
    <x v="0"/>
    <x v="1"/>
    <s v="GBP"/>
    <n v="1488484300"/>
    <n v="1485892300"/>
    <b v="0"/>
    <n v="163"/>
    <b v="1"/>
    <s v="games/tabletop games"/>
    <n v="8.0640000000000001"/>
    <n v="49.472000000000001"/>
    <x v="6"/>
  </r>
  <r>
    <x v="0"/>
    <x v="0"/>
    <s v="USD"/>
    <n v="1385521320"/>
    <n v="1382449733"/>
    <b v="0"/>
    <n v="2525"/>
    <b v="1"/>
    <s v="games/tabletop games"/>
    <n v="13.600976000000001"/>
    <n v="53.865000000000002"/>
    <x v="6"/>
  </r>
  <r>
    <x v="0"/>
    <x v="0"/>
    <s v="USD"/>
    <n v="1489374000"/>
    <n v="1488823290"/>
    <b v="0"/>
    <n v="2035"/>
    <b v="1"/>
    <s v="games/tabletop games"/>
    <n v="9302.5"/>
    <n v="4.5709999999999997"/>
    <x v="6"/>
  </r>
  <r>
    <x v="0"/>
    <x v="0"/>
    <s v="USD"/>
    <n v="1476649800"/>
    <n v="1475609946"/>
    <b v="0"/>
    <n v="290"/>
    <b v="1"/>
    <s v="games/tabletop games"/>
    <n v="3.7702"/>
    <n v="65.003"/>
    <x v="6"/>
  </r>
  <r>
    <x v="0"/>
    <x v="0"/>
    <s v="USD"/>
    <n v="1393005600"/>
    <n v="1390323617"/>
    <b v="0"/>
    <n v="1980"/>
    <b v="1"/>
    <s v="games/tabletop games"/>
    <n v="26.47025"/>
    <n v="53.475000000000001"/>
    <x v="6"/>
  </r>
  <r>
    <x v="0"/>
    <x v="1"/>
    <s v="GBP"/>
    <n v="1441393210"/>
    <n v="1438801210"/>
    <b v="0"/>
    <n v="57"/>
    <b v="1"/>
    <s v="games/tabletop games"/>
    <n v="1.0012000000000001"/>
    <n v="43.911999999999999"/>
    <x v="6"/>
  </r>
  <r>
    <x v="0"/>
    <x v="0"/>
    <s v="USD"/>
    <n v="1438185565"/>
    <n v="1436975965"/>
    <b v="0"/>
    <n v="380"/>
    <b v="1"/>
    <s v="games/tabletop games"/>
    <n v="1.0445405405405406"/>
    <n v="50.853000000000002"/>
    <x v="6"/>
  </r>
  <r>
    <x v="0"/>
    <x v="1"/>
    <s v="GBP"/>
    <n v="1481749278"/>
    <n v="1479157278"/>
    <b v="0"/>
    <n v="128"/>
    <b v="1"/>
    <s v="games/tabletop games"/>
    <n v="1.0721428571428571"/>
    <n v="58.633000000000003"/>
    <x v="6"/>
  </r>
  <r>
    <x v="0"/>
    <x v="0"/>
    <s v="USD"/>
    <n v="1364917965"/>
    <n v="1362329565"/>
    <b v="0"/>
    <n v="180"/>
    <b v="1"/>
    <s v="games/tabletop games"/>
    <n v="1.6877142857142857"/>
    <n v="32.817"/>
    <x v="6"/>
  </r>
  <r>
    <x v="0"/>
    <x v="0"/>
    <s v="USD"/>
    <n v="1480727273"/>
    <n v="1478131673"/>
    <b v="0"/>
    <n v="571"/>
    <b v="1"/>
    <s v="games/tabletop games"/>
    <n v="9.7511200000000002"/>
    <n v="426.93200000000002"/>
    <x v="6"/>
  </r>
  <r>
    <x v="0"/>
    <x v="0"/>
    <s v="USD"/>
    <n v="1408177077"/>
    <n v="1406362677"/>
    <b v="0"/>
    <n v="480"/>
    <b v="1"/>
    <s v="games/tabletop games"/>
    <n v="1.3444929411764706"/>
    <n v="23.809000000000001"/>
    <x v="6"/>
  </r>
  <r>
    <x v="0"/>
    <x v="3"/>
    <s v="EUR"/>
    <n v="1470469938"/>
    <n v="1469173938"/>
    <b v="0"/>
    <n v="249"/>
    <b v="1"/>
    <s v="games/tabletop games"/>
    <n v="2.722777777777778"/>
    <n v="98.414000000000001"/>
    <x v="6"/>
  </r>
  <r>
    <x v="0"/>
    <x v="0"/>
    <s v="USD"/>
    <n v="1447862947"/>
    <n v="1445267347"/>
    <b v="0"/>
    <n v="84"/>
    <b v="1"/>
    <s v="games/tabletop games"/>
    <n v="1.1268750000000001"/>
    <n v="107.321"/>
    <x v="6"/>
  </r>
  <r>
    <x v="0"/>
    <x v="0"/>
    <s v="USD"/>
    <n v="1485271968"/>
    <n v="1484667168"/>
    <b v="0"/>
    <n v="197"/>
    <b v="1"/>
    <s v="games/tabletop games"/>
    <n v="4.5979999999999999"/>
    <n v="11.67"/>
    <x v="6"/>
  </r>
  <r>
    <x v="0"/>
    <x v="0"/>
    <s v="USD"/>
    <n v="1462661451"/>
    <n v="1460069451"/>
    <b v="0"/>
    <n v="271"/>
    <b v="1"/>
    <s v="games/tabletop games"/>
    <n v="2.8665822784810127"/>
    <n v="41.781999999999996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999999999999"/>
    <x v="6"/>
  </r>
  <r>
    <x v="0"/>
    <x v="0"/>
    <s v="USD"/>
    <n v="1434045687"/>
    <n v="1431453687"/>
    <b v="0"/>
    <n v="205"/>
    <b v="1"/>
    <s v="games/tabletop games"/>
    <n v="1.4650000000000001"/>
    <n v="15.722"/>
    <x v="6"/>
  </r>
  <r>
    <x v="0"/>
    <x v="1"/>
    <s v="GBP"/>
    <n v="1481224736"/>
    <n v="1480360736"/>
    <b v="0"/>
    <n v="206"/>
    <b v="1"/>
    <s v="games/tabletop games"/>
    <n v="18.670999999999999"/>
    <n v="90.635999999999996"/>
    <x v="6"/>
  </r>
  <r>
    <x v="0"/>
    <x v="0"/>
    <s v="USD"/>
    <n v="1395876250"/>
    <n v="1393287850"/>
    <b v="0"/>
    <n v="84"/>
    <b v="1"/>
    <s v="games/tabletop games"/>
    <n v="3.2692000000000001"/>
    <n v="97.298000000000002"/>
    <x v="6"/>
  </r>
  <r>
    <x v="0"/>
    <x v="2"/>
    <s v="AUD"/>
    <n v="1487093020"/>
    <n v="1485278620"/>
    <b v="0"/>
    <n v="210"/>
    <b v="1"/>
    <s v="games/tabletop games"/>
    <n v="7.7949999999999999"/>
    <n v="37.119"/>
    <x v="6"/>
  </r>
  <r>
    <x v="0"/>
    <x v="0"/>
    <s v="USD"/>
    <n v="1416268800"/>
    <n v="1413295358"/>
    <b v="0"/>
    <n v="181"/>
    <b v="1"/>
    <s v="games/tabletop games"/>
    <n v="1.5415151515151515"/>
    <n v="28.105"/>
    <x v="6"/>
  </r>
  <r>
    <x v="0"/>
    <x v="11"/>
    <s v="SEK"/>
    <n v="1422734313"/>
    <n v="1420919913"/>
    <b v="0"/>
    <n v="60"/>
    <b v="1"/>
    <s v="games/tabletop games"/>
    <n v="1.1554666666666666"/>
    <n v="144.43299999999999"/>
    <x v="6"/>
  </r>
  <r>
    <x v="0"/>
    <x v="0"/>
    <s v="USD"/>
    <n v="1463972400"/>
    <n v="1462543114"/>
    <b v="0"/>
    <n v="445"/>
    <b v="1"/>
    <s v="games/tabletop games"/>
    <n v="1.8003333333333333"/>
    <n v="24.274000000000001"/>
    <x v="6"/>
  </r>
  <r>
    <x v="0"/>
    <x v="1"/>
    <s v="GBP"/>
    <n v="1479846507"/>
    <n v="1479241707"/>
    <b v="0"/>
    <n v="17"/>
    <b v="1"/>
    <s v="games/tabletop games"/>
    <n v="2.9849999999999999"/>
    <n v="35.118000000000002"/>
    <x v="6"/>
  </r>
  <r>
    <x v="0"/>
    <x v="0"/>
    <s v="USD"/>
    <n v="1461722400"/>
    <n v="1460235592"/>
    <b v="0"/>
    <n v="194"/>
    <b v="1"/>
    <s v="games/tabletop games"/>
    <n v="3.2026666666666666"/>
    <n v="24.763000000000002"/>
    <x v="6"/>
  </r>
  <r>
    <x v="0"/>
    <x v="0"/>
    <s v="USD"/>
    <n v="1419123600"/>
    <n v="1416945297"/>
    <b v="0"/>
    <n v="404"/>
    <b v="1"/>
    <s v="games/tabletop games"/>
    <n v="3.80525"/>
    <n v="188.37899999999999"/>
    <x v="6"/>
  </r>
  <r>
    <x v="0"/>
    <x v="0"/>
    <s v="USD"/>
    <n v="1489283915"/>
    <n v="1486691915"/>
    <b v="0"/>
    <n v="194"/>
    <b v="1"/>
    <s v="games/tabletop games"/>
    <n v="1.026"/>
    <n v="148.08199999999999"/>
    <x v="6"/>
  </r>
  <r>
    <x v="0"/>
    <x v="0"/>
    <s v="USD"/>
    <n v="1488862800"/>
    <n v="1486745663"/>
    <b v="0"/>
    <n v="902"/>
    <b v="1"/>
    <s v="games/tabletop games"/>
    <n v="18.016400000000001"/>
    <n v="49.935000000000002"/>
    <x v="6"/>
  </r>
  <r>
    <x v="0"/>
    <x v="0"/>
    <s v="USD"/>
    <n v="1484085540"/>
    <n v="1482353513"/>
    <b v="0"/>
    <n v="1670"/>
    <b v="1"/>
    <s v="games/tabletop games"/>
    <n v="7.2024800000000004"/>
    <n v="107.822"/>
    <x v="6"/>
  </r>
  <r>
    <x v="0"/>
    <x v="0"/>
    <s v="USD"/>
    <n v="1481328004"/>
    <n v="1478736004"/>
    <b v="0"/>
    <n v="1328"/>
    <b v="1"/>
    <s v="games/tabletop games"/>
    <n v="2.8309000000000002"/>
    <n v="42.634"/>
    <x v="6"/>
  </r>
  <r>
    <x v="0"/>
    <x v="0"/>
    <s v="USD"/>
    <n v="1449506836"/>
    <n v="1446914836"/>
    <b v="0"/>
    <n v="944"/>
    <b v="1"/>
    <s v="games/tabletop games"/>
    <n v="13.566000000000001"/>
    <n v="14.371"/>
    <x v="6"/>
  </r>
  <r>
    <x v="0"/>
    <x v="5"/>
    <s v="CAD"/>
    <n v="1489320642"/>
    <n v="1487164242"/>
    <b v="0"/>
    <n v="147"/>
    <b v="1"/>
    <s v="games/tabletop games"/>
    <n v="2.2035999999999998"/>
    <n v="37.475999999999999"/>
    <x v="6"/>
  </r>
  <r>
    <x v="0"/>
    <x v="0"/>
    <s v="USD"/>
    <n v="1393156857"/>
    <n v="1390564857"/>
    <b v="0"/>
    <n v="99"/>
    <b v="1"/>
    <s v="games/tabletop games"/>
    <n v="1.196"/>
    <n v="30.202000000000002"/>
    <x v="6"/>
  </r>
  <r>
    <x v="0"/>
    <x v="1"/>
    <s v="GBP"/>
    <n v="1419259679"/>
    <n v="1416667679"/>
    <b v="0"/>
    <n v="79"/>
    <b v="1"/>
    <s v="games/tabletop games"/>
    <n v="4.0776923076923079"/>
    <n v="33.551000000000002"/>
    <x v="6"/>
  </r>
  <r>
    <x v="0"/>
    <x v="0"/>
    <s v="USD"/>
    <n v="1388936289"/>
    <n v="1386344289"/>
    <b v="0"/>
    <n v="75"/>
    <b v="1"/>
    <s v="games/tabletop games"/>
    <n v="1.0581826105905425"/>
    <n v="64.747"/>
    <x v="6"/>
  </r>
  <r>
    <x v="0"/>
    <x v="0"/>
    <s v="USD"/>
    <n v="1330359423"/>
    <n v="1327767423"/>
    <b v="0"/>
    <n v="207"/>
    <b v="1"/>
    <s v="games/tabletop games"/>
    <n v="1.4108235294117648"/>
    <n v="57.932000000000002"/>
    <x v="6"/>
  </r>
  <r>
    <x v="0"/>
    <x v="13"/>
    <s v="EUR"/>
    <n v="1451861940"/>
    <n v="1448902867"/>
    <b v="0"/>
    <n v="102"/>
    <b v="1"/>
    <s v="games/tabletop games"/>
    <n v="2.7069999999999999"/>
    <n v="53.078000000000003"/>
    <x v="6"/>
  </r>
  <r>
    <x v="0"/>
    <x v="0"/>
    <s v="USD"/>
    <n v="1423022400"/>
    <n v="1421436099"/>
    <b v="0"/>
    <n v="32"/>
    <b v="1"/>
    <s v="games/tabletop games"/>
    <n v="1.538"/>
    <n v="48.063000000000002"/>
    <x v="6"/>
  </r>
  <r>
    <x v="0"/>
    <x v="0"/>
    <s v="USD"/>
    <n v="1442501991"/>
    <n v="1439909991"/>
    <b v="0"/>
    <n v="480"/>
    <b v="1"/>
    <s v="games/tabletop games"/>
    <n v="4.0357653061224488"/>
    <n v="82.397000000000006"/>
    <x v="6"/>
  </r>
  <r>
    <x v="0"/>
    <x v="0"/>
    <s v="USD"/>
    <n v="1311576600"/>
    <n v="1306219897"/>
    <b v="0"/>
    <n v="11"/>
    <b v="1"/>
    <s v="music/rock"/>
    <n v="1.85"/>
    <n v="50.454999999999998"/>
    <x v="4"/>
  </r>
  <r>
    <x v="0"/>
    <x v="0"/>
    <s v="USD"/>
    <n v="1452744686"/>
    <n v="1447560686"/>
    <b v="0"/>
    <n v="12"/>
    <b v="1"/>
    <s v="music/rock"/>
    <n v="1.8533333333333333"/>
    <n v="115.833"/>
    <x v="4"/>
  </r>
  <r>
    <x v="0"/>
    <x v="0"/>
    <s v="USD"/>
    <n v="1336528804"/>
    <n v="1331348404"/>
    <b v="0"/>
    <n v="48"/>
    <b v="1"/>
    <s v="music/rock"/>
    <n v="1.0085533333333332"/>
    <n v="63.034999999999997"/>
    <x v="4"/>
  </r>
  <r>
    <x v="0"/>
    <x v="0"/>
    <s v="USD"/>
    <n v="1299902400"/>
    <n v="1297451245"/>
    <b v="0"/>
    <n v="59"/>
    <b v="1"/>
    <s v="music/rock"/>
    <n v="1.0622116666666668"/>
    <n v="108.02200000000001"/>
    <x v="4"/>
  </r>
  <r>
    <x v="0"/>
    <x v="0"/>
    <s v="USD"/>
    <n v="1340944043"/>
    <n v="1338352043"/>
    <b v="0"/>
    <n v="79"/>
    <b v="1"/>
    <s v="music/rock"/>
    <n v="1.2136666666666667"/>
    <n v="46.088999999999999"/>
    <x v="4"/>
  </r>
  <r>
    <x v="0"/>
    <x v="0"/>
    <s v="USD"/>
    <n v="1378439940"/>
    <n v="1376003254"/>
    <b v="0"/>
    <n v="14"/>
    <b v="1"/>
    <s v="music/rock"/>
    <n v="1.0006666666666666"/>
    <n v="107.214"/>
    <x v="4"/>
  </r>
  <r>
    <x v="0"/>
    <x v="0"/>
    <s v="USD"/>
    <n v="1403539260"/>
    <n v="1401724860"/>
    <b v="0"/>
    <n v="106"/>
    <b v="1"/>
    <s v="music/rock"/>
    <n v="1.1997755555555556"/>
    <n v="50.933999999999997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8000000000003"/>
    <x v="4"/>
  </r>
  <r>
    <x v="0"/>
    <x v="0"/>
    <s v="USD"/>
    <n v="1335153600"/>
    <n v="1332199618"/>
    <b v="0"/>
    <n v="43"/>
    <b v="1"/>
    <s v="music/rock"/>
    <n v="1.728"/>
    <n v="100.465"/>
    <x v="4"/>
  </r>
  <r>
    <x v="0"/>
    <x v="0"/>
    <s v="USD"/>
    <n v="1334767476"/>
    <n v="1332175476"/>
    <b v="0"/>
    <n v="46"/>
    <b v="1"/>
    <s v="music/rock"/>
    <n v="1.072505"/>
    <n v="46.631"/>
    <x v="4"/>
  </r>
  <r>
    <x v="0"/>
    <x v="0"/>
    <s v="USD"/>
    <n v="1348545540"/>
    <n v="1346345999"/>
    <b v="0"/>
    <n v="27"/>
    <b v="1"/>
    <s v="music/rock"/>
    <n v="1.0823529411764705"/>
    <n v="34.073999999999998"/>
    <x v="4"/>
  </r>
  <r>
    <x v="0"/>
    <x v="0"/>
    <s v="USD"/>
    <n v="1358702480"/>
    <n v="1356110480"/>
    <b v="0"/>
    <n v="112"/>
    <b v="1"/>
    <s v="music/rock"/>
    <n v="1.4608079999999999"/>
    <n v="65.215000000000003"/>
    <x v="4"/>
  </r>
  <r>
    <x v="0"/>
    <x v="0"/>
    <s v="USD"/>
    <n v="1359240856"/>
    <n v="1356648856"/>
    <b v="0"/>
    <n v="34"/>
    <b v="1"/>
    <s v="music/rock"/>
    <n v="1.2524999999999999"/>
    <n v="44.206000000000003"/>
    <x v="4"/>
  </r>
  <r>
    <x v="0"/>
    <x v="0"/>
    <s v="USD"/>
    <n v="1330018426"/>
    <n v="1326994426"/>
    <b v="0"/>
    <n v="145"/>
    <b v="1"/>
    <s v="music/rock"/>
    <n v="1.4907142857142857"/>
    <n v="71.965999999999994"/>
    <x v="4"/>
  </r>
  <r>
    <x v="0"/>
    <x v="0"/>
    <s v="USD"/>
    <n v="1331697540"/>
    <n v="1328749249"/>
    <b v="0"/>
    <n v="19"/>
    <b v="1"/>
    <s v="music/rock"/>
    <n v="1.006"/>
    <n v="52.947000000000003"/>
    <x v="4"/>
  </r>
  <r>
    <x v="0"/>
    <x v="0"/>
    <s v="USD"/>
    <n v="1395861033"/>
    <n v="1393272633"/>
    <b v="0"/>
    <n v="288"/>
    <b v="1"/>
    <s v="music/rock"/>
    <n v="1.0507333333333333"/>
    <n v="109.45099999999999"/>
    <x v="4"/>
  </r>
  <r>
    <x v="0"/>
    <x v="0"/>
    <s v="USD"/>
    <n v="1296953209"/>
    <n v="1295657209"/>
    <b v="0"/>
    <n v="14"/>
    <b v="1"/>
    <s v="music/rock"/>
    <n v="3.5016666666666665"/>
    <n v="75.036000000000001"/>
    <x v="4"/>
  </r>
  <r>
    <x v="0"/>
    <x v="0"/>
    <s v="USD"/>
    <n v="1340904416"/>
    <n v="1339694816"/>
    <b v="0"/>
    <n v="7"/>
    <b v="1"/>
    <s v="music/rock"/>
    <n v="1.0125"/>
    <n v="115.714"/>
    <x v="4"/>
  </r>
  <r>
    <x v="0"/>
    <x v="0"/>
    <s v="USD"/>
    <n v="1371785496"/>
    <n v="1369193496"/>
    <b v="1"/>
    <n v="211"/>
    <b v="1"/>
    <s v="music/indie rock"/>
    <n v="1.336044"/>
    <n v="31.66"/>
    <x v="4"/>
  </r>
  <r>
    <x v="0"/>
    <x v="0"/>
    <s v="USD"/>
    <n v="1388473200"/>
    <n v="1385585434"/>
    <b v="1"/>
    <n v="85"/>
    <b v="1"/>
    <s v="music/indie rock"/>
    <n v="1.7065217391304348"/>
    <n v="46.176000000000002"/>
    <x v="4"/>
  </r>
  <r>
    <x v="0"/>
    <x v="0"/>
    <s v="USD"/>
    <n v="1323747596"/>
    <n v="1320287996"/>
    <b v="1"/>
    <n v="103"/>
    <b v="1"/>
    <s v="music/indie rock"/>
    <n v="1.0935829457364341"/>
    <n v="68.481999999999999"/>
    <x v="4"/>
  </r>
  <r>
    <x v="0"/>
    <x v="0"/>
    <s v="USD"/>
    <n v="1293857940"/>
    <n v="1290281691"/>
    <b v="1"/>
    <n v="113"/>
    <b v="1"/>
    <s v="music/indie rock"/>
    <n v="1.0070033333333335"/>
    <n v="53.469000000000001"/>
    <x v="4"/>
  </r>
  <r>
    <x v="0"/>
    <x v="0"/>
    <s v="USD"/>
    <n v="1407520800"/>
    <n v="1405356072"/>
    <b v="1"/>
    <n v="167"/>
    <b v="1"/>
    <s v="music/indie rock"/>
    <n v="1.0122777777777778"/>
    <n v="109.108"/>
    <x v="4"/>
  </r>
  <r>
    <x v="0"/>
    <x v="0"/>
    <s v="USD"/>
    <n v="1331352129"/>
    <n v="1328760129"/>
    <b v="1"/>
    <n v="73"/>
    <b v="1"/>
    <s v="music/indie rock"/>
    <n v="1.0675857142857144"/>
    <n v="51.186"/>
    <x v="4"/>
  </r>
  <r>
    <x v="0"/>
    <x v="0"/>
    <s v="USD"/>
    <n v="1336245328"/>
    <n v="1333653333"/>
    <b v="1"/>
    <n v="75"/>
    <b v="1"/>
    <s v="music/indie rock"/>
    <n v="1.0665777537961894"/>
    <n v="27.937000000000001"/>
    <x v="4"/>
  </r>
  <r>
    <x v="0"/>
    <x v="0"/>
    <s v="USD"/>
    <n v="1409274000"/>
    <n v="1406847996"/>
    <b v="1"/>
    <n v="614"/>
    <b v="1"/>
    <s v="music/indie rock"/>
    <n v="1.0130622"/>
    <n v="82.497"/>
    <x v="4"/>
  </r>
  <r>
    <x v="0"/>
    <x v="0"/>
    <s v="USD"/>
    <n v="1362872537"/>
    <n v="1359848537"/>
    <b v="1"/>
    <n v="107"/>
    <b v="1"/>
    <s v="music/indie rock"/>
    <n v="1.0667450000000001"/>
    <n v="59.817"/>
    <x v="4"/>
  </r>
  <r>
    <x v="0"/>
    <x v="0"/>
    <s v="USD"/>
    <n v="1363889015"/>
    <n v="1361300615"/>
    <b v="1"/>
    <n v="1224"/>
    <b v="1"/>
    <s v="music/indie rock"/>
    <n v="4.288397837837838"/>
    <n v="64.816000000000003"/>
    <x v="4"/>
  </r>
  <r>
    <x v="0"/>
    <x v="0"/>
    <s v="USD"/>
    <n v="1399421189"/>
    <n v="1396829189"/>
    <b v="1"/>
    <n v="104"/>
    <b v="1"/>
    <s v="music/indie rock"/>
    <n v="1.0411111111111111"/>
    <n v="90.096000000000004"/>
    <x v="4"/>
  </r>
  <r>
    <x v="0"/>
    <x v="0"/>
    <s v="USD"/>
    <n v="1397862000"/>
    <n v="1395155478"/>
    <b v="1"/>
    <n v="79"/>
    <b v="1"/>
    <s v="music/indie rock"/>
    <n v="1.0786666666666667"/>
    <n v="40.962000000000003"/>
    <x v="4"/>
  </r>
  <r>
    <x v="0"/>
    <x v="0"/>
    <s v="USD"/>
    <n v="1336086026"/>
    <n v="1333494026"/>
    <b v="1"/>
    <n v="157"/>
    <b v="1"/>
    <s v="music/indie rock"/>
    <n v="1.7584040000000001"/>
    <n v="56"/>
    <x v="4"/>
  </r>
  <r>
    <x v="0"/>
    <x v="0"/>
    <s v="USD"/>
    <n v="1339074857"/>
    <n v="1336482857"/>
    <b v="1"/>
    <n v="50"/>
    <b v="1"/>
    <s v="music/indie rock"/>
    <n v="1.5697000000000001"/>
    <n v="37.673000000000002"/>
    <x v="4"/>
  </r>
  <r>
    <x v="0"/>
    <x v="0"/>
    <s v="USD"/>
    <n v="1336238743"/>
    <n v="1333646743"/>
    <b v="1"/>
    <n v="64"/>
    <b v="1"/>
    <s v="music/indie rock"/>
    <n v="1.026"/>
    <n v="40.078000000000003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8999999999999"/>
    <x v="4"/>
  </r>
  <r>
    <x v="0"/>
    <x v="0"/>
    <s v="USD"/>
    <n v="1253937540"/>
    <n v="1251214014"/>
    <b v="1"/>
    <n v="163"/>
    <b v="1"/>
    <s v="music/indie rock"/>
    <n v="1.2105999999999999"/>
    <n v="37.134999999999998"/>
    <x v="4"/>
  </r>
  <r>
    <x v="0"/>
    <x v="0"/>
    <s v="USD"/>
    <n v="1387072685"/>
    <n v="1384480685"/>
    <b v="1"/>
    <n v="77"/>
    <b v="1"/>
    <s v="music/indie rock"/>
    <n v="1.077"/>
    <n v="41.960999999999999"/>
    <x v="4"/>
  </r>
  <r>
    <x v="0"/>
    <x v="0"/>
    <s v="USD"/>
    <n v="1396463800"/>
    <n v="1393443400"/>
    <b v="1"/>
    <n v="89"/>
    <b v="1"/>
    <s v="music/indie rock"/>
    <n v="1.0866"/>
    <n v="61.045000000000002"/>
    <x v="4"/>
  </r>
  <r>
    <x v="3"/>
    <x v="15"/>
    <s v="EUR"/>
    <n v="1491282901"/>
    <n v="1488694501"/>
    <b v="0"/>
    <n v="64"/>
    <b v="0"/>
    <s v="food/small batch"/>
    <n v="0.39120962394619685"/>
    <n v="64.531000000000006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2000000000001"/>
    <x v="7"/>
  </r>
  <r>
    <x v="3"/>
    <x v="0"/>
    <s v="USD"/>
    <n v="1490830331"/>
    <n v="1488241931"/>
    <b v="0"/>
    <n v="7"/>
    <b v="0"/>
    <s v="food/small batch"/>
    <n v="0.08"/>
    <n v="11.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000000000003"/>
    <x v="7"/>
  </r>
  <r>
    <x v="0"/>
    <x v="0"/>
    <s v="USD"/>
    <n v="1434307537"/>
    <n v="1431715537"/>
    <b v="1"/>
    <n v="537"/>
    <b v="1"/>
    <s v="food/small batch"/>
    <n v="2.5445000000000002"/>
    <n v="47.384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599999999999"/>
    <x v="7"/>
  </r>
  <r>
    <x v="0"/>
    <x v="0"/>
    <s v="USD"/>
    <n v="1408320490"/>
    <n v="1405728490"/>
    <b v="1"/>
    <n v="283"/>
    <b v="1"/>
    <s v="food/small batch"/>
    <n v="1.4431375"/>
    <n v="40.795000000000002"/>
    <x v="7"/>
  </r>
  <r>
    <x v="0"/>
    <x v="0"/>
    <s v="USD"/>
    <n v="1423235071"/>
    <n v="1420643071"/>
    <b v="1"/>
    <n v="352"/>
    <b v="1"/>
    <s v="food/small batch"/>
    <n v="1.06308"/>
    <n v="75.503"/>
    <x v="7"/>
  </r>
  <r>
    <x v="0"/>
    <x v="0"/>
    <s v="USD"/>
    <n v="1401385800"/>
    <n v="1399563390"/>
    <b v="1"/>
    <n v="94"/>
    <b v="1"/>
    <s v="food/small batch"/>
    <n v="2.1216666666666666"/>
    <n v="13.542999999999999"/>
    <x v="7"/>
  </r>
  <r>
    <x v="0"/>
    <x v="0"/>
    <s v="USD"/>
    <n v="1415208840"/>
    <n v="1412611498"/>
    <b v="1"/>
    <n v="67"/>
    <b v="1"/>
    <s v="food/small batch"/>
    <n v="1.0195000000000001"/>
    <n v="60.866"/>
    <x v="7"/>
  </r>
  <r>
    <x v="0"/>
    <x v="0"/>
    <s v="USD"/>
    <n v="1402494243"/>
    <n v="1399902243"/>
    <b v="1"/>
    <n v="221"/>
    <b v="1"/>
    <s v="food/small batch"/>
    <n v="1.0227200000000001"/>
    <n v="115.69199999999999"/>
    <x v="7"/>
  </r>
  <r>
    <x v="0"/>
    <x v="0"/>
    <s v="USD"/>
    <n v="1394316695"/>
    <n v="1390860695"/>
    <b v="1"/>
    <n v="2165"/>
    <b v="1"/>
    <s v="food/small batch"/>
    <n v="5.2073254999999996"/>
    <n v="48.104999999999997"/>
    <x v="7"/>
  </r>
  <r>
    <x v="0"/>
    <x v="0"/>
    <s v="USD"/>
    <n v="1403796143"/>
    <n v="1401204143"/>
    <b v="1"/>
    <n v="179"/>
    <b v="1"/>
    <s v="food/small batch"/>
    <n v="1.1065833333333333"/>
    <n v="74.183999999999997"/>
    <x v="7"/>
  </r>
  <r>
    <x v="0"/>
    <x v="0"/>
    <s v="USD"/>
    <n v="1404077484"/>
    <n v="1401485484"/>
    <b v="1"/>
    <n v="123"/>
    <b v="1"/>
    <s v="food/small batch"/>
    <n v="1.0114333333333334"/>
    <n v="123.346"/>
    <x v="7"/>
  </r>
  <r>
    <x v="0"/>
    <x v="0"/>
    <s v="USD"/>
    <n v="1482134340"/>
    <n v="1479496309"/>
    <b v="1"/>
    <n v="1104"/>
    <b v="1"/>
    <s v="food/small batch"/>
    <n v="2.9420799999999998"/>
    <n v="66.623000000000005"/>
    <x v="7"/>
  </r>
  <r>
    <x v="0"/>
    <x v="0"/>
    <s v="USD"/>
    <n v="1477841138"/>
    <n v="1475249138"/>
    <b v="1"/>
    <n v="403"/>
    <b v="1"/>
    <s v="food/small batch"/>
    <n v="1.0577749999999999"/>
    <n v="104.99"/>
    <x v="7"/>
  </r>
  <r>
    <x v="1"/>
    <x v="0"/>
    <s v="USD"/>
    <n v="1436729504"/>
    <n v="1434137504"/>
    <b v="0"/>
    <n v="0"/>
    <b v="0"/>
    <s v="technology/web"/>
    <n v="0"/>
    <n v="0"/>
    <x v="2"/>
  </r>
  <r>
    <x v="1"/>
    <x v="0"/>
    <s v="USD"/>
    <n v="1412571600"/>
    <n v="1410799870"/>
    <b v="0"/>
    <n v="0"/>
    <b v="0"/>
    <s v="technology/web"/>
    <n v="0"/>
    <n v="0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n v="0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n v="0"/>
    <x v="2"/>
  </r>
  <r>
    <x v="1"/>
    <x v="17"/>
    <s v="EUR"/>
    <n v="1483474370"/>
    <n v="1480882370"/>
    <b v="0"/>
    <n v="0"/>
    <b v="0"/>
    <s v="technology/web"/>
    <n v="0"/>
    <n v="0"/>
    <x v="2"/>
  </r>
  <r>
    <x v="1"/>
    <x v="4"/>
    <s v="NZD"/>
    <n v="1430360739"/>
    <n v="1427768739"/>
    <b v="0"/>
    <n v="7"/>
    <b v="0"/>
    <s v="technology/web"/>
    <n v="5.7142857142857143E-3"/>
    <n v="15.429"/>
    <x v="2"/>
  </r>
  <r>
    <x v="1"/>
    <x v="0"/>
    <s v="USD"/>
    <n v="1433603552"/>
    <n v="1428419552"/>
    <b v="0"/>
    <n v="0"/>
    <b v="0"/>
    <s v="technology/web"/>
    <n v="0"/>
    <n v="0"/>
    <x v="2"/>
  </r>
  <r>
    <x v="1"/>
    <x v="0"/>
    <s v="USD"/>
    <n v="1429632822"/>
    <n v="1428596022"/>
    <b v="0"/>
    <n v="0"/>
    <b v="0"/>
    <s v="technology/web"/>
    <n v="0"/>
    <n v="0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n v="0"/>
    <x v="2"/>
  </r>
  <r>
    <x v="1"/>
    <x v="1"/>
    <s v="GBP"/>
    <n v="1445093578"/>
    <n v="1442501578"/>
    <b v="0"/>
    <n v="0"/>
    <b v="0"/>
    <s v="technology/web"/>
    <n v="0"/>
    <n v="0"/>
    <x v="2"/>
  </r>
  <r>
    <x v="1"/>
    <x v="1"/>
    <s v="GBP"/>
    <n v="1422664740"/>
    <n v="1417818036"/>
    <b v="0"/>
    <n v="0"/>
    <b v="0"/>
    <s v="technology/web"/>
    <n v="0"/>
    <n v="0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n v="0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n v="0"/>
    <x v="2"/>
  </r>
  <r>
    <x v="1"/>
    <x v="0"/>
    <s v="USD"/>
    <n v="1445898356"/>
    <n v="1441146356"/>
    <b v="0"/>
    <n v="0"/>
    <b v="0"/>
    <s v="technology/web"/>
    <n v="0"/>
    <n v="0"/>
    <x v="2"/>
  </r>
  <r>
    <x v="1"/>
    <x v="13"/>
    <s v="EUR"/>
    <n v="1453071600"/>
    <n v="1449596425"/>
    <b v="0"/>
    <n v="0"/>
    <b v="0"/>
    <s v="technology/web"/>
    <n v="0"/>
    <n v="0"/>
    <x v="2"/>
  </r>
  <r>
    <x v="1"/>
    <x v="1"/>
    <s v="GBP"/>
    <n v="1445431533"/>
    <n v="1442839533"/>
    <b v="0"/>
    <n v="27"/>
    <b v="0"/>
    <s v="technology/web"/>
    <n v="0.1052"/>
    <n v="97.406999999999996"/>
    <x v="2"/>
  </r>
  <r>
    <x v="1"/>
    <x v="0"/>
    <s v="USD"/>
    <n v="1461622616"/>
    <n v="1456442216"/>
    <b v="0"/>
    <n v="14"/>
    <b v="0"/>
    <s v="technology/web"/>
    <n v="1.34E-2"/>
    <n v="47.856999999999999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n v="0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n v="0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n v="0"/>
    <x v="2"/>
  </r>
  <r>
    <x v="1"/>
    <x v="0"/>
    <s v="USD"/>
    <n v="1449785566"/>
    <n v="1447193566"/>
    <b v="0"/>
    <n v="4"/>
    <b v="0"/>
    <s v="technology/web"/>
    <n v="0.10877666666666666"/>
    <n v="81.582999999999998"/>
    <x v="2"/>
  </r>
  <r>
    <x v="1"/>
    <x v="5"/>
    <s v="CAD"/>
    <n v="1480110783"/>
    <n v="1477515183"/>
    <b v="0"/>
    <n v="0"/>
    <b v="0"/>
    <s v="technology/web"/>
    <n v="0"/>
    <n v="0"/>
    <x v="2"/>
  </r>
  <r>
    <x v="1"/>
    <x v="0"/>
    <s v="USD"/>
    <n v="1440548330"/>
    <n v="1438042730"/>
    <b v="0"/>
    <n v="0"/>
    <b v="0"/>
    <s v="technology/web"/>
    <n v="0"/>
    <n v="0"/>
    <x v="2"/>
  </r>
  <r>
    <x v="1"/>
    <x v="0"/>
    <s v="USD"/>
    <n v="1444004616"/>
    <n v="1440116616"/>
    <b v="0"/>
    <n v="0"/>
    <b v="0"/>
    <s v="technology/web"/>
    <n v="0"/>
    <n v="0"/>
    <x v="2"/>
  </r>
  <r>
    <x v="1"/>
    <x v="0"/>
    <s v="USD"/>
    <n v="1443726142"/>
    <n v="1441134142"/>
    <b v="0"/>
    <n v="3"/>
    <b v="0"/>
    <s v="technology/web"/>
    <n v="3.6666666666666666E-3"/>
    <n v="18.332999999999998"/>
    <x v="2"/>
  </r>
  <r>
    <x v="1"/>
    <x v="0"/>
    <s v="USD"/>
    <n v="1428704848"/>
    <n v="1426112848"/>
    <b v="0"/>
    <n v="7"/>
    <b v="0"/>
    <s v="technology/web"/>
    <n v="1.8193398957730169E-2"/>
    <n v="224.429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"/>
    <x v="2"/>
  </r>
  <r>
    <x v="1"/>
    <x v="5"/>
    <s v="CAD"/>
    <n v="1420920424"/>
    <n v="1415736424"/>
    <b v="0"/>
    <n v="0"/>
    <b v="0"/>
    <s v="technology/web"/>
    <n v="0"/>
    <n v="0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n v="0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n v="0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n v="0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n v="0"/>
    <x v="2"/>
  </r>
  <r>
    <x v="1"/>
    <x v="0"/>
    <s v="USD"/>
    <n v="1435874384"/>
    <n v="1433282384"/>
    <b v="0"/>
    <n v="0"/>
    <b v="0"/>
    <s v="technology/web"/>
    <n v="0"/>
    <n v="0"/>
    <x v="2"/>
  </r>
  <r>
    <x v="1"/>
    <x v="11"/>
    <s v="SEK"/>
    <n v="1418934506"/>
    <n v="1415910506"/>
    <b v="0"/>
    <n v="0"/>
    <b v="0"/>
    <s v="technology/web"/>
    <n v="0"/>
    <n v="0"/>
    <x v="2"/>
  </r>
  <r>
    <x v="1"/>
    <x v="2"/>
    <s v="AUD"/>
    <n v="1460615164"/>
    <n v="1458023164"/>
    <b v="0"/>
    <n v="0"/>
    <b v="0"/>
    <s v="technology/web"/>
    <n v="0"/>
    <n v="0"/>
    <x v="2"/>
  </r>
  <r>
    <x v="2"/>
    <x v="0"/>
    <s v="USD"/>
    <n v="1457207096"/>
    <n v="1452023096"/>
    <b v="0"/>
    <n v="9"/>
    <b v="0"/>
    <s v="food/food trucks"/>
    <n v="7.1785714285714283E-3"/>
    <n v="22.332999999999998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2999999999998"/>
    <x v="7"/>
  </r>
  <r>
    <x v="2"/>
    <x v="0"/>
    <s v="USD"/>
    <n v="1451782607"/>
    <n v="1449190607"/>
    <b v="0"/>
    <n v="0"/>
    <b v="0"/>
    <s v="food/food trucks"/>
    <n v="0"/>
    <n v="0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3000000000002"/>
    <x v="7"/>
  </r>
  <r>
    <x v="2"/>
    <x v="0"/>
    <s v="USD"/>
    <n v="1428732000"/>
    <n v="1426772928"/>
    <b v="0"/>
    <n v="33"/>
    <b v="0"/>
    <s v="food/food trucks"/>
    <n v="0.25259090909090909"/>
    <n v="168.3940000000000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7000000000002"/>
    <x v="7"/>
  </r>
  <r>
    <x v="2"/>
    <x v="2"/>
    <s v="AUD"/>
    <n v="1441619275"/>
    <n v="1439027275"/>
    <b v="0"/>
    <n v="0"/>
    <b v="0"/>
    <s v="food/food trucks"/>
    <n v="0"/>
    <n v="0"/>
    <x v="7"/>
  </r>
  <r>
    <x v="2"/>
    <x v="0"/>
    <s v="USD"/>
    <n v="1440524082"/>
    <n v="1437932082"/>
    <b v="0"/>
    <n v="3"/>
    <b v="0"/>
    <s v="food/food trucks"/>
    <n v="6.0400000000000002E-3"/>
    <n v="50.332999999999998"/>
    <x v="7"/>
  </r>
  <r>
    <x v="2"/>
    <x v="6"/>
    <s v="EUR"/>
    <n v="1480185673"/>
    <n v="1476294073"/>
    <b v="0"/>
    <n v="0"/>
    <b v="0"/>
    <s v="food/food trucks"/>
    <n v="0"/>
    <n v="0"/>
    <x v="7"/>
  </r>
  <r>
    <x v="2"/>
    <x v="0"/>
    <s v="USD"/>
    <n v="1401579000"/>
    <n v="1398911882"/>
    <b v="0"/>
    <n v="3"/>
    <b v="0"/>
    <s v="food/food trucks"/>
    <n v="8.3333333333333332E-3"/>
    <n v="8.3330000000000002"/>
    <x v="7"/>
  </r>
  <r>
    <x v="2"/>
    <x v="0"/>
    <s v="USD"/>
    <n v="1440215940"/>
    <n v="1436805660"/>
    <b v="0"/>
    <n v="13"/>
    <b v="0"/>
    <s v="food/food trucks"/>
    <n v="3.0666666666666665E-2"/>
    <n v="35.384999999999998"/>
    <x v="7"/>
  </r>
  <r>
    <x v="2"/>
    <x v="0"/>
    <s v="USD"/>
    <n v="1468615346"/>
    <n v="1466023346"/>
    <b v="0"/>
    <n v="6"/>
    <b v="0"/>
    <s v="food/food trucks"/>
    <n v="5.5833333333333334E-3"/>
    <n v="55.832999999999998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n v="0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n v="0"/>
    <x v="7"/>
  </r>
  <r>
    <x v="2"/>
    <x v="0"/>
    <s v="USD"/>
    <n v="1415583695"/>
    <n v="1410396095"/>
    <b v="0"/>
    <n v="36"/>
    <b v="0"/>
    <s v="food/food trucks"/>
    <n v="0.14825133372851215"/>
    <n v="69.471999999999994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00000000000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n v="0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n v="0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n v="0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n v="0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8999999999999"/>
    <x v="7"/>
  </r>
  <r>
    <x v="0"/>
    <x v="0"/>
    <s v="USD"/>
    <n v="1426777228"/>
    <n v="1424188828"/>
    <b v="0"/>
    <n v="372"/>
    <b v="1"/>
    <s v="food/small batch"/>
    <n v="1.2594166666666666"/>
    <n v="81.253"/>
    <x v="7"/>
  </r>
  <r>
    <x v="0"/>
    <x v="0"/>
    <s v="USD"/>
    <n v="1408114822"/>
    <n v="1405522822"/>
    <b v="0"/>
    <n v="311"/>
    <b v="1"/>
    <s v="food/small batch"/>
    <n v="2.0251494999999999"/>
    <n v="130.23500000000001"/>
    <x v="7"/>
  </r>
  <r>
    <x v="0"/>
    <x v="0"/>
    <s v="USD"/>
    <n v="1464199591"/>
    <n v="1461607591"/>
    <b v="0"/>
    <n v="61"/>
    <b v="1"/>
    <s v="food/small batch"/>
    <n v="1.0860000000000001"/>
    <n v="53.41"/>
    <x v="7"/>
  </r>
  <r>
    <x v="0"/>
    <x v="0"/>
    <s v="USD"/>
    <n v="1443242021"/>
    <n v="1440650021"/>
    <b v="0"/>
    <n v="115"/>
    <b v="1"/>
    <s v="food/small batch"/>
    <n v="1.728"/>
    <n v="75.13"/>
    <x v="7"/>
  </r>
  <r>
    <x v="0"/>
    <x v="0"/>
    <s v="USD"/>
    <n v="1480174071"/>
    <n v="1477578471"/>
    <b v="0"/>
    <n v="111"/>
    <b v="1"/>
    <s v="food/small batch"/>
    <n v="1.6798"/>
    <n v="75.667000000000002"/>
    <x v="7"/>
  </r>
  <r>
    <x v="0"/>
    <x v="0"/>
    <s v="USD"/>
    <n v="1478923200"/>
    <n v="1476184593"/>
    <b v="0"/>
    <n v="337"/>
    <b v="1"/>
    <s v="food/small batch"/>
    <n v="4.2720000000000002"/>
    <n v="31.690999999999999"/>
    <x v="7"/>
  </r>
  <r>
    <x v="0"/>
    <x v="0"/>
    <s v="USD"/>
    <n v="1472621760"/>
    <n v="1472110513"/>
    <b v="0"/>
    <n v="9"/>
    <b v="1"/>
    <s v="food/small batch"/>
    <n v="1.075"/>
    <n v="47.77799999999999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399999999999"/>
    <x v="7"/>
  </r>
  <r>
    <x v="0"/>
    <x v="0"/>
    <s v="USD"/>
    <n v="1488750490"/>
    <n v="1487022490"/>
    <b v="0"/>
    <n v="186"/>
    <b v="1"/>
    <s v="food/small batch"/>
    <n v="1.1545000000000001"/>
    <n v="62.07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9000000000005"/>
    <x v="7"/>
  </r>
  <r>
    <x v="0"/>
    <x v="0"/>
    <s v="USD"/>
    <n v="1489207808"/>
    <n v="1486183808"/>
    <b v="0"/>
    <n v="130"/>
    <b v="1"/>
    <s v="food/small batch"/>
    <n v="1.0084571428571429"/>
    <n v="271.50799999999998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3000000000002"/>
    <x v="7"/>
  </r>
  <r>
    <x v="0"/>
    <x v="0"/>
    <s v="USD"/>
    <n v="1458826056"/>
    <n v="1456237656"/>
    <b v="0"/>
    <n v="124"/>
    <b v="1"/>
    <s v="food/small batch"/>
    <n v="1.0230434782608695"/>
    <n v="189.75800000000001"/>
    <x v="7"/>
  </r>
  <r>
    <x v="0"/>
    <x v="0"/>
    <s v="USD"/>
    <n v="1465498800"/>
    <n v="1462481718"/>
    <b v="0"/>
    <n v="80"/>
    <b v="1"/>
    <s v="food/small batch"/>
    <n v="1.1017999999999999"/>
    <n v="68.863"/>
    <x v="7"/>
  </r>
  <r>
    <x v="0"/>
    <x v="0"/>
    <s v="USD"/>
    <n v="1458742685"/>
    <n v="1454858285"/>
    <b v="0"/>
    <n v="282"/>
    <b v="1"/>
    <s v="food/small batch"/>
    <n v="1.0225"/>
    <n v="108.777"/>
    <x v="7"/>
  </r>
  <r>
    <x v="0"/>
    <x v="0"/>
    <s v="USD"/>
    <n v="1483417020"/>
    <n v="1480480167"/>
    <b v="0"/>
    <n v="68"/>
    <b v="1"/>
    <s v="food/small batch"/>
    <n v="1.0078823529411765"/>
    <n v="125.985"/>
    <x v="7"/>
  </r>
  <r>
    <x v="0"/>
    <x v="0"/>
    <s v="USD"/>
    <n v="1317438000"/>
    <n v="1314577097"/>
    <b v="0"/>
    <n v="86"/>
    <b v="1"/>
    <s v="music/indie rock"/>
    <n v="1.038"/>
    <n v="90.522999999999996"/>
    <x v="4"/>
  </r>
  <r>
    <x v="0"/>
    <x v="0"/>
    <s v="USD"/>
    <n v="1342672096"/>
    <n v="1340944096"/>
    <b v="0"/>
    <n v="115"/>
    <b v="1"/>
    <s v="music/indie rock"/>
    <n v="1.1070833333333334"/>
    <n v="28.88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3999999999999"/>
    <x v="4"/>
  </r>
  <r>
    <x v="0"/>
    <x v="0"/>
    <s v="USD"/>
    <n v="1348420548"/>
    <n v="1345828548"/>
    <b v="0"/>
    <n v="48"/>
    <b v="1"/>
    <s v="music/indie rock"/>
    <n v="1.8014285714285714"/>
    <n v="26.271000000000001"/>
    <x v="4"/>
  </r>
  <r>
    <x v="0"/>
    <x v="0"/>
    <s v="USD"/>
    <n v="1368066453"/>
    <n v="1365474453"/>
    <b v="0"/>
    <n v="52"/>
    <b v="1"/>
    <s v="music/indie rock"/>
    <n v="1"/>
    <n v="48.076999999999998"/>
    <x v="4"/>
  </r>
  <r>
    <x v="0"/>
    <x v="0"/>
    <s v="USD"/>
    <n v="1336669200"/>
    <n v="1335473931"/>
    <b v="0"/>
    <n v="43"/>
    <b v="1"/>
    <s v="music/indie rock"/>
    <n v="1.1850000000000001"/>
    <n v="27.558"/>
    <x v="4"/>
  </r>
  <r>
    <x v="0"/>
    <x v="0"/>
    <s v="USD"/>
    <n v="1351400400"/>
    <n v="1348285321"/>
    <b v="0"/>
    <n v="58"/>
    <b v="1"/>
    <s v="music/indie rock"/>
    <n v="1.0721700000000001"/>
    <n v="36.970999999999997"/>
    <x v="4"/>
  </r>
  <r>
    <x v="0"/>
    <x v="0"/>
    <s v="USD"/>
    <n v="1297160329"/>
    <n v="1295000329"/>
    <b v="0"/>
    <n v="47"/>
    <b v="1"/>
    <s v="music/indie rock"/>
    <n v="1.1366666666666667"/>
    <n v="29.021000000000001"/>
    <x v="4"/>
  </r>
  <r>
    <x v="0"/>
    <x v="0"/>
    <s v="USD"/>
    <n v="1337824055"/>
    <n v="1335232055"/>
    <b v="0"/>
    <n v="36"/>
    <b v="1"/>
    <s v="music/indie rock"/>
    <n v="1.0316400000000001"/>
    <n v="28.657"/>
    <x v="4"/>
  </r>
  <r>
    <x v="0"/>
    <x v="0"/>
    <s v="USD"/>
    <n v="1327535392"/>
    <n v="1324079392"/>
    <b v="0"/>
    <n v="17"/>
    <b v="1"/>
    <s v="music/indie rock"/>
    <n v="1.28"/>
    <n v="37.646999999999998"/>
    <x v="4"/>
  </r>
  <r>
    <x v="0"/>
    <x v="0"/>
    <s v="USD"/>
    <n v="1283562180"/>
    <n v="1277433980"/>
    <b v="0"/>
    <n v="104"/>
    <b v="1"/>
    <s v="music/indie rock"/>
    <n v="1.3576026666666667"/>
    <n v="97.903999999999996"/>
    <x v="4"/>
  </r>
  <r>
    <x v="0"/>
    <x v="0"/>
    <s v="USD"/>
    <n v="1352573869"/>
    <n v="1349978269"/>
    <b v="0"/>
    <n v="47"/>
    <b v="1"/>
    <s v="music/indie rock"/>
    <n v="1"/>
    <n v="42.552999999999997"/>
    <x v="4"/>
  </r>
  <r>
    <x v="0"/>
    <x v="0"/>
    <s v="USD"/>
    <n v="1286756176"/>
    <n v="1282868176"/>
    <b v="0"/>
    <n v="38"/>
    <b v="1"/>
    <s v="music/indie rock"/>
    <n v="1.0000360000000001"/>
    <n v="131.584"/>
    <x v="4"/>
  </r>
  <r>
    <x v="0"/>
    <x v="0"/>
    <s v="USD"/>
    <n v="1278799200"/>
    <n v="1273647255"/>
    <b v="0"/>
    <n v="81"/>
    <b v="1"/>
    <s v="music/indie rock"/>
    <n v="1.0471999999999999"/>
    <n v="32.320999999999998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000000000001"/>
    <x v="4"/>
  </r>
  <r>
    <x v="0"/>
    <x v="0"/>
    <s v="USD"/>
    <n v="1358117313"/>
    <n v="1355525313"/>
    <b v="0"/>
    <n v="79"/>
    <b v="1"/>
    <s v="music/indie rock"/>
    <n v="1.2749999999999999"/>
    <n v="129.114"/>
    <x v="4"/>
  </r>
  <r>
    <x v="0"/>
    <x v="0"/>
    <s v="USD"/>
    <n v="1343440800"/>
    <n v="1342545994"/>
    <b v="0"/>
    <n v="16"/>
    <b v="1"/>
    <s v="music/indie rock"/>
    <n v="1.3344333333333334"/>
    <n v="25.021000000000001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0999999999997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1999999999999"/>
    <x v="4"/>
  </r>
  <r>
    <x v="0"/>
    <x v="0"/>
    <s v="USD"/>
    <n v="1316124003"/>
    <n v="1313532003"/>
    <b v="0"/>
    <n v="90"/>
    <b v="1"/>
    <s v="music/indie rock"/>
    <n v="1.1931742857142855"/>
    <n v="46.401000000000003"/>
    <x v="4"/>
  </r>
  <r>
    <x v="0"/>
    <x v="0"/>
    <s v="USD"/>
    <n v="1318463879"/>
    <n v="1315439879"/>
    <b v="0"/>
    <n v="41"/>
    <b v="1"/>
    <s v="music/indie rock"/>
    <n v="1.0325"/>
    <n v="50.366"/>
    <x v="4"/>
  </r>
  <r>
    <x v="0"/>
    <x v="0"/>
    <s v="USD"/>
    <n v="1335113976"/>
    <n v="1332521976"/>
    <b v="0"/>
    <n v="30"/>
    <b v="1"/>
    <s v="music/indie rock"/>
    <n v="2.6566666666666667"/>
    <n v="26.567"/>
    <x v="4"/>
  </r>
  <r>
    <x v="0"/>
    <x v="0"/>
    <s v="USD"/>
    <n v="1338083997"/>
    <n v="1335491997"/>
    <b v="0"/>
    <n v="38"/>
    <b v="1"/>
    <s v="music/indie rock"/>
    <n v="1.0005066666666667"/>
    <n v="39.494"/>
    <x v="4"/>
  </r>
  <r>
    <x v="0"/>
    <x v="0"/>
    <s v="USD"/>
    <n v="1321459908"/>
    <n v="1318864308"/>
    <b v="0"/>
    <n v="65"/>
    <b v="1"/>
    <s v="music/indie rock"/>
    <n v="1.0669999999999999"/>
    <n v="49.246000000000002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8000000000002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999999999999"/>
    <x v="4"/>
  </r>
  <r>
    <x v="0"/>
    <x v="0"/>
    <s v="USD"/>
    <n v="1367208140"/>
    <n v="1363320140"/>
    <b v="0"/>
    <n v="259"/>
    <b v="1"/>
    <s v="music/indie rock"/>
    <n v="1.2869999999999999"/>
    <n v="99.382000000000005"/>
    <x v="4"/>
  </r>
  <r>
    <x v="0"/>
    <x v="0"/>
    <s v="USD"/>
    <n v="1337786944"/>
    <n v="1335194944"/>
    <b v="0"/>
    <n v="39"/>
    <b v="1"/>
    <s v="music/indie rock"/>
    <n v="1.0100533333333332"/>
    <n v="38.847999999999999"/>
    <x v="4"/>
  </r>
  <r>
    <x v="0"/>
    <x v="0"/>
    <s v="USD"/>
    <n v="1339022575"/>
    <n v="1336430575"/>
    <b v="0"/>
    <n v="42"/>
    <b v="1"/>
    <s v="music/indie rock"/>
    <n v="1.2753666666666665"/>
    <n v="45.548999999999999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00000000002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000000000002"/>
    <x v="4"/>
  </r>
  <r>
    <x v="0"/>
    <x v="0"/>
    <s v="USD"/>
    <n v="1340476375"/>
    <n v="1337884375"/>
    <b v="0"/>
    <n v="29"/>
    <b v="1"/>
    <s v="music/indie rock"/>
    <n v="1.1333333333333333"/>
    <n v="23.448"/>
    <x v="4"/>
  </r>
  <r>
    <x v="2"/>
    <x v="5"/>
    <s v="CAD"/>
    <n v="1443379104"/>
    <n v="1440787104"/>
    <b v="0"/>
    <n v="7"/>
    <b v="0"/>
    <s v="food/restaurants"/>
    <n v="2.5545454545454545E-2"/>
    <n v="40.143000000000001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n v="0"/>
    <x v="7"/>
  </r>
  <r>
    <x v="2"/>
    <x v="0"/>
    <s v="USD"/>
    <n v="1416014534"/>
    <n v="1413418934"/>
    <b v="0"/>
    <n v="0"/>
    <b v="0"/>
    <s v="food/restaurants"/>
    <n v="0"/>
    <n v="0"/>
    <x v="7"/>
  </r>
  <r>
    <x v="2"/>
    <x v="0"/>
    <s v="USD"/>
    <n v="1426292416"/>
    <n v="1423704016"/>
    <b v="0"/>
    <n v="0"/>
    <b v="0"/>
    <s v="food/restaurants"/>
    <n v="0"/>
    <n v="0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n v="0"/>
    <x v="7"/>
  </r>
  <r>
    <x v="2"/>
    <x v="0"/>
    <s v="USD"/>
    <n v="1408056634"/>
    <n v="1405464634"/>
    <b v="0"/>
    <n v="0"/>
    <b v="0"/>
    <s v="food/restaurants"/>
    <n v="0"/>
    <n v="0"/>
    <x v="7"/>
  </r>
  <r>
    <x v="2"/>
    <x v="1"/>
    <s v="GBP"/>
    <n v="1429554349"/>
    <n v="1424719549"/>
    <b v="0"/>
    <n v="28"/>
    <b v="0"/>
    <s v="food/restaurants"/>
    <n v="1.0526315789473684E-2"/>
    <n v="35.713999999999999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n v="0"/>
    <x v="7"/>
  </r>
  <r>
    <x v="2"/>
    <x v="0"/>
    <s v="USD"/>
    <n v="1418504561"/>
    <n v="1417208561"/>
    <b v="0"/>
    <n v="0"/>
    <b v="0"/>
    <s v="food/restaurants"/>
    <n v="0"/>
    <n v="0"/>
    <x v="7"/>
  </r>
  <r>
    <x v="2"/>
    <x v="12"/>
    <s v="EUR"/>
    <n v="1488067789"/>
    <n v="1482883789"/>
    <b v="0"/>
    <n v="0"/>
    <b v="0"/>
    <s v="food/restaurants"/>
    <n v="0"/>
    <n v="0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n v="0"/>
    <x v="7"/>
  </r>
  <r>
    <x v="2"/>
    <x v="5"/>
    <s v="CAD"/>
    <n v="1426788930"/>
    <n v="1424200530"/>
    <b v="0"/>
    <n v="33"/>
    <b v="0"/>
    <s v="food/restaurants"/>
    <n v="9.8166666666666666E-2"/>
    <n v="53.545000000000002"/>
    <x v="7"/>
  </r>
  <r>
    <x v="2"/>
    <x v="0"/>
    <s v="USD"/>
    <n v="1415899228"/>
    <n v="1413303628"/>
    <b v="0"/>
    <n v="0"/>
    <b v="0"/>
    <s v="food/restaurants"/>
    <n v="0"/>
    <n v="0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n v="0"/>
    <x v="7"/>
  </r>
  <r>
    <x v="0"/>
    <x v="0"/>
    <s v="USD"/>
    <n v="1444778021"/>
    <n v="1442963621"/>
    <b v="0"/>
    <n v="132"/>
    <b v="1"/>
    <s v="music/classical music"/>
    <n v="1.0948792000000001"/>
    <n v="103.682"/>
    <x v="4"/>
  </r>
  <r>
    <x v="0"/>
    <x v="0"/>
    <s v="USD"/>
    <n v="1461336720"/>
    <n v="1459431960"/>
    <b v="0"/>
    <n v="27"/>
    <b v="1"/>
    <s v="music/classical music"/>
    <n v="1"/>
    <n v="185.185"/>
    <x v="4"/>
  </r>
  <r>
    <x v="0"/>
    <x v="0"/>
    <s v="USD"/>
    <n v="1416270292"/>
    <n v="1413674692"/>
    <b v="0"/>
    <n v="26"/>
    <b v="1"/>
    <s v="music/classical music"/>
    <n v="1.5644444444444445"/>
    <n v="54.154000000000003"/>
    <x v="4"/>
  </r>
  <r>
    <x v="0"/>
    <x v="0"/>
    <s v="USD"/>
    <n v="1419136200"/>
    <n v="1416338557"/>
    <b v="0"/>
    <n v="43"/>
    <b v="1"/>
    <s v="music/classical music"/>
    <n v="1.016"/>
    <n v="177.209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899999999999"/>
    <x v="4"/>
  </r>
  <r>
    <x v="0"/>
    <x v="0"/>
    <s v="USD"/>
    <n v="1382068740"/>
    <n v="1380477691"/>
    <b v="0"/>
    <n v="71"/>
    <b v="1"/>
    <s v="music/classical music"/>
    <n v="1.02125"/>
    <n v="57.534999999999997"/>
    <x v="4"/>
  </r>
  <r>
    <x v="0"/>
    <x v="1"/>
    <s v="GBP"/>
    <n v="1440068400"/>
    <n v="1438459303"/>
    <b v="0"/>
    <n v="81"/>
    <b v="1"/>
    <s v="music/classical music"/>
    <n v="1.0724974999999999"/>
    <n v="52.963000000000001"/>
    <x v="4"/>
  </r>
  <r>
    <x v="0"/>
    <x v="0"/>
    <s v="USD"/>
    <n v="1332636975"/>
    <n v="1328752575"/>
    <b v="0"/>
    <n v="76"/>
    <b v="1"/>
    <s v="music/classical music"/>
    <n v="1.0428333333333333"/>
    <n v="82.328999999999994"/>
    <x v="4"/>
  </r>
  <r>
    <x v="0"/>
    <x v="0"/>
    <s v="USD"/>
    <n v="1429505400"/>
    <n v="1426711505"/>
    <b v="0"/>
    <n v="48"/>
    <b v="1"/>
    <s v="music/classical music"/>
    <n v="1"/>
    <n v="135.417"/>
    <x v="4"/>
  </r>
  <r>
    <x v="0"/>
    <x v="0"/>
    <s v="USD"/>
    <n v="1439611140"/>
    <n v="1437668354"/>
    <b v="0"/>
    <n v="61"/>
    <b v="1"/>
    <s v="music/classical music"/>
    <n v="1.004"/>
    <n v="74.066000000000003"/>
    <x v="4"/>
  </r>
  <r>
    <x v="0"/>
    <x v="0"/>
    <s v="USD"/>
    <n v="1345148566"/>
    <n v="1342556566"/>
    <b v="0"/>
    <n v="60"/>
    <b v="1"/>
    <s v="music/classical music"/>
    <n v="1.26125"/>
    <n v="84.082999999999998"/>
    <x v="4"/>
  </r>
  <r>
    <x v="0"/>
    <x v="0"/>
    <s v="USD"/>
    <n v="1362160868"/>
    <n v="1359568911"/>
    <b v="0"/>
    <n v="136"/>
    <b v="1"/>
    <s v="music/classical music"/>
    <n v="1.1066666666666667"/>
    <n v="61.029000000000003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99999999997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299999999999"/>
    <x v="4"/>
  </r>
  <r>
    <x v="0"/>
    <x v="0"/>
    <s v="USD"/>
    <n v="1422913152"/>
    <n v="1417729152"/>
    <b v="0"/>
    <n v="59"/>
    <b v="1"/>
    <s v="music/classical music"/>
    <n v="1.0024999999999999"/>
    <n v="169.91499999999999"/>
    <x v="4"/>
  </r>
  <r>
    <x v="0"/>
    <x v="0"/>
    <s v="USD"/>
    <n v="1319904721"/>
    <n v="1314720721"/>
    <b v="0"/>
    <n v="27"/>
    <b v="1"/>
    <s v="music/classical music"/>
    <n v="1.034"/>
    <n v="95.741"/>
    <x v="4"/>
  </r>
  <r>
    <x v="0"/>
    <x v="1"/>
    <s v="GBP"/>
    <n v="1380192418"/>
    <n v="1375008418"/>
    <b v="0"/>
    <n v="63"/>
    <b v="1"/>
    <s v="music/classical music"/>
    <n v="1.0702857142857143"/>
    <n v="59.46"/>
    <x v="4"/>
  </r>
  <r>
    <x v="0"/>
    <x v="0"/>
    <s v="USD"/>
    <n v="1380599940"/>
    <n v="1377252857"/>
    <b v="0"/>
    <n v="13"/>
    <b v="1"/>
    <s v="music/classical music"/>
    <n v="1.0357142857142858"/>
    <n v="55.768999999999998"/>
    <x v="4"/>
  </r>
  <r>
    <x v="0"/>
    <x v="0"/>
    <s v="USD"/>
    <n v="1293937200"/>
    <n v="1291257298"/>
    <b v="0"/>
    <n v="13"/>
    <b v="1"/>
    <s v="music/classical music"/>
    <n v="1.5640000000000001"/>
    <n v="30.077000000000002"/>
    <x v="4"/>
  </r>
  <r>
    <x v="0"/>
    <x v="0"/>
    <s v="USD"/>
    <n v="1341750569"/>
    <n v="1339158569"/>
    <b v="0"/>
    <n v="57"/>
    <b v="1"/>
    <s v="music/classical music"/>
    <n v="1.0082"/>
    <n v="88.438999999999993"/>
    <x v="4"/>
  </r>
  <r>
    <x v="0"/>
    <x v="0"/>
    <s v="USD"/>
    <n v="1424997000"/>
    <n v="1421983138"/>
    <b v="0"/>
    <n v="61"/>
    <b v="1"/>
    <s v="music/classical music"/>
    <n v="1.9530000000000001"/>
    <n v="64.033000000000001"/>
    <x v="4"/>
  </r>
  <r>
    <x v="0"/>
    <x v="0"/>
    <s v="USD"/>
    <n v="1380949200"/>
    <n v="1378586179"/>
    <b v="0"/>
    <n v="65"/>
    <b v="1"/>
    <s v="music/classical music"/>
    <n v="1.1171428571428572"/>
    <n v="60.154000000000003"/>
    <x v="4"/>
  </r>
  <r>
    <x v="0"/>
    <x v="0"/>
    <s v="USD"/>
    <n v="1333560803"/>
    <n v="1330972403"/>
    <b v="0"/>
    <n v="134"/>
    <b v="1"/>
    <s v="music/classical music"/>
    <n v="1.1985454545454546"/>
    <n v="49.194000000000003"/>
    <x v="4"/>
  </r>
  <r>
    <x v="0"/>
    <x v="6"/>
    <s v="EUR"/>
    <n v="1475209620"/>
    <n v="1473087637"/>
    <b v="0"/>
    <n v="37"/>
    <b v="1"/>
    <s v="music/classical music"/>
    <n v="1.0185"/>
    <n v="165.16200000000001"/>
    <x v="4"/>
  </r>
  <r>
    <x v="0"/>
    <x v="1"/>
    <s v="GBP"/>
    <n v="1370019600"/>
    <n v="1366999870"/>
    <b v="0"/>
    <n v="37"/>
    <b v="1"/>
    <s v="music/classical music"/>
    <n v="1.0280254777070064"/>
    <n v="43.622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2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000000000003"/>
    <x v="4"/>
  </r>
  <r>
    <x v="0"/>
    <x v="0"/>
    <s v="USD"/>
    <n v="1433131140"/>
    <n v="1430445163"/>
    <b v="0"/>
    <n v="67"/>
    <b v="1"/>
    <s v="music/classical music"/>
    <n v="1.228"/>
    <n v="54.984999999999999"/>
    <x v="4"/>
  </r>
  <r>
    <x v="0"/>
    <x v="0"/>
    <s v="USD"/>
    <n v="1338219793"/>
    <n v="1335541393"/>
    <b v="0"/>
    <n v="35"/>
    <b v="1"/>
    <s v="music/classical music"/>
    <n v="1.0734999999999999"/>
    <n v="61.343000000000004"/>
    <x v="4"/>
  </r>
  <r>
    <x v="0"/>
    <x v="0"/>
    <s v="USD"/>
    <n v="1356392857"/>
    <n v="1352504857"/>
    <b v="0"/>
    <n v="34"/>
    <b v="1"/>
    <s v="music/classical music"/>
    <n v="1.0550335570469798"/>
    <n v="23.117999999999999"/>
    <x v="4"/>
  </r>
  <r>
    <x v="0"/>
    <x v="1"/>
    <s v="GBP"/>
    <n v="1400176386"/>
    <n v="1397584386"/>
    <b v="0"/>
    <n v="36"/>
    <b v="1"/>
    <s v="music/classical music"/>
    <n v="1.1844444444444444"/>
    <n v="29.611000000000001"/>
    <x v="4"/>
  </r>
  <r>
    <x v="0"/>
    <x v="2"/>
    <s v="AUD"/>
    <n v="1430488740"/>
    <n v="1427747906"/>
    <b v="0"/>
    <n v="18"/>
    <b v="1"/>
    <s v="music/classical music"/>
    <n v="1.0888"/>
    <n v="75.61100000000000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n v="0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n v="0"/>
    <x v="7"/>
  </r>
  <r>
    <x v="1"/>
    <x v="5"/>
    <s v="CAD"/>
    <n v="1406854699"/>
    <n v="1404262699"/>
    <b v="0"/>
    <n v="0"/>
    <b v="0"/>
    <s v="food/food trucks"/>
    <n v="0"/>
    <n v="0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n v="0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n v="0"/>
    <x v="7"/>
  </r>
  <r>
    <x v="1"/>
    <x v="0"/>
    <s v="USD"/>
    <n v="1408803149"/>
    <n v="1404915149"/>
    <b v="0"/>
    <n v="0"/>
    <b v="0"/>
    <s v="food/food trucks"/>
    <n v="0"/>
    <n v="0"/>
    <x v="7"/>
  </r>
  <r>
    <x v="1"/>
    <x v="0"/>
    <s v="USD"/>
    <n v="1463600945"/>
    <n v="1461786545"/>
    <b v="0"/>
    <n v="0"/>
    <b v="0"/>
    <s v="food/food trucks"/>
    <n v="0"/>
    <n v="0"/>
    <x v="7"/>
  </r>
  <r>
    <x v="1"/>
    <x v="0"/>
    <s v="USD"/>
    <n v="1421030194"/>
    <n v="1418438194"/>
    <b v="0"/>
    <n v="0"/>
    <b v="0"/>
    <s v="food/food trucks"/>
    <n v="0"/>
    <n v="0"/>
    <x v="7"/>
  </r>
  <r>
    <x v="1"/>
    <x v="0"/>
    <s v="USD"/>
    <n v="1428707647"/>
    <n v="1424823247"/>
    <b v="0"/>
    <n v="0"/>
    <b v="0"/>
    <s v="food/food trucks"/>
    <n v="0"/>
    <n v="0"/>
    <x v="7"/>
  </r>
  <r>
    <x v="1"/>
    <x v="0"/>
    <s v="USD"/>
    <n v="1407181297"/>
    <n v="1405021297"/>
    <b v="0"/>
    <n v="0"/>
    <b v="0"/>
    <s v="food/food trucks"/>
    <n v="0"/>
    <n v="0"/>
    <x v="7"/>
  </r>
  <r>
    <x v="1"/>
    <x v="0"/>
    <s v="USD"/>
    <n v="1444410000"/>
    <n v="1440203579"/>
    <b v="0"/>
    <n v="0"/>
    <b v="0"/>
    <s v="food/food trucks"/>
    <n v="0"/>
    <n v="0"/>
    <x v="7"/>
  </r>
  <r>
    <x v="1"/>
    <x v="0"/>
    <s v="USD"/>
    <n v="1410810903"/>
    <n v="1405626903"/>
    <b v="0"/>
    <n v="12"/>
    <b v="0"/>
    <s v="food/food trucks"/>
    <n v="1.3849999999999999E-3"/>
    <n v="23.082999999999998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2000000000002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n v="0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n v="0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n v="0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999999999997"/>
    <x v="7"/>
  </r>
  <r>
    <x v="2"/>
    <x v="5"/>
    <s v="CAD"/>
    <n v="1407427009"/>
    <n v="1404835009"/>
    <b v="0"/>
    <n v="27"/>
    <b v="0"/>
    <s v="food/food trucks"/>
    <n v="0.23588571428571428"/>
    <n v="305.77800000000002"/>
    <x v="7"/>
  </r>
  <r>
    <x v="2"/>
    <x v="1"/>
    <s v="GBP"/>
    <n v="1466323917"/>
    <n v="1463731917"/>
    <b v="0"/>
    <n v="7"/>
    <b v="0"/>
    <s v="food/food trucks"/>
    <n v="5.6666666666666664E-2"/>
    <n v="12.143000000000001"/>
    <x v="7"/>
  </r>
  <r>
    <x v="2"/>
    <x v="0"/>
    <s v="USD"/>
    <n v="1443039001"/>
    <n v="1440447001"/>
    <b v="0"/>
    <n v="14"/>
    <b v="0"/>
    <s v="food/food trucks"/>
    <n v="0.39"/>
    <n v="83.570999999999998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"/>
    <x v="7"/>
  </r>
  <r>
    <x v="0"/>
    <x v="0"/>
    <s v="USD"/>
    <n v="1347508740"/>
    <n v="1346276349"/>
    <b v="1"/>
    <n v="151"/>
    <b v="1"/>
    <s v="technology/space exploration"/>
    <n v="6.6139999999999999"/>
    <n v="21.901"/>
    <x v="2"/>
  </r>
  <r>
    <x v="0"/>
    <x v="0"/>
    <s v="USD"/>
    <n v="1415827200"/>
    <n v="1412358968"/>
    <b v="1"/>
    <n v="489"/>
    <b v="1"/>
    <s v="technology/space exploration"/>
    <n v="3.2609166666666667"/>
    <n v="80.022000000000006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000000000007"/>
    <x v="2"/>
  </r>
  <r>
    <x v="0"/>
    <x v="0"/>
    <s v="USD"/>
    <n v="1466168390"/>
    <n v="1463576390"/>
    <b v="1"/>
    <n v="1762"/>
    <b v="1"/>
    <s v="technology/space exploration"/>
    <n v="1.0742157000000001"/>
    <n v="60.966000000000001"/>
    <x v="2"/>
  </r>
  <r>
    <x v="0"/>
    <x v="0"/>
    <s v="USD"/>
    <n v="1398791182"/>
    <n v="1396026382"/>
    <b v="1"/>
    <n v="385"/>
    <b v="1"/>
    <s v="technology/space exploration"/>
    <n v="1.1005454545454545"/>
    <n v="31.443999999999999"/>
    <x v="2"/>
  </r>
  <r>
    <x v="0"/>
    <x v="0"/>
    <s v="USD"/>
    <n v="1439344800"/>
    <n v="1435611572"/>
    <b v="1"/>
    <n v="398"/>
    <b v="1"/>
    <s v="technology/space exploration"/>
    <n v="4.077"/>
    <n v="81.95"/>
    <x v="2"/>
  </r>
  <r>
    <x v="0"/>
    <x v="0"/>
    <s v="USD"/>
    <n v="1489536000"/>
    <n v="1485976468"/>
    <b v="1"/>
    <n v="304"/>
    <b v="1"/>
    <s v="technology/space exploration"/>
    <n v="2.2392500000000002"/>
    <n v="58.927999999999997"/>
    <x v="2"/>
  </r>
  <r>
    <x v="0"/>
    <x v="0"/>
    <s v="USD"/>
    <n v="1342330951"/>
    <n v="1339738951"/>
    <b v="1"/>
    <n v="676"/>
    <b v="1"/>
    <s v="technology/space exploration"/>
    <n v="3.038011142857143"/>
    <n v="157.29300000000001"/>
    <x v="2"/>
  </r>
  <r>
    <x v="0"/>
    <x v="0"/>
    <s v="USD"/>
    <n v="1471849140"/>
    <n v="1468444125"/>
    <b v="1"/>
    <n v="577"/>
    <b v="1"/>
    <s v="technology/space exploration"/>
    <n v="1.4132510432681749"/>
    <n v="55.759"/>
    <x v="2"/>
  </r>
  <r>
    <x v="0"/>
    <x v="12"/>
    <s v="EUR"/>
    <n v="1483397940"/>
    <n v="1480493014"/>
    <b v="1"/>
    <n v="3663"/>
    <b v="1"/>
    <s v="technology/space exploration"/>
    <n v="27.906363636363636"/>
    <n v="83.802999999999997"/>
    <x v="2"/>
  </r>
  <r>
    <x v="0"/>
    <x v="0"/>
    <s v="USD"/>
    <n v="1420773970"/>
    <n v="1418095570"/>
    <b v="1"/>
    <n v="294"/>
    <b v="1"/>
    <s v="technology/space exploration"/>
    <n v="1.7176130000000001"/>
    <n v="58.421999999999997"/>
    <x v="2"/>
  </r>
  <r>
    <x v="0"/>
    <x v="0"/>
    <s v="USD"/>
    <n v="1348256294"/>
    <n v="1345664294"/>
    <b v="1"/>
    <n v="28"/>
    <b v="1"/>
    <s v="technology/space exploration"/>
    <n v="1.0101333333333333"/>
    <n v="270.57100000000003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999999999997"/>
    <x v="2"/>
  </r>
  <r>
    <x v="0"/>
    <x v="0"/>
    <s v="USD"/>
    <n v="1440546729"/>
    <n v="1437954729"/>
    <b v="1"/>
    <n v="238"/>
    <b v="1"/>
    <s v="technology/space exploration"/>
    <n v="1.14534"/>
    <n v="120.309"/>
    <x v="2"/>
  </r>
  <r>
    <x v="0"/>
    <x v="0"/>
    <s v="USD"/>
    <n v="1413838751"/>
    <n v="1411246751"/>
    <b v="1"/>
    <n v="159"/>
    <b v="1"/>
    <s v="technology/space exploration"/>
    <n v="8.7759999999999998"/>
    <n v="27.597000000000001"/>
    <x v="2"/>
  </r>
  <r>
    <x v="0"/>
    <x v="0"/>
    <s v="USD"/>
    <n v="1449000061"/>
    <n v="1443812461"/>
    <b v="1"/>
    <n v="77"/>
    <b v="1"/>
    <s v="technology/space exploration"/>
    <n v="1.0538666666666667"/>
    <n v="205.29900000000001"/>
    <x v="2"/>
  </r>
  <r>
    <x v="0"/>
    <x v="0"/>
    <s v="USD"/>
    <n v="1445598000"/>
    <n v="1443302004"/>
    <b v="1"/>
    <n v="53"/>
    <b v="1"/>
    <s v="technology/space exploration"/>
    <n v="1.8839999999999999"/>
    <n v="35.546999999999997"/>
    <x v="2"/>
  </r>
  <r>
    <x v="0"/>
    <x v="2"/>
    <s v="AUD"/>
    <n v="1444525200"/>
    <n v="1441339242"/>
    <b v="1"/>
    <n v="1251"/>
    <b v="1"/>
    <s v="technology/space exploration"/>
    <n v="1.436523076923077"/>
    <n v="74.638999999999996"/>
    <x v="2"/>
  </r>
  <r>
    <x v="0"/>
    <x v="0"/>
    <s v="USD"/>
    <n v="1432230988"/>
    <n v="1429638988"/>
    <b v="1"/>
    <n v="465"/>
    <b v="1"/>
    <s v="technology/space exploration"/>
    <n v="1.4588000000000001"/>
    <n v="47.058"/>
    <x v="2"/>
  </r>
  <r>
    <x v="0"/>
    <x v="13"/>
    <s v="EUR"/>
    <n v="1483120216"/>
    <n v="1479232216"/>
    <b v="0"/>
    <n v="74"/>
    <b v="1"/>
    <s v="technology/space exploration"/>
    <n v="1.3118399999999999"/>
    <n v="26.591000000000001"/>
    <x v="2"/>
  </r>
  <r>
    <x v="0"/>
    <x v="0"/>
    <s v="USD"/>
    <n v="1480658966"/>
    <n v="1479449366"/>
    <b v="0"/>
    <n v="62"/>
    <b v="1"/>
    <s v="technology/space exploration"/>
    <n v="1.1399999999999999"/>
    <n v="36.774000000000001"/>
    <x v="2"/>
  </r>
  <r>
    <x v="0"/>
    <x v="0"/>
    <s v="USD"/>
    <n v="1347530822"/>
    <n v="1345716422"/>
    <b v="0"/>
    <n v="3468"/>
    <b v="1"/>
    <s v="technology/space exploration"/>
    <n v="13.794206249999998"/>
    <n v="31.821000000000002"/>
    <x v="2"/>
  </r>
  <r>
    <x v="0"/>
    <x v="12"/>
    <s v="EUR"/>
    <n v="1478723208"/>
    <n v="1476559608"/>
    <b v="0"/>
    <n v="52"/>
    <b v="1"/>
    <s v="technology/space exploration"/>
    <n v="9.56"/>
    <n v="27.577000000000002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6000000000001"/>
    <x v="2"/>
  </r>
  <r>
    <x v="0"/>
    <x v="0"/>
    <s v="USD"/>
    <n v="1417389067"/>
    <n v="1415661067"/>
    <b v="0"/>
    <n v="21"/>
    <b v="1"/>
    <s v="technology/space exploration"/>
    <n v="1.1036948748510131"/>
    <n v="44.094999999999999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8"/>
    <x v="2"/>
  </r>
  <r>
    <x v="0"/>
    <x v="0"/>
    <s v="USD"/>
    <n v="1440907427"/>
    <n v="1438488227"/>
    <b v="0"/>
    <n v="286"/>
    <b v="1"/>
    <s v="technology/space exploration"/>
    <n v="1.1466525000000001"/>
    <n v="80.185000000000002"/>
    <x v="2"/>
  </r>
  <r>
    <x v="0"/>
    <x v="0"/>
    <s v="USD"/>
    <n v="1464485339"/>
    <n v="1462325339"/>
    <b v="0"/>
    <n v="42"/>
    <b v="1"/>
    <s v="technology/space exploration"/>
    <n v="1.3700934579439252"/>
    <n v="34.905000000000001"/>
    <x v="2"/>
  </r>
  <r>
    <x v="0"/>
    <x v="0"/>
    <s v="USD"/>
    <n v="1393542000"/>
    <n v="1390938332"/>
    <b v="0"/>
    <n v="199"/>
    <b v="1"/>
    <s v="technology/space exploration"/>
    <n v="3.5461999999999998"/>
    <n v="89.100999999999999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5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2"/>
    <x v="2"/>
  </r>
  <r>
    <x v="0"/>
    <x v="0"/>
    <s v="USD"/>
    <n v="1421358895"/>
    <n v="1418766895"/>
    <b v="0"/>
    <n v="14"/>
    <b v="1"/>
    <s v="technology/space exploration"/>
    <n v="1.0172910662824208"/>
    <n v="25.213999999999999"/>
    <x v="2"/>
  </r>
  <r>
    <x v="0"/>
    <x v="1"/>
    <s v="GBP"/>
    <n v="1424378748"/>
    <n v="1421786748"/>
    <b v="0"/>
    <n v="49"/>
    <b v="1"/>
    <s v="technology/space exploration"/>
    <n v="1.64"/>
    <n v="10.041"/>
    <x v="2"/>
  </r>
  <r>
    <x v="0"/>
    <x v="0"/>
    <s v="USD"/>
    <n v="1433735474"/>
    <n v="1428551474"/>
    <b v="0"/>
    <n v="69"/>
    <b v="1"/>
    <s v="technology/space exploration"/>
    <n v="1.0566666666666666"/>
    <n v="45.942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n v="0"/>
    <x v="2"/>
  </r>
  <r>
    <x v="1"/>
    <x v="0"/>
    <s v="USD"/>
    <n v="1482307140"/>
    <n v="1479218315"/>
    <b v="1"/>
    <n v="1501"/>
    <b v="0"/>
    <s v="technology/space exploration"/>
    <n v="0.33559730999999998"/>
    <n v="223.58199999999999"/>
    <x v="2"/>
  </r>
  <r>
    <x v="1"/>
    <x v="0"/>
    <s v="USD"/>
    <n v="1489172435"/>
    <n v="1486580435"/>
    <b v="1"/>
    <n v="52"/>
    <b v="0"/>
    <s v="technology/space exploration"/>
    <n v="2.053E-2"/>
    <n v="39.481000000000002"/>
    <x v="2"/>
  </r>
  <r>
    <x v="1"/>
    <x v="2"/>
    <s v="AUD"/>
    <n v="1415481203"/>
    <n v="1412885603"/>
    <b v="1"/>
    <n v="23"/>
    <b v="0"/>
    <s v="technology/space exploration"/>
    <n v="0.105"/>
    <n v="91.304000000000002"/>
    <x v="2"/>
  </r>
  <r>
    <x v="1"/>
    <x v="0"/>
    <s v="USD"/>
    <n v="1441783869"/>
    <n v="1439191869"/>
    <b v="1"/>
    <n v="535"/>
    <b v="0"/>
    <s v="technology/space exploration"/>
    <n v="8.4172839999999999E-2"/>
    <n v="78.66599999999999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7000000000002"/>
    <x v="2"/>
  </r>
  <r>
    <x v="1"/>
    <x v="0"/>
    <s v="USD"/>
    <n v="1454370941"/>
    <n v="1449186941"/>
    <b v="0"/>
    <n v="3"/>
    <b v="0"/>
    <s v="technology/space exploration"/>
    <n v="9.9200000000000004E-4"/>
    <n v="41.332999999999998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400000000001"/>
    <x v="2"/>
  </r>
  <r>
    <x v="1"/>
    <x v="2"/>
    <s v="AUD"/>
    <n v="1418183325"/>
    <n v="1415591325"/>
    <b v="0"/>
    <n v="11"/>
    <b v="0"/>
    <s v="technology/space exploration"/>
    <n v="8.8500000000000002E-3"/>
    <n v="80.454999999999998"/>
    <x v="2"/>
  </r>
  <r>
    <x v="1"/>
    <x v="0"/>
    <s v="USD"/>
    <n v="1402632000"/>
    <n v="1399909127"/>
    <b v="0"/>
    <n v="70"/>
    <b v="0"/>
    <s v="technology/space exploration"/>
    <n v="0.1152156862745098"/>
    <n v="83.942999999999998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"/>
    <x v="2"/>
  </r>
  <r>
    <x v="1"/>
    <x v="0"/>
    <s v="USD"/>
    <n v="1489345200"/>
    <n v="1485966688"/>
    <b v="0"/>
    <n v="152"/>
    <b v="0"/>
    <s v="technology/space exploration"/>
    <n v="0.11436666666666667"/>
    <n v="112.86199999999999"/>
    <x v="2"/>
  </r>
  <r>
    <x v="1"/>
    <x v="0"/>
    <s v="USD"/>
    <n v="1470187800"/>
    <n v="1467325053"/>
    <b v="0"/>
    <n v="59"/>
    <b v="0"/>
    <s v="technology/space exploration"/>
    <n v="0.18737933333333334"/>
    <n v="95.278000000000006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799999999999"/>
    <x v="2"/>
  </r>
  <r>
    <x v="0"/>
    <x v="0"/>
    <s v="USD"/>
    <n v="1449644340"/>
    <n v="1446683797"/>
    <b v="0"/>
    <n v="104"/>
    <b v="1"/>
    <s v="technology/makerspaces"/>
    <n v="1.0342857142857143"/>
    <n v="174.03800000000001"/>
    <x v="2"/>
  </r>
  <r>
    <x v="0"/>
    <x v="0"/>
    <s v="USD"/>
    <n v="1430774974"/>
    <n v="1426886974"/>
    <b v="0"/>
    <n v="46"/>
    <b v="1"/>
    <s v="technology/makerspaces"/>
    <n v="1.2314285714285715"/>
    <n v="93.695999999999998"/>
    <x v="2"/>
  </r>
  <r>
    <x v="0"/>
    <x v="0"/>
    <s v="USD"/>
    <n v="1443214800"/>
    <n v="1440008439"/>
    <b v="0"/>
    <n v="206"/>
    <b v="1"/>
    <s v="technology/makerspaces"/>
    <n v="1.592951"/>
    <n v="77.328000000000003"/>
    <x v="2"/>
  </r>
  <r>
    <x v="0"/>
    <x v="0"/>
    <s v="USD"/>
    <n v="1455142416"/>
    <n v="1452550416"/>
    <b v="0"/>
    <n v="18"/>
    <b v="1"/>
    <s v="technology/makerspaces"/>
    <n v="1.1066666666666667"/>
    <n v="92.221999999999994"/>
    <x v="2"/>
  </r>
  <r>
    <x v="0"/>
    <x v="5"/>
    <s v="CAD"/>
    <n v="1447079520"/>
    <n v="1443449265"/>
    <b v="0"/>
    <n v="28"/>
    <b v="1"/>
    <s v="technology/makerspaces"/>
    <n v="1.7070000000000001"/>
    <n v="60.963999999999999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2999999999998"/>
    <x v="2"/>
  </r>
  <r>
    <x v="2"/>
    <x v="0"/>
    <s v="USD"/>
    <n v="1419017880"/>
    <n v="1416419916"/>
    <b v="1"/>
    <n v="84"/>
    <b v="0"/>
    <s v="technology/makerspaces"/>
    <n v="0.11344"/>
    <n v="33.762"/>
    <x v="2"/>
  </r>
  <r>
    <x v="2"/>
    <x v="0"/>
    <s v="USD"/>
    <n v="1451282400"/>
    <n v="1449436390"/>
    <b v="1"/>
    <n v="47"/>
    <b v="0"/>
    <s v="technology/makerspaces"/>
    <n v="0.33189999999999997"/>
    <n v="70.617000000000004"/>
    <x v="2"/>
  </r>
  <r>
    <x v="2"/>
    <x v="0"/>
    <s v="USD"/>
    <n v="1414622700"/>
    <n v="1412081999"/>
    <b v="1"/>
    <n v="66"/>
    <b v="0"/>
    <s v="technology/makerspaces"/>
    <n v="0.27579999999999999"/>
    <n v="167.15199999999999"/>
    <x v="2"/>
  </r>
  <r>
    <x v="2"/>
    <x v="0"/>
    <s v="USD"/>
    <n v="1467694740"/>
    <n v="1465398670"/>
    <b v="1"/>
    <n v="171"/>
    <b v="0"/>
    <s v="technology/makerspaces"/>
    <n v="0.62839999999999996"/>
    <n v="128.62"/>
    <x v="2"/>
  </r>
  <r>
    <x v="2"/>
    <x v="0"/>
    <s v="USD"/>
    <n v="1415655289"/>
    <n v="1413059689"/>
    <b v="1"/>
    <n v="29"/>
    <b v="0"/>
    <s v="technology/makerspaces"/>
    <n v="7.5880000000000003E-2"/>
    <n v="65.414000000000001"/>
    <x v="2"/>
  </r>
  <r>
    <x v="2"/>
    <x v="5"/>
    <s v="CAD"/>
    <n v="1463929174"/>
    <n v="1461337174"/>
    <b v="0"/>
    <n v="9"/>
    <b v="0"/>
    <s v="technology/makerspaces"/>
    <n v="0.50380952380952382"/>
    <n v="117.556"/>
    <x v="2"/>
  </r>
  <r>
    <x v="2"/>
    <x v="0"/>
    <s v="USD"/>
    <n v="1404348143"/>
    <n v="1401756143"/>
    <b v="0"/>
    <n v="27"/>
    <b v="0"/>
    <s v="technology/makerspaces"/>
    <n v="0.17512820512820512"/>
    <n v="126.48099999999999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n v="0"/>
    <x v="7"/>
  </r>
  <r>
    <x v="2"/>
    <x v="0"/>
    <s v="USD"/>
    <n v="1435591318"/>
    <n v="1432999318"/>
    <b v="0"/>
    <n v="0"/>
    <b v="0"/>
    <s v="food/food trucks"/>
    <n v="0"/>
    <n v="0"/>
    <x v="7"/>
  </r>
  <r>
    <x v="2"/>
    <x v="0"/>
    <s v="USD"/>
    <n v="1424746800"/>
    <n v="1422067870"/>
    <b v="0"/>
    <n v="14"/>
    <b v="0"/>
    <s v="food/food trucks"/>
    <n v="1.48E-3"/>
    <n v="5.285999999999999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3000000000005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7000000000002"/>
    <x v="7"/>
  </r>
  <r>
    <x v="2"/>
    <x v="0"/>
    <s v="USD"/>
    <n v="1419538560"/>
    <n v="1416600960"/>
    <b v="0"/>
    <n v="38"/>
    <b v="0"/>
    <s v="food/food trucks"/>
    <n v="5.6500000000000002E-2"/>
    <n v="89.210999999999999"/>
    <x v="7"/>
  </r>
  <r>
    <x v="2"/>
    <x v="0"/>
    <s v="USD"/>
    <n v="1438552800"/>
    <n v="1435876423"/>
    <b v="0"/>
    <n v="52"/>
    <b v="0"/>
    <s v="food/food trucks"/>
    <n v="0.26352173913043481"/>
    <n v="116.5580000000000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n v="0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000000000003"/>
    <x v="1"/>
  </r>
  <r>
    <x v="3"/>
    <x v="0"/>
    <s v="USD"/>
    <n v="1491416077"/>
    <n v="1488827677"/>
    <b v="1"/>
    <n v="26"/>
    <b v="0"/>
    <s v="theater/spaces"/>
    <n v="0.34410000000000002"/>
    <n v="132.346"/>
    <x v="1"/>
  </r>
  <r>
    <x v="3"/>
    <x v="14"/>
    <s v="MXN"/>
    <n v="1490196830"/>
    <n v="1485016430"/>
    <b v="0"/>
    <n v="45"/>
    <b v="0"/>
    <s v="theater/spaces"/>
    <n v="1.0375000000000001"/>
    <n v="922.22199999999998"/>
    <x v="1"/>
  </r>
  <r>
    <x v="3"/>
    <x v="0"/>
    <s v="USD"/>
    <n v="1491421314"/>
    <n v="1487709714"/>
    <b v="0"/>
    <n v="7"/>
    <b v="0"/>
    <s v="theater/spaces"/>
    <n v="6.0263157894736845E-2"/>
    <n v="163.571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99999999999"/>
    <x v="1"/>
  </r>
  <r>
    <x v="0"/>
    <x v="0"/>
    <s v="USD"/>
    <n v="1369637940"/>
    <n v="1367088443"/>
    <b v="1"/>
    <n v="394"/>
    <b v="1"/>
    <s v="theater/spaces"/>
    <n v="3.50844625"/>
    <n v="71.236999999999995"/>
    <x v="1"/>
  </r>
  <r>
    <x v="0"/>
    <x v="1"/>
    <s v="GBP"/>
    <n v="1469119526"/>
    <n v="1463935526"/>
    <b v="1"/>
    <n v="1049"/>
    <b v="1"/>
    <s v="theater/spaces"/>
    <n v="2.3321535"/>
    <n v="44.463999999999999"/>
    <x v="1"/>
  </r>
  <r>
    <x v="0"/>
    <x v="0"/>
    <s v="USD"/>
    <n v="1475553540"/>
    <n v="1472528141"/>
    <b v="1"/>
    <n v="308"/>
    <b v="1"/>
    <s v="theater/spaces"/>
    <n v="1.01606"/>
    <n v="164.94499999999999"/>
    <x v="1"/>
  </r>
  <r>
    <x v="0"/>
    <x v="0"/>
    <s v="USD"/>
    <n v="1407549600"/>
    <n v="1404797428"/>
    <b v="1"/>
    <n v="1088"/>
    <b v="1"/>
    <s v="theater/spaces"/>
    <n v="1.5390035000000002"/>
    <n v="84.872"/>
    <x v="1"/>
  </r>
  <r>
    <x v="0"/>
    <x v="1"/>
    <s v="GBP"/>
    <n v="1403301660"/>
    <n v="1400694790"/>
    <b v="1"/>
    <n v="73"/>
    <b v="1"/>
    <s v="theater/spaces"/>
    <n v="1.007161125319693"/>
    <n v="53.945"/>
    <x v="1"/>
  </r>
  <r>
    <x v="0"/>
    <x v="0"/>
    <s v="USD"/>
    <n v="1373738400"/>
    <n v="1370568560"/>
    <b v="1"/>
    <n v="143"/>
    <b v="1"/>
    <s v="theater/spaces"/>
    <n v="1.3138181818181818"/>
    <n v="50.530999999999999"/>
    <x v="1"/>
  </r>
  <r>
    <x v="0"/>
    <x v="0"/>
    <s v="USD"/>
    <n v="1450971684"/>
    <n v="1447515684"/>
    <b v="1"/>
    <n v="1420"/>
    <b v="1"/>
    <s v="theater/spaces"/>
    <n v="1.0224133333333334"/>
    <n v="108.001"/>
    <x v="1"/>
  </r>
  <r>
    <x v="0"/>
    <x v="0"/>
    <s v="USD"/>
    <n v="1476486000"/>
    <n v="1474040596"/>
    <b v="1"/>
    <n v="305"/>
    <b v="1"/>
    <s v="theater/spaces"/>
    <n v="1.1635599999999999"/>
    <n v="95.373999999999995"/>
    <x v="1"/>
  </r>
  <r>
    <x v="0"/>
    <x v="0"/>
    <s v="USD"/>
    <n v="1456047228"/>
    <n v="1453109628"/>
    <b v="1"/>
    <n v="551"/>
    <b v="1"/>
    <s v="theater/spaces"/>
    <n v="2.6462241666666664"/>
    <n v="57.631"/>
    <x v="1"/>
  </r>
  <r>
    <x v="0"/>
    <x v="12"/>
    <s v="EUR"/>
    <n v="1444291193"/>
    <n v="1441699193"/>
    <b v="1"/>
    <n v="187"/>
    <b v="1"/>
    <s v="theater/spaces"/>
    <n v="1.1998010000000001"/>
    <n v="64.16"/>
    <x v="1"/>
  </r>
  <r>
    <x v="0"/>
    <x v="0"/>
    <s v="USD"/>
    <n v="1417906649"/>
    <n v="1414015049"/>
    <b v="1"/>
    <n v="325"/>
    <b v="1"/>
    <s v="theater/spaces"/>
    <n v="1.2010400000000001"/>
    <n v="92.388000000000005"/>
    <x v="1"/>
  </r>
  <r>
    <x v="0"/>
    <x v="0"/>
    <s v="USD"/>
    <n v="1462316400"/>
    <n v="1459865945"/>
    <b v="1"/>
    <n v="148"/>
    <b v="1"/>
    <s v="theater/spaces"/>
    <n v="1.0358333333333334"/>
    <n v="125.98"/>
    <x v="1"/>
  </r>
  <r>
    <x v="0"/>
    <x v="0"/>
    <s v="USD"/>
    <n v="1460936694"/>
    <n v="1455756294"/>
    <b v="0"/>
    <n v="69"/>
    <b v="1"/>
    <s v="theater/spaces"/>
    <n v="1.0883333333333334"/>
    <n v="94.638000000000005"/>
    <x v="1"/>
  </r>
  <r>
    <x v="0"/>
    <x v="0"/>
    <s v="USD"/>
    <n v="1478866253"/>
    <n v="1476270653"/>
    <b v="0"/>
    <n v="173"/>
    <b v="1"/>
    <s v="theater/spaces"/>
    <n v="1.1812400000000001"/>
    <n v="170.69900000000001"/>
    <x v="1"/>
  </r>
  <r>
    <x v="0"/>
    <x v="1"/>
    <s v="GBP"/>
    <n v="1378494000"/>
    <n v="1375880598"/>
    <b v="0"/>
    <n v="269"/>
    <b v="1"/>
    <s v="technology/hardware"/>
    <n v="14.62"/>
    <n v="40.762"/>
    <x v="2"/>
  </r>
  <r>
    <x v="0"/>
    <x v="0"/>
    <s v="USD"/>
    <n v="1485722053"/>
    <n v="1480538053"/>
    <b v="0"/>
    <n v="185"/>
    <b v="1"/>
    <s v="technology/hardware"/>
    <n v="2.5253999999999999"/>
    <n v="68.254000000000005"/>
    <x v="2"/>
  </r>
  <r>
    <x v="0"/>
    <x v="0"/>
    <s v="USD"/>
    <n v="1420060088"/>
    <n v="1414872488"/>
    <b v="0"/>
    <n v="176"/>
    <b v="1"/>
    <s v="technology/hardware"/>
    <n v="1.4005000000000001"/>
    <n v="95.489000000000004"/>
    <x v="2"/>
  </r>
  <r>
    <x v="0"/>
    <x v="1"/>
    <s v="GBP"/>
    <n v="1439625059"/>
    <n v="1436860259"/>
    <b v="0"/>
    <n v="1019"/>
    <b v="1"/>
    <s v="technology/hardware"/>
    <n v="2.9687520259319289"/>
    <n v="7.19"/>
    <x v="2"/>
  </r>
  <r>
    <x v="0"/>
    <x v="5"/>
    <s v="CAD"/>
    <n v="1488390735"/>
    <n v="1484070735"/>
    <b v="0"/>
    <n v="113"/>
    <b v="1"/>
    <s v="technology/hardware"/>
    <n v="1.445425"/>
    <n v="511.65499999999997"/>
    <x v="2"/>
  </r>
  <r>
    <x v="0"/>
    <x v="0"/>
    <s v="USD"/>
    <n v="1461333311"/>
    <n v="1458741311"/>
    <b v="0"/>
    <n v="404"/>
    <b v="1"/>
    <s v="technology/hardware"/>
    <n v="1.05745"/>
    <n v="261.745"/>
    <x v="2"/>
  </r>
  <r>
    <x v="0"/>
    <x v="0"/>
    <s v="USD"/>
    <n v="1438964063"/>
    <n v="1436804063"/>
    <b v="0"/>
    <n v="707"/>
    <b v="1"/>
    <s v="technology/hardware"/>
    <n v="4.9321000000000002"/>
    <n v="69.760999999999996"/>
    <x v="2"/>
  </r>
  <r>
    <x v="0"/>
    <x v="0"/>
    <s v="USD"/>
    <n v="1451485434"/>
    <n v="1448461434"/>
    <b v="0"/>
    <n v="392"/>
    <b v="1"/>
    <s v="technology/hardware"/>
    <n v="2.0182666666666669"/>
    <n v="77.23"/>
    <x v="2"/>
  </r>
  <r>
    <x v="0"/>
    <x v="0"/>
    <s v="USD"/>
    <n v="1430459197"/>
    <n v="1427867197"/>
    <b v="0"/>
    <n v="23"/>
    <b v="1"/>
    <s v="technology/hardware"/>
    <n v="1.0444"/>
    <n v="340.565"/>
    <x v="2"/>
  </r>
  <r>
    <x v="0"/>
    <x v="0"/>
    <s v="USD"/>
    <n v="1366635575"/>
    <n v="1363611575"/>
    <b v="0"/>
    <n v="682"/>
    <b v="1"/>
    <s v="technology/hardware"/>
    <n v="1.7029262962962963"/>
    <n v="67.418000000000006"/>
    <x v="2"/>
  </r>
  <r>
    <x v="0"/>
    <x v="0"/>
    <s v="USD"/>
    <n v="1413604800"/>
    <n v="1408624622"/>
    <b v="0"/>
    <n v="37"/>
    <b v="1"/>
    <s v="technology/hardware"/>
    <n v="1.0430333333333333"/>
    <n v="845.70299999999997"/>
    <x v="2"/>
  </r>
  <r>
    <x v="0"/>
    <x v="0"/>
    <s v="USD"/>
    <n v="1369699200"/>
    <n v="1366917828"/>
    <b v="0"/>
    <n v="146"/>
    <b v="1"/>
    <s v="technology/hardware"/>
    <n v="1.1825000000000001"/>
    <n v="97.191999999999993"/>
    <x v="2"/>
  </r>
  <r>
    <x v="0"/>
    <x v="0"/>
    <s v="USD"/>
    <n v="1428643974"/>
    <n v="1423463574"/>
    <b v="0"/>
    <n v="119"/>
    <b v="1"/>
    <s v="technology/hardware"/>
    <n v="1.07538"/>
    <n v="451.84"/>
    <x v="2"/>
  </r>
  <r>
    <x v="0"/>
    <x v="0"/>
    <s v="USD"/>
    <n v="1476395940"/>
    <n v="1473782592"/>
    <b v="0"/>
    <n v="163"/>
    <b v="1"/>
    <s v="technology/hardware"/>
    <n v="22603"/>
    <n v="138.66900000000001"/>
    <x v="2"/>
  </r>
  <r>
    <x v="0"/>
    <x v="1"/>
    <s v="GBP"/>
    <n v="1363204800"/>
    <n v="1360551250"/>
    <b v="0"/>
    <n v="339"/>
    <b v="1"/>
    <s v="technology/hardware"/>
    <n v="9.7813466666666677"/>
    <n v="21.64"/>
    <x v="2"/>
  </r>
  <r>
    <x v="0"/>
    <x v="5"/>
    <s v="CAD"/>
    <n v="1398268773"/>
    <n v="1395676773"/>
    <b v="0"/>
    <n v="58"/>
    <b v="1"/>
    <s v="technology/hardware"/>
    <n v="1.2290000000000001"/>
    <n v="169.517"/>
    <x v="2"/>
  </r>
  <r>
    <x v="0"/>
    <x v="0"/>
    <s v="USD"/>
    <n v="1389812400"/>
    <n v="1386108087"/>
    <b v="0"/>
    <n v="456"/>
    <b v="1"/>
    <s v="technology/hardware"/>
    <n v="2.4606080000000001"/>
    <n v="161.88200000000001"/>
    <x v="2"/>
  </r>
  <r>
    <x v="0"/>
    <x v="0"/>
    <s v="USD"/>
    <n v="1478402804"/>
    <n v="1473218804"/>
    <b v="0"/>
    <n v="15"/>
    <b v="1"/>
    <s v="technology/hardware"/>
    <n v="1.4794"/>
    <n v="493.13299999999998"/>
    <x v="2"/>
  </r>
  <r>
    <x v="0"/>
    <x v="1"/>
    <s v="GBP"/>
    <n v="1399324717"/>
    <n v="1395436717"/>
    <b v="0"/>
    <n v="191"/>
    <b v="1"/>
    <s v="technology/hardware"/>
    <n v="3.8409090909090908"/>
    <n v="22.12"/>
    <x v="2"/>
  </r>
  <r>
    <x v="0"/>
    <x v="0"/>
    <s v="USD"/>
    <n v="1426117552"/>
    <n v="1423529152"/>
    <b v="0"/>
    <n v="17"/>
    <b v="1"/>
    <s v="technology/hardware"/>
    <n v="1.0333333333333334"/>
    <n v="18.234999999999999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0999999999997"/>
    <x v="3"/>
  </r>
  <r>
    <x v="2"/>
    <x v="0"/>
    <s v="USD"/>
    <n v="1476863607"/>
    <n v="1474271607"/>
    <b v="0"/>
    <n v="0"/>
    <b v="0"/>
    <s v="publishing/children's books"/>
    <n v="0"/>
    <n v="0"/>
    <x v="3"/>
  </r>
  <r>
    <x v="2"/>
    <x v="0"/>
    <s v="USD"/>
    <n v="1330478998"/>
    <n v="1327886998"/>
    <b v="0"/>
    <n v="22"/>
    <b v="0"/>
    <s v="publishing/children's books"/>
    <n v="5.2187499999999998E-2"/>
    <n v="37.954999999999998"/>
    <x v="3"/>
  </r>
  <r>
    <x v="2"/>
    <x v="0"/>
    <s v="USD"/>
    <n v="1342309368"/>
    <n v="1337125368"/>
    <b v="0"/>
    <n v="49"/>
    <b v="0"/>
    <s v="publishing/children's books"/>
    <n v="0.21887499999999999"/>
    <n v="35.734999999999999"/>
    <x v="3"/>
  </r>
  <r>
    <x v="2"/>
    <x v="0"/>
    <s v="USD"/>
    <n v="1409337911"/>
    <n v="1406745911"/>
    <b v="0"/>
    <n v="19"/>
    <b v="0"/>
    <s v="publishing/children's books"/>
    <n v="0.26700000000000002"/>
    <n v="42.158000000000001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n v="0"/>
    <x v="3"/>
  </r>
  <r>
    <x v="2"/>
    <x v="0"/>
    <s v="USD"/>
    <n v="1403039842"/>
    <n v="1397855842"/>
    <b v="0"/>
    <n v="0"/>
    <b v="0"/>
    <s v="publishing/children's books"/>
    <n v="0"/>
    <n v="0"/>
    <x v="3"/>
  </r>
  <r>
    <x v="2"/>
    <x v="0"/>
    <s v="USD"/>
    <n v="1324232504"/>
    <n v="1320776504"/>
    <b v="0"/>
    <n v="14"/>
    <b v="0"/>
    <s v="publishing/children's books"/>
    <n v="0.11458333333333333"/>
    <n v="39.286000000000001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n v="0"/>
    <x v="3"/>
  </r>
  <r>
    <x v="2"/>
    <x v="17"/>
    <s v="EUR"/>
    <n v="1428519527"/>
    <n v="1425927527"/>
    <b v="0"/>
    <n v="15"/>
    <b v="0"/>
    <s v="publishing/children's books"/>
    <n v="0.52"/>
    <n v="17.332999999999998"/>
    <x v="3"/>
  </r>
  <r>
    <x v="2"/>
    <x v="0"/>
    <s v="USD"/>
    <n v="1389476201"/>
    <n v="1386884201"/>
    <b v="0"/>
    <n v="33"/>
    <b v="0"/>
    <s v="publishing/children's books"/>
    <n v="0.1048"/>
    <n v="31.757999999999999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n v="0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n v="0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"/>
    <x v="3"/>
  </r>
  <r>
    <x v="2"/>
    <x v="0"/>
    <s v="USD"/>
    <n v="1333028723"/>
    <n v="1330440323"/>
    <b v="0"/>
    <n v="34"/>
    <b v="0"/>
    <s v="publishing/children's books"/>
    <n v="0.14314285714285716"/>
    <n v="29.471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7999999999999"/>
    <x v="3"/>
  </r>
  <r>
    <x v="2"/>
    <x v="0"/>
    <s v="USD"/>
    <n v="1359738000"/>
    <n v="1355489140"/>
    <b v="0"/>
    <n v="0"/>
    <b v="0"/>
    <s v="publishing/children's books"/>
    <n v="0"/>
    <n v="0"/>
    <x v="3"/>
  </r>
  <r>
    <x v="2"/>
    <x v="0"/>
    <s v="USD"/>
    <n v="1381006294"/>
    <n v="1379710294"/>
    <b v="0"/>
    <n v="0"/>
    <b v="0"/>
    <s v="publishing/children's books"/>
    <n v="0"/>
    <n v="0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599999999999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00000000000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7000000000002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n v="0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7000000000002"/>
    <x v="1"/>
  </r>
  <r>
    <x v="0"/>
    <x v="1"/>
    <s v="GBP"/>
    <n v="1429793446"/>
    <n v="1428583846"/>
    <b v="0"/>
    <n v="61"/>
    <b v="1"/>
    <s v="theater/plays"/>
    <n v="1.145"/>
    <n v="18.77"/>
    <x v="1"/>
  </r>
  <r>
    <x v="0"/>
    <x v="0"/>
    <s v="USD"/>
    <n v="1414608843"/>
    <n v="1412794443"/>
    <b v="0"/>
    <n v="108"/>
    <b v="1"/>
    <s v="theater/plays"/>
    <n v="1.19"/>
    <n v="66.111000000000004"/>
    <x v="1"/>
  </r>
  <r>
    <x v="0"/>
    <x v="0"/>
    <s v="USD"/>
    <n v="1470430800"/>
    <n v="1467865967"/>
    <b v="0"/>
    <n v="142"/>
    <b v="1"/>
    <s v="theater/plays"/>
    <n v="1.0468"/>
    <n v="36.859000000000002"/>
    <x v="1"/>
  </r>
  <r>
    <x v="0"/>
    <x v="1"/>
    <s v="GBP"/>
    <n v="1404913180"/>
    <n v="1403703580"/>
    <b v="0"/>
    <n v="74"/>
    <b v="1"/>
    <s v="theater/plays"/>
    <n v="1.1783999999999999"/>
    <n v="39.811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"/>
    <x v="1"/>
  </r>
  <r>
    <x v="0"/>
    <x v="0"/>
    <s v="USD"/>
    <n v="1423693903"/>
    <n v="1421101903"/>
    <b v="0"/>
    <n v="66"/>
    <b v="1"/>
    <s v="theater/plays"/>
    <n v="1.0533333333333332"/>
    <n v="47.878999999999998"/>
    <x v="1"/>
  </r>
  <r>
    <x v="0"/>
    <x v="0"/>
    <s v="USD"/>
    <n v="1473393600"/>
    <n v="1470778559"/>
    <b v="0"/>
    <n v="28"/>
    <b v="1"/>
    <s v="theater/plays"/>
    <n v="1.0249999999999999"/>
    <n v="73.213999999999999"/>
    <x v="1"/>
  </r>
  <r>
    <x v="0"/>
    <x v="0"/>
    <s v="USD"/>
    <n v="1439357559"/>
    <n v="1435469559"/>
    <b v="0"/>
    <n v="24"/>
    <b v="1"/>
    <s v="theater/plays"/>
    <n v="1.0760000000000001"/>
    <n v="89.667000000000002"/>
    <x v="1"/>
  </r>
  <r>
    <x v="0"/>
    <x v="2"/>
    <s v="AUD"/>
    <n v="1437473005"/>
    <n v="1434881005"/>
    <b v="0"/>
    <n v="73"/>
    <b v="1"/>
    <s v="theater/plays"/>
    <n v="1.105675"/>
    <n v="151.46199999999999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8000000000004"/>
    <x v="1"/>
  </r>
  <r>
    <x v="0"/>
    <x v="1"/>
    <s v="GBP"/>
    <n v="1438358400"/>
    <n v="1437063121"/>
    <b v="0"/>
    <n v="139"/>
    <b v="1"/>
    <s v="theater/plays"/>
    <n v="1.014"/>
    <n v="36.475000000000001"/>
    <x v="1"/>
  </r>
  <r>
    <x v="0"/>
    <x v="1"/>
    <s v="GBP"/>
    <n v="1466179200"/>
    <n v="1463466070"/>
    <b v="0"/>
    <n v="130"/>
    <b v="1"/>
    <s v="theater/plays"/>
    <n v="1.1663479999999999"/>
    <n v="44.86"/>
    <x v="1"/>
  </r>
  <r>
    <x v="0"/>
    <x v="1"/>
    <s v="GBP"/>
    <n v="1420377366"/>
    <n v="1415193366"/>
    <b v="0"/>
    <n v="31"/>
    <b v="1"/>
    <s v="theater/plays"/>
    <n v="1.33"/>
    <n v="42.902999999999999"/>
    <x v="1"/>
  </r>
  <r>
    <x v="0"/>
    <x v="2"/>
    <s v="AUD"/>
    <n v="1412938800"/>
    <n v="1411019409"/>
    <b v="0"/>
    <n v="13"/>
    <b v="1"/>
    <s v="theater/plays"/>
    <n v="1.3320000000000001"/>
    <n v="51.231000000000002"/>
    <x v="1"/>
  </r>
  <r>
    <x v="0"/>
    <x v="1"/>
    <s v="GBP"/>
    <n v="1438875107"/>
    <n v="1436283107"/>
    <b v="0"/>
    <n v="90"/>
    <b v="1"/>
    <s v="theater/plays"/>
    <n v="1.0183333333333333"/>
    <n v="33.944000000000003"/>
    <x v="1"/>
  </r>
  <r>
    <x v="0"/>
    <x v="0"/>
    <s v="USD"/>
    <n v="1437004800"/>
    <n v="1433295276"/>
    <b v="0"/>
    <n v="141"/>
    <b v="1"/>
    <s v="theater/plays"/>
    <n v="1.2795000000000001"/>
    <n v="90.745000000000005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3999999999999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2000000000004"/>
    <x v="1"/>
  </r>
  <r>
    <x v="0"/>
    <x v="0"/>
    <s v="USD"/>
    <n v="1440274735"/>
    <n v="1437682735"/>
    <b v="0"/>
    <n v="69"/>
    <b v="1"/>
    <s v="theater/plays"/>
    <n v="1.0024444444444445"/>
    <n v="65.376999999999995"/>
    <x v="1"/>
  </r>
  <r>
    <x v="0"/>
    <x v="0"/>
    <s v="USD"/>
    <n v="1459348740"/>
    <n v="1458647725"/>
    <b v="0"/>
    <n v="21"/>
    <b v="1"/>
    <s v="theater/plays"/>
    <n v="1.024"/>
    <n v="121.905"/>
    <x v="1"/>
  </r>
  <r>
    <x v="0"/>
    <x v="0"/>
    <s v="USD"/>
    <n v="1401595140"/>
    <n v="1398828064"/>
    <b v="0"/>
    <n v="57"/>
    <b v="1"/>
    <s v="theater/plays"/>
    <n v="1.0820000000000001"/>
    <n v="47.456000000000003"/>
    <x v="1"/>
  </r>
  <r>
    <x v="0"/>
    <x v="1"/>
    <s v="GBP"/>
    <n v="1424692503"/>
    <n v="1422100503"/>
    <b v="0"/>
    <n v="108"/>
    <b v="1"/>
    <s v="theater/plays"/>
    <n v="1.0026999999999999"/>
    <n v="92.843000000000004"/>
    <x v="1"/>
  </r>
  <r>
    <x v="0"/>
    <x v="5"/>
    <s v="CAD"/>
    <n v="1428292800"/>
    <n v="1424368298"/>
    <b v="0"/>
    <n v="83"/>
    <b v="1"/>
    <s v="theater/plays"/>
    <n v="1.133"/>
    <n v="68.253"/>
    <x v="1"/>
  </r>
  <r>
    <x v="0"/>
    <x v="0"/>
    <s v="USD"/>
    <n v="1481737761"/>
    <n v="1479577761"/>
    <b v="0"/>
    <n v="96"/>
    <b v="1"/>
    <s v="theater/plays"/>
    <n v="1.2757571428571428"/>
    <n v="37.21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3999999999999"/>
    <x v="1"/>
  </r>
  <r>
    <x v="0"/>
    <x v="1"/>
    <s v="GBP"/>
    <n v="1438531200"/>
    <n v="1435921992"/>
    <b v="0"/>
    <n v="169"/>
    <b v="1"/>
    <s v="theater/plays"/>
    <n v="1.4156666666666666"/>
    <n v="25.13"/>
    <x v="1"/>
  </r>
  <r>
    <x v="0"/>
    <x v="1"/>
    <s v="GBP"/>
    <n v="1425136462"/>
    <n v="1421680462"/>
    <b v="0"/>
    <n v="33"/>
    <b v="1"/>
    <s v="theater/plays"/>
    <n v="1.3"/>
    <n v="23.635999999999999"/>
    <x v="1"/>
  </r>
  <r>
    <x v="0"/>
    <x v="0"/>
    <s v="USD"/>
    <n v="1443018086"/>
    <n v="1441290086"/>
    <b v="0"/>
    <n v="102"/>
    <b v="1"/>
    <s v="theater/plays"/>
    <n v="1.0603"/>
    <n v="103.95099999999999"/>
    <x v="1"/>
  </r>
  <r>
    <x v="0"/>
    <x v="1"/>
    <s v="GBP"/>
    <n v="1434285409"/>
    <n v="1431693409"/>
    <b v="0"/>
    <n v="104"/>
    <b v="1"/>
    <s v="theater/plays"/>
    <n v="1.048"/>
    <n v="50.384999999999998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000000000002"/>
    <x v="1"/>
  </r>
  <r>
    <x v="0"/>
    <x v="0"/>
    <s v="USD"/>
    <n v="1427469892"/>
    <n v="1424881492"/>
    <b v="0"/>
    <n v="94"/>
    <b v="1"/>
    <s v="theater/plays"/>
    <n v="1"/>
    <n v="63.83"/>
    <x v="1"/>
  </r>
  <r>
    <x v="0"/>
    <x v="1"/>
    <s v="GBP"/>
    <n v="1427842740"/>
    <n v="1425428206"/>
    <b v="0"/>
    <n v="14"/>
    <b v="1"/>
    <s v="theater/plays"/>
    <n v="1.24"/>
    <n v="8.8569999999999993"/>
    <x v="1"/>
  </r>
  <r>
    <x v="0"/>
    <x v="0"/>
    <s v="USD"/>
    <n v="1434159780"/>
    <n v="1431412196"/>
    <b v="0"/>
    <n v="15"/>
    <b v="1"/>
    <s v="theater/plays"/>
    <n v="1.1692307692307693"/>
    <n v="50.667000000000002"/>
    <x v="1"/>
  </r>
  <r>
    <x v="0"/>
    <x v="1"/>
    <s v="GBP"/>
    <n v="1449255686"/>
    <n v="1446663686"/>
    <b v="0"/>
    <n v="51"/>
    <b v="1"/>
    <s v="theater/plays"/>
    <n v="1.0333333333333334"/>
    <n v="60.783999999999999"/>
    <x v="1"/>
  </r>
  <r>
    <x v="0"/>
    <x v="0"/>
    <s v="USD"/>
    <n v="1436511600"/>
    <n v="1434415812"/>
    <b v="0"/>
    <n v="19"/>
    <b v="1"/>
    <s v="theater/plays"/>
    <n v="1.0774999999999999"/>
    <n v="113.42100000000001"/>
    <x v="1"/>
  </r>
  <r>
    <x v="0"/>
    <x v="0"/>
    <s v="USD"/>
    <n v="1464971400"/>
    <n v="1462379066"/>
    <b v="0"/>
    <n v="23"/>
    <b v="1"/>
    <s v="theater/plays"/>
    <n v="1.2024999999999999"/>
    <n v="104.565"/>
    <x v="1"/>
  </r>
  <r>
    <x v="0"/>
    <x v="1"/>
    <s v="GBP"/>
    <n v="1443826800"/>
    <n v="1441606869"/>
    <b v="0"/>
    <n v="97"/>
    <b v="1"/>
    <s v="theater/plays"/>
    <n v="1.0037894736842106"/>
    <n v="98.308999999999997"/>
    <x v="1"/>
  </r>
  <r>
    <x v="0"/>
    <x v="1"/>
    <s v="GBP"/>
    <n v="1464863118"/>
    <n v="1462443918"/>
    <b v="0"/>
    <n v="76"/>
    <b v="1"/>
    <s v="theater/plays"/>
    <n v="1.0651999999999999"/>
    <n v="35.039000000000001"/>
    <x v="1"/>
  </r>
  <r>
    <x v="0"/>
    <x v="0"/>
    <s v="USD"/>
    <n v="1399867140"/>
    <n v="1398802148"/>
    <b v="0"/>
    <n v="11"/>
    <b v="1"/>
    <s v="theater/plays"/>
    <n v="1"/>
    <n v="272.72699999999998"/>
    <x v="1"/>
  </r>
  <r>
    <x v="0"/>
    <x v="0"/>
    <s v="USD"/>
    <n v="1437076070"/>
    <n v="1434484070"/>
    <b v="0"/>
    <n v="52"/>
    <b v="1"/>
    <s v="theater/plays"/>
    <n v="1.1066666666666667"/>
    <n v="63.845999999999997"/>
    <x v="1"/>
  </r>
  <r>
    <x v="0"/>
    <x v="1"/>
    <s v="GBP"/>
    <n v="1416780000"/>
    <n v="1414342894"/>
    <b v="0"/>
    <n v="95"/>
    <b v="1"/>
    <s v="theater/plays"/>
    <n v="1.1471959999999999"/>
    <n v="30.189"/>
    <x v="1"/>
  </r>
  <r>
    <x v="0"/>
    <x v="0"/>
    <s v="USD"/>
    <n v="1444528800"/>
    <n v="1442804633"/>
    <b v="0"/>
    <n v="35"/>
    <b v="1"/>
    <s v="theater/plays"/>
    <n v="1.0825925925925926"/>
    <n v="83.513999999999996"/>
    <x v="1"/>
  </r>
  <r>
    <x v="0"/>
    <x v="1"/>
    <s v="GBP"/>
    <n v="1422658930"/>
    <n v="1421362930"/>
    <b v="0"/>
    <n v="21"/>
    <b v="1"/>
    <s v="theater/plays"/>
    <n v="1.7"/>
    <n v="64.762"/>
    <x v="1"/>
  </r>
  <r>
    <x v="0"/>
    <x v="1"/>
    <s v="GBP"/>
    <n v="1449273600"/>
    <n v="1446742417"/>
    <b v="0"/>
    <n v="93"/>
    <b v="1"/>
    <s v="theater/plays"/>
    <n v="1.8709899999999999"/>
    <n v="20.117999999999999"/>
    <x v="1"/>
  </r>
  <r>
    <x v="0"/>
    <x v="0"/>
    <s v="USD"/>
    <n v="1487393940"/>
    <n v="1484115418"/>
    <b v="0"/>
    <n v="11"/>
    <b v="1"/>
    <s v="theater/plays"/>
    <n v="1.0777777777777777"/>
    <n v="44.091000000000001"/>
    <x v="1"/>
  </r>
  <r>
    <x v="0"/>
    <x v="5"/>
    <s v="CAD"/>
    <n v="1449701284"/>
    <n v="1446241684"/>
    <b v="0"/>
    <n v="21"/>
    <b v="1"/>
    <s v="theater/plays"/>
    <n v="1"/>
    <n v="40.475999999999999"/>
    <x v="1"/>
  </r>
  <r>
    <x v="0"/>
    <x v="0"/>
    <s v="USD"/>
    <n v="1407967200"/>
    <n v="1406039696"/>
    <b v="0"/>
    <n v="54"/>
    <b v="1"/>
    <s v="theater/plays"/>
    <n v="1.2024999999999999"/>
    <n v="44.536999999999999"/>
    <x v="1"/>
  </r>
  <r>
    <x v="0"/>
    <x v="0"/>
    <s v="USD"/>
    <n v="1408942740"/>
    <n v="1406958354"/>
    <b v="0"/>
    <n v="31"/>
    <b v="1"/>
    <s v="theater/plays"/>
    <n v="1.1142857142857143"/>
    <n v="125.806"/>
    <x v="1"/>
  </r>
  <r>
    <x v="0"/>
    <x v="1"/>
    <s v="GBP"/>
    <n v="1426698000"/>
    <n v="1424825479"/>
    <b v="0"/>
    <n v="132"/>
    <b v="1"/>
    <s v="theater/plays"/>
    <n v="1.04"/>
    <n v="19.696999999999999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n v="0"/>
    <x v="1"/>
  </r>
  <r>
    <x v="2"/>
    <x v="0"/>
    <s v="USD"/>
    <n v="1465790400"/>
    <n v="1462210950"/>
    <b v="0"/>
    <n v="0"/>
    <b v="0"/>
    <s v="theater/plays"/>
    <n v="0"/>
    <n v="0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7000000000002"/>
    <x v="1"/>
  </r>
  <r>
    <x v="2"/>
    <x v="0"/>
    <s v="USD"/>
    <n v="1432917394"/>
    <n v="1429029394"/>
    <b v="0"/>
    <n v="0"/>
    <b v="0"/>
    <s v="theater/plays"/>
    <n v="0"/>
    <n v="0"/>
    <x v="1"/>
  </r>
  <r>
    <x v="2"/>
    <x v="0"/>
    <s v="USD"/>
    <n v="1464031265"/>
    <n v="1458847265"/>
    <b v="0"/>
    <n v="0"/>
    <b v="0"/>
    <s v="theater/plays"/>
    <n v="0"/>
    <n v="0"/>
    <x v="1"/>
  </r>
  <r>
    <x v="2"/>
    <x v="0"/>
    <s v="USD"/>
    <n v="1432913659"/>
    <n v="1430321659"/>
    <b v="0"/>
    <n v="3"/>
    <b v="0"/>
    <s v="theater/plays"/>
    <n v="2E-3"/>
    <n v="23.332999999999998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2999999999998"/>
    <x v="1"/>
  </r>
  <r>
    <x v="2"/>
    <x v="17"/>
    <s v="EUR"/>
    <n v="1454109420"/>
    <n v="1453334629"/>
    <b v="0"/>
    <n v="0"/>
    <b v="0"/>
    <s v="theater/plays"/>
    <n v="0"/>
    <n v="0"/>
    <x v="1"/>
  </r>
  <r>
    <x v="2"/>
    <x v="0"/>
    <s v="USD"/>
    <n v="1403312703"/>
    <n v="1400720703"/>
    <b v="0"/>
    <n v="6"/>
    <b v="0"/>
    <s v="theater/plays"/>
    <n v="1.9E-2"/>
    <n v="15.833"/>
    <x v="1"/>
  </r>
  <r>
    <x v="2"/>
    <x v="5"/>
    <s v="CAD"/>
    <n v="1410669297"/>
    <n v="1405485297"/>
    <b v="0"/>
    <n v="0"/>
    <b v="0"/>
    <s v="theater/plays"/>
    <n v="0"/>
    <n v="0"/>
    <x v="1"/>
  </r>
  <r>
    <x v="2"/>
    <x v="1"/>
    <s v="GBP"/>
    <n v="1431018719"/>
    <n v="1429290719"/>
    <b v="0"/>
    <n v="14"/>
    <b v="0"/>
    <s v="theater/plays"/>
    <n v="0.41699999999999998"/>
    <n v="29.786000000000001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2999999999998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n v="0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6000000000001"/>
    <x v="1"/>
  </r>
  <r>
    <x v="2"/>
    <x v="2"/>
    <s v="AUD"/>
    <n v="1443103848"/>
    <n v="1441894248"/>
    <b v="0"/>
    <n v="3"/>
    <b v="0"/>
    <s v="theater/plays"/>
    <n v="0.32"/>
    <n v="26.667000000000002"/>
    <x v="1"/>
  </r>
  <r>
    <x v="2"/>
    <x v="0"/>
    <s v="USD"/>
    <n v="1403636229"/>
    <n v="1401044229"/>
    <b v="0"/>
    <n v="3"/>
    <b v="0"/>
    <s v="theater/plays"/>
    <n v="4.3307086614173228E-3"/>
    <n v="18.332999999999998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"/>
    <x v="1"/>
  </r>
  <r>
    <x v="2"/>
    <x v="0"/>
    <s v="USD"/>
    <n v="1420512259"/>
    <n v="1415328259"/>
    <b v="0"/>
    <n v="0"/>
    <b v="0"/>
    <s v="theater/plays"/>
    <n v="0"/>
    <n v="0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2999999999998"/>
    <x v="1"/>
  </r>
  <r>
    <x v="2"/>
    <x v="0"/>
    <s v="USD"/>
    <n v="1419183813"/>
    <n v="1417455813"/>
    <b v="0"/>
    <n v="13"/>
    <b v="0"/>
    <s v="theater/plays"/>
    <n v="4.6699999999999998E-2"/>
    <n v="35.923000000000002"/>
    <x v="1"/>
  </r>
  <r>
    <x v="2"/>
    <x v="0"/>
    <s v="USD"/>
    <n v="1434768438"/>
    <n v="1429584438"/>
    <b v="0"/>
    <n v="0"/>
    <b v="0"/>
    <s v="theater/plays"/>
    <n v="0"/>
    <n v="0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2999999999998"/>
    <x v="1"/>
  </r>
  <r>
    <x v="2"/>
    <x v="0"/>
    <s v="USD"/>
    <n v="1462417493"/>
    <n v="1459825493"/>
    <b v="0"/>
    <n v="3"/>
    <b v="0"/>
    <s v="theater/plays"/>
    <n v="3.5E-4"/>
    <n v="2.3330000000000002"/>
    <x v="1"/>
  </r>
  <r>
    <x v="2"/>
    <x v="0"/>
    <s v="USD"/>
    <n v="1437069079"/>
    <n v="1434477079"/>
    <b v="0"/>
    <n v="0"/>
    <b v="0"/>
    <s v="theater/plays"/>
    <n v="0"/>
    <n v="0"/>
    <x v="1"/>
  </r>
  <r>
    <x v="2"/>
    <x v="0"/>
    <s v="USD"/>
    <n v="1480525200"/>
    <n v="1477781724"/>
    <b v="0"/>
    <n v="6"/>
    <b v="0"/>
    <s v="theater/plays"/>
    <n v="0.10833333333333334"/>
    <n v="108.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2000000000007"/>
    <x v="1"/>
  </r>
  <r>
    <x v="2"/>
    <x v="0"/>
    <s v="USD"/>
    <n v="1417620036"/>
    <n v="1412432436"/>
    <b v="0"/>
    <n v="0"/>
    <b v="0"/>
    <s v="theater/plays"/>
    <n v="0"/>
    <n v="0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n v="0"/>
    <x v="1"/>
  </r>
  <r>
    <x v="2"/>
    <x v="0"/>
    <s v="USD"/>
    <n v="1409344985"/>
    <n v="1406752985"/>
    <b v="0"/>
    <n v="14"/>
    <b v="0"/>
    <s v="theater/plays"/>
    <n v="0.38066666666666665"/>
    <n v="81.570999999999998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999999999999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n v="0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2999999999998"/>
    <x v="1"/>
  </r>
  <r>
    <x v="2"/>
    <x v="0"/>
    <s v="USD"/>
    <n v="1444577345"/>
    <n v="1441985458"/>
    <b v="0"/>
    <n v="3"/>
    <b v="0"/>
    <s v="theater/plays"/>
    <n v="4.583333333333333E-2"/>
    <n v="183.333"/>
    <x v="1"/>
  </r>
  <r>
    <x v="2"/>
    <x v="0"/>
    <s v="USD"/>
    <n v="1446307053"/>
    <n v="1443715053"/>
    <b v="0"/>
    <n v="12"/>
    <b v="0"/>
    <s v="theater/plays"/>
    <n v="4.2133333333333335E-2"/>
    <n v="26.332999999999998"/>
    <x v="1"/>
  </r>
  <r>
    <x v="2"/>
    <x v="0"/>
    <s v="USD"/>
    <n v="1469325158"/>
    <n v="1464141158"/>
    <b v="0"/>
    <n v="0"/>
    <b v="0"/>
    <s v="theater/plays"/>
    <n v="0"/>
    <n v="0"/>
    <x v="1"/>
  </r>
  <r>
    <x v="2"/>
    <x v="0"/>
    <s v="USD"/>
    <n v="1407562632"/>
    <n v="1404970632"/>
    <b v="0"/>
    <n v="7"/>
    <b v="0"/>
    <s v="theater/plays"/>
    <n v="0.61909090909090914"/>
    <n v="486.42899999999997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000000000001"/>
    <x v="1"/>
  </r>
  <r>
    <x v="2"/>
    <x v="0"/>
    <s v="USD"/>
    <n v="1438390800"/>
    <n v="1436888066"/>
    <b v="0"/>
    <n v="7"/>
    <b v="0"/>
    <s v="theater/plays"/>
    <n v="9.4166666666666662E-2"/>
    <n v="80.713999999999999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9000000000002"/>
    <x v="1"/>
  </r>
  <r>
    <x v="2"/>
    <x v="0"/>
    <s v="USD"/>
    <n v="1452827374"/>
    <n v="1450235374"/>
    <b v="0"/>
    <n v="26"/>
    <b v="0"/>
    <s v="theater/plays"/>
    <n v="0.14058171745152354"/>
    <n v="78.07699999999999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7"/>
    <x v="1"/>
  </r>
  <r>
    <x v="2"/>
    <x v="1"/>
    <s v="GBP"/>
    <n v="1400498789"/>
    <n v="1398511589"/>
    <b v="0"/>
    <n v="7"/>
    <b v="0"/>
    <s v="theater/plays"/>
    <n v="7.8378378378378383E-2"/>
    <n v="20.713999999999999"/>
    <x v="1"/>
  </r>
  <r>
    <x v="2"/>
    <x v="0"/>
    <s v="USD"/>
    <n v="1442381847"/>
    <n v="1440826647"/>
    <b v="0"/>
    <n v="9"/>
    <b v="0"/>
    <s v="theater/plays"/>
    <n v="0.2185"/>
    <n v="48.55599999999999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000000000002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2999999999998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"/>
    <x v="1"/>
  </r>
  <r>
    <x v="0"/>
    <x v="0"/>
    <s v="USD"/>
    <n v="1410444068"/>
    <n v="1407852068"/>
    <b v="0"/>
    <n v="199"/>
    <b v="1"/>
    <s v="theater/musical"/>
    <n v="1.0244597777777777"/>
    <n v="231.66200000000001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3"/>
    <x v="1"/>
  </r>
  <r>
    <x v="0"/>
    <x v="0"/>
    <s v="USD"/>
    <n v="1457135846"/>
    <n v="1454543846"/>
    <b v="0"/>
    <n v="24"/>
    <b v="1"/>
    <s v="theater/musical"/>
    <n v="1"/>
    <n v="41.667000000000002"/>
    <x v="1"/>
  </r>
  <r>
    <x v="0"/>
    <x v="0"/>
    <s v="USD"/>
    <n v="1401024758"/>
    <n v="1398432758"/>
    <b v="0"/>
    <n v="32"/>
    <b v="1"/>
    <s v="theater/musical"/>
    <n v="1.02069375"/>
    <n v="255.173"/>
    <x v="1"/>
  </r>
  <r>
    <x v="0"/>
    <x v="1"/>
    <s v="GBP"/>
    <n v="1431007264"/>
    <n v="1428415264"/>
    <b v="0"/>
    <n v="62"/>
    <b v="1"/>
    <s v="theater/musical"/>
    <n v="1.0092000000000001"/>
    <n v="162.774"/>
    <x v="1"/>
  </r>
  <r>
    <x v="0"/>
    <x v="5"/>
    <s v="CAD"/>
    <n v="1410761280"/>
    <n v="1408604363"/>
    <b v="0"/>
    <n v="9"/>
    <b v="1"/>
    <s v="theater/musical"/>
    <n v="1.06"/>
    <n v="88.332999999999998"/>
    <x v="1"/>
  </r>
  <r>
    <x v="0"/>
    <x v="2"/>
    <s v="AUD"/>
    <n v="1424516400"/>
    <n v="1421812637"/>
    <b v="0"/>
    <n v="38"/>
    <b v="1"/>
    <s v="theater/musical"/>
    <n v="1.0509677419354839"/>
    <n v="85.736999999999995"/>
    <x v="1"/>
  </r>
  <r>
    <x v="0"/>
    <x v="0"/>
    <s v="USD"/>
    <n v="1465081053"/>
    <n v="1462489053"/>
    <b v="0"/>
    <n v="54"/>
    <b v="1"/>
    <s v="theater/musical"/>
    <n v="1.0276000000000001"/>
    <n v="47.573999999999998"/>
    <x v="1"/>
  </r>
  <r>
    <x v="0"/>
    <x v="5"/>
    <s v="CAD"/>
    <n v="1402845364"/>
    <n v="1400253364"/>
    <b v="0"/>
    <n v="37"/>
    <b v="1"/>
    <s v="theater/musical"/>
    <n v="1.08"/>
    <n v="72.972999999999999"/>
    <x v="1"/>
  </r>
  <r>
    <x v="0"/>
    <x v="0"/>
    <s v="USD"/>
    <n v="1472490000"/>
    <n v="1467468008"/>
    <b v="0"/>
    <n v="39"/>
    <b v="1"/>
    <s v="theater/musical"/>
    <n v="1.0088571428571429"/>
    <n v="90.537999999999997"/>
    <x v="1"/>
  </r>
  <r>
    <x v="0"/>
    <x v="0"/>
    <s v="USD"/>
    <n v="1413176340"/>
    <n v="1412091423"/>
    <b v="0"/>
    <n v="34"/>
    <b v="1"/>
    <s v="theater/musical"/>
    <n v="1.28"/>
    <n v="37.646999999999998"/>
    <x v="1"/>
  </r>
  <r>
    <x v="0"/>
    <x v="1"/>
    <s v="GBP"/>
    <n v="1405249113"/>
    <n v="1402657113"/>
    <b v="0"/>
    <n v="55"/>
    <b v="1"/>
    <s v="theater/musical"/>
    <n v="1.3333333333333333"/>
    <n v="36.363999999999997"/>
    <x v="1"/>
  </r>
  <r>
    <x v="0"/>
    <x v="0"/>
    <s v="USD"/>
    <n v="1422636814"/>
    <n v="1420044814"/>
    <b v="0"/>
    <n v="32"/>
    <b v="1"/>
    <s v="theater/musical"/>
    <n v="1.0137499999999999"/>
    <n v="126.71899999999999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000000000004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800000000001"/>
    <x v="1"/>
  </r>
  <r>
    <x v="2"/>
    <x v="0"/>
    <s v="USD"/>
    <n v="1428894380"/>
    <n v="1426302380"/>
    <b v="0"/>
    <n v="0"/>
    <b v="0"/>
    <s v="theater/spaces"/>
    <n v="0"/>
    <n v="0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n v="0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2000000000003"/>
    <x v="1"/>
  </r>
  <r>
    <x v="2"/>
    <x v="0"/>
    <s v="USD"/>
    <n v="1433259293"/>
    <n v="1428075293"/>
    <b v="0"/>
    <n v="9"/>
    <b v="0"/>
    <s v="theater/spaces"/>
    <n v="4.8000000000000001E-5"/>
    <n v="2.6669999999999998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n v="0"/>
    <x v="1"/>
  </r>
  <r>
    <x v="1"/>
    <x v="0"/>
    <s v="USD"/>
    <n v="1412536573"/>
    <n v="1408648573"/>
    <b v="0"/>
    <n v="58"/>
    <b v="0"/>
    <s v="theater/spaces"/>
    <n v="2.1919999999999999E-2"/>
    <n v="18.896999999999998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7"/>
    <x v="1"/>
  </r>
  <r>
    <x v="1"/>
    <x v="0"/>
    <s v="USD"/>
    <n v="1489669203"/>
    <n v="1487944803"/>
    <b v="0"/>
    <n v="0"/>
    <b v="0"/>
    <s v="theater/spaces"/>
    <n v="0"/>
    <n v="0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2999999999998"/>
    <x v="1"/>
  </r>
  <r>
    <x v="1"/>
    <x v="0"/>
    <s v="USD"/>
    <n v="1462729317"/>
    <n v="1457548917"/>
    <b v="0"/>
    <n v="0"/>
    <b v="0"/>
    <s v="theater/spaces"/>
    <n v="0"/>
    <n v="0"/>
    <x v="1"/>
  </r>
  <r>
    <x v="1"/>
    <x v="1"/>
    <s v="GBP"/>
    <n v="1465258325"/>
    <n v="1462666325"/>
    <b v="0"/>
    <n v="0"/>
    <b v="0"/>
    <s v="theater/spaces"/>
    <n v="0"/>
    <n v="0"/>
    <x v="1"/>
  </r>
  <r>
    <x v="1"/>
    <x v="0"/>
    <s v="USD"/>
    <n v="1410459023"/>
    <n v="1407867023"/>
    <b v="0"/>
    <n v="0"/>
    <b v="0"/>
    <s v="theater/spaces"/>
    <n v="0"/>
    <n v="0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100000000001"/>
    <x v="1"/>
  </r>
  <r>
    <x v="0"/>
    <x v="0"/>
    <s v="USD"/>
    <n v="1407360720"/>
    <n v="1404769819"/>
    <b v="0"/>
    <n v="196"/>
    <b v="1"/>
    <s v="theater/plays"/>
    <n v="1.0071379999999999"/>
    <n v="25.692"/>
    <x v="1"/>
  </r>
  <r>
    <x v="0"/>
    <x v="0"/>
    <s v="USD"/>
    <n v="1436290233"/>
    <n v="1433698233"/>
    <b v="0"/>
    <n v="39"/>
    <b v="1"/>
    <s v="theater/plays"/>
    <n v="1.0900000000000001"/>
    <n v="41.923000000000002"/>
    <x v="1"/>
  </r>
  <r>
    <x v="0"/>
    <x v="0"/>
    <s v="USD"/>
    <n v="1442425412"/>
    <n v="1439833412"/>
    <b v="0"/>
    <n v="128"/>
    <b v="1"/>
    <s v="theater/plays"/>
    <n v="1.1363000000000001"/>
    <n v="88.772999999999996"/>
    <x v="1"/>
  </r>
  <r>
    <x v="0"/>
    <x v="0"/>
    <s v="USD"/>
    <n v="1425872692"/>
    <n v="1423284292"/>
    <b v="0"/>
    <n v="71"/>
    <b v="1"/>
    <s v="theater/plays"/>
    <n v="1.1392"/>
    <n v="80.224999999999994"/>
    <x v="1"/>
  </r>
  <r>
    <x v="0"/>
    <x v="0"/>
    <s v="USD"/>
    <n v="1471406340"/>
    <n v="1470227660"/>
    <b v="0"/>
    <n v="47"/>
    <b v="1"/>
    <s v="theater/plays"/>
    <n v="1.06"/>
    <n v="78.936000000000007"/>
    <x v="1"/>
  </r>
  <r>
    <x v="0"/>
    <x v="5"/>
    <s v="CAD"/>
    <n v="1430693460"/>
    <n v="1428087153"/>
    <b v="0"/>
    <n v="17"/>
    <b v="1"/>
    <s v="theater/plays"/>
    <n v="1.625"/>
    <n v="95.587999999999994"/>
    <x v="1"/>
  </r>
  <r>
    <x v="0"/>
    <x v="0"/>
    <s v="USD"/>
    <n v="1405699451"/>
    <n v="1403107451"/>
    <b v="0"/>
    <n v="91"/>
    <b v="1"/>
    <s v="theater/plays"/>
    <n v="1.06"/>
    <n v="69.89"/>
    <x v="1"/>
  </r>
  <r>
    <x v="0"/>
    <x v="0"/>
    <s v="USD"/>
    <n v="1409500078"/>
    <n v="1406908078"/>
    <b v="0"/>
    <n v="43"/>
    <b v="1"/>
    <s v="theater/plays"/>
    <n v="1.0015624999999999"/>
    <n v="74.534999999999997"/>
    <x v="1"/>
  </r>
  <r>
    <x v="0"/>
    <x v="0"/>
    <s v="USD"/>
    <n v="1480899600"/>
    <n v="1479609520"/>
    <b v="0"/>
    <n v="17"/>
    <b v="1"/>
    <s v="theater/plays"/>
    <n v="1.0535000000000001"/>
    <n v="123.941"/>
    <x v="1"/>
  </r>
  <r>
    <x v="0"/>
    <x v="0"/>
    <s v="USD"/>
    <n v="1451620800"/>
    <n v="1449171508"/>
    <b v="0"/>
    <n v="33"/>
    <b v="1"/>
    <s v="theater/plays"/>
    <n v="1.748"/>
    <n v="264.84800000000001"/>
    <x v="1"/>
  </r>
  <r>
    <x v="0"/>
    <x v="0"/>
    <s v="USD"/>
    <n v="1411695300"/>
    <n v="1409275671"/>
    <b v="0"/>
    <n v="87"/>
    <b v="1"/>
    <s v="theater/plays"/>
    <n v="1.02"/>
    <n v="58.621000000000002"/>
    <x v="1"/>
  </r>
  <r>
    <x v="0"/>
    <x v="0"/>
    <s v="USD"/>
    <n v="1417057200"/>
    <n v="1414599886"/>
    <b v="0"/>
    <n v="113"/>
    <b v="1"/>
    <s v="theater/plays"/>
    <n v="1.00125"/>
    <n v="70.885000000000005"/>
    <x v="1"/>
  </r>
  <r>
    <x v="0"/>
    <x v="1"/>
    <s v="GBP"/>
    <n v="1457870400"/>
    <n v="1456421530"/>
    <b v="0"/>
    <n v="14"/>
    <b v="1"/>
    <s v="theater/plays"/>
    <n v="1.7142857142857142"/>
    <n v="8.5709999999999997"/>
    <x v="1"/>
  </r>
  <r>
    <x v="0"/>
    <x v="0"/>
    <s v="USD"/>
    <n v="1427076840"/>
    <n v="1421960934"/>
    <b v="0"/>
    <n v="30"/>
    <b v="1"/>
    <s v="theater/plays"/>
    <n v="1.1356666666666666"/>
    <n v="113.56699999999999"/>
    <x v="1"/>
  </r>
  <r>
    <x v="0"/>
    <x v="0"/>
    <s v="USD"/>
    <n v="1413784740"/>
    <n v="1412954547"/>
    <b v="0"/>
    <n v="16"/>
    <b v="1"/>
    <s v="theater/plays"/>
    <n v="1.2946666666666666"/>
    <n v="60.688000000000002"/>
    <x v="1"/>
  </r>
  <r>
    <x v="0"/>
    <x v="0"/>
    <s v="USD"/>
    <n v="1420524000"/>
    <n v="1419104823"/>
    <b v="0"/>
    <n v="46"/>
    <b v="1"/>
    <s v="theater/plays"/>
    <n v="1.014"/>
    <n v="110.217"/>
    <x v="1"/>
  </r>
  <r>
    <x v="0"/>
    <x v="0"/>
    <s v="USD"/>
    <n v="1440381600"/>
    <n v="1438639130"/>
    <b v="0"/>
    <n v="24"/>
    <b v="1"/>
    <s v="theater/plays"/>
    <n v="1.0916666666666666"/>
    <n v="136.458"/>
    <x v="1"/>
  </r>
  <r>
    <x v="0"/>
    <x v="17"/>
    <s v="EUR"/>
    <n v="1443014756"/>
    <n v="1439126756"/>
    <b v="1"/>
    <n v="97"/>
    <b v="1"/>
    <s v="theater/spaces"/>
    <n v="1.28925"/>
    <n v="53.164999999999999"/>
    <x v="1"/>
  </r>
  <r>
    <x v="0"/>
    <x v="1"/>
    <s v="GBP"/>
    <n v="1455208143"/>
    <n v="1452616143"/>
    <b v="1"/>
    <n v="59"/>
    <b v="1"/>
    <s v="theater/spaces"/>
    <n v="1.0206"/>
    <n v="86.492000000000004"/>
    <x v="1"/>
  </r>
  <r>
    <x v="0"/>
    <x v="0"/>
    <s v="USD"/>
    <n v="1415722236"/>
    <n v="1410534636"/>
    <b v="1"/>
    <n v="1095"/>
    <b v="1"/>
    <s v="theater/spaces"/>
    <n v="1.465395775862069"/>
    <n v="155.238"/>
    <x v="1"/>
  </r>
  <r>
    <x v="0"/>
    <x v="0"/>
    <s v="USD"/>
    <n v="1472020881"/>
    <n v="1469428881"/>
    <b v="1"/>
    <n v="218"/>
    <b v="1"/>
    <s v="theater/spaces"/>
    <n v="1.00352"/>
    <n v="115.083"/>
    <x v="1"/>
  </r>
  <r>
    <x v="0"/>
    <x v="4"/>
    <s v="NZD"/>
    <n v="1477886400"/>
    <n v="1476228128"/>
    <b v="0"/>
    <n v="111"/>
    <b v="1"/>
    <s v="theater/spaces"/>
    <n v="1.2164999999999999"/>
    <n v="109.595"/>
    <x v="1"/>
  </r>
  <r>
    <x v="0"/>
    <x v="1"/>
    <s v="GBP"/>
    <n v="1462100406"/>
    <n v="1456920006"/>
    <b v="0"/>
    <n v="56"/>
    <b v="1"/>
    <s v="theater/spaces"/>
    <n v="1.0549999999999999"/>
    <n v="45.213999999999999"/>
    <x v="1"/>
  </r>
  <r>
    <x v="0"/>
    <x v="0"/>
    <s v="USD"/>
    <n v="1476316800"/>
    <n v="1473837751"/>
    <b v="0"/>
    <n v="265"/>
    <b v="1"/>
    <s v="theater/spaces"/>
    <n v="1.1040080000000001"/>
    <n v="104.152"/>
    <x v="1"/>
  </r>
  <r>
    <x v="0"/>
    <x v="1"/>
    <s v="GBP"/>
    <n v="1466412081"/>
    <n v="1463820081"/>
    <b v="0"/>
    <n v="28"/>
    <b v="1"/>
    <s v="theater/spaces"/>
    <n v="1"/>
    <n v="35.713999999999999"/>
    <x v="1"/>
  </r>
  <r>
    <x v="0"/>
    <x v="0"/>
    <s v="USD"/>
    <n v="1450673940"/>
    <n v="1448756962"/>
    <b v="0"/>
    <n v="364"/>
    <b v="1"/>
    <s v="theater/spaces"/>
    <n v="1.76535"/>
    <n v="96.997"/>
    <x v="1"/>
  </r>
  <r>
    <x v="0"/>
    <x v="0"/>
    <s v="USD"/>
    <n v="1452174420"/>
    <n v="1449150420"/>
    <b v="0"/>
    <n v="27"/>
    <b v="1"/>
    <s v="theater/spaces"/>
    <n v="1"/>
    <n v="370.37"/>
    <x v="1"/>
  </r>
  <r>
    <x v="0"/>
    <x v="0"/>
    <s v="USD"/>
    <n v="1485547530"/>
    <n v="1483646730"/>
    <b v="0"/>
    <n v="93"/>
    <b v="1"/>
    <s v="theater/spaces"/>
    <n v="1.0329411764705883"/>
    <n v="94.409000000000006"/>
    <x v="1"/>
  </r>
  <r>
    <x v="0"/>
    <x v="0"/>
    <s v="USD"/>
    <n v="1476037510"/>
    <n v="1473445510"/>
    <b v="0"/>
    <n v="64"/>
    <b v="1"/>
    <s v="theater/spaces"/>
    <n v="1.0449999999999999"/>
    <n v="48.984000000000002"/>
    <x v="1"/>
  </r>
  <r>
    <x v="0"/>
    <x v="0"/>
    <s v="USD"/>
    <n v="1455998867"/>
    <n v="1453406867"/>
    <b v="0"/>
    <n v="22"/>
    <b v="1"/>
    <s v="theater/spaces"/>
    <n v="1.0029999999999999"/>
    <n v="45.591000000000001"/>
    <x v="1"/>
  </r>
  <r>
    <x v="0"/>
    <x v="1"/>
    <s v="GBP"/>
    <n v="1412335772"/>
    <n v="1409743772"/>
    <b v="0"/>
    <n v="59"/>
    <b v="1"/>
    <s v="theater/spaces"/>
    <n v="4.577466666666667"/>
    <n v="23.274999999999999"/>
    <x v="1"/>
  </r>
  <r>
    <x v="0"/>
    <x v="0"/>
    <s v="USD"/>
    <n v="1484841471"/>
    <n v="1482249471"/>
    <b v="0"/>
    <n v="249"/>
    <b v="1"/>
    <s v="theater/spaces"/>
    <n v="1.0496000000000001"/>
    <n v="63.228999999999999"/>
    <x v="1"/>
  </r>
  <r>
    <x v="0"/>
    <x v="0"/>
    <s v="USD"/>
    <n v="1432677240"/>
    <n v="1427493240"/>
    <b v="0"/>
    <n v="392"/>
    <b v="1"/>
    <s v="theater/spaces"/>
    <n v="1.7194285714285715"/>
    <n v="153.52000000000001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00000000001"/>
    <x v="1"/>
  </r>
  <r>
    <x v="0"/>
    <x v="0"/>
    <s v="USD"/>
    <n v="1356552252"/>
    <n v="1353960252"/>
    <b v="0"/>
    <n v="104"/>
    <b v="1"/>
    <s v="theater/spaces"/>
    <n v="1.0850614285714286"/>
    <n v="73.033000000000001"/>
    <x v="1"/>
  </r>
  <r>
    <x v="0"/>
    <x v="0"/>
    <s v="USD"/>
    <n v="1456811940"/>
    <n v="1454098976"/>
    <b v="0"/>
    <n v="17"/>
    <b v="1"/>
    <s v="theater/spaces"/>
    <n v="1.0116666666666667"/>
    <n v="178.529"/>
    <x v="1"/>
  </r>
  <r>
    <x v="0"/>
    <x v="0"/>
    <s v="USD"/>
    <n v="1416089324"/>
    <n v="1413493724"/>
    <b v="0"/>
    <n v="277"/>
    <b v="1"/>
    <s v="theater/spaces"/>
    <n v="1.12815"/>
    <n v="162.91"/>
    <x v="1"/>
  </r>
  <r>
    <x v="0"/>
    <x v="0"/>
    <s v="USD"/>
    <n v="1412611905"/>
    <n v="1410019905"/>
    <b v="0"/>
    <n v="118"/>
    <b v="1"/>
    <s v="theater/spaces"/>
    <n v="1.2049622641509434"/>
    <n v="108.242"/>
    <x v="1"/>
  </r>
  <r>
    <x v="0"/>
    <x v="5"/>
    <s v="CAD"/>
    <n v="1418580591"/>
    <n v="1415988591"/>
    <b v="0"/>
    <n v="97"/>
    <b v="1"/>
    <s v="theater/spaces"/>
    <n v="1.0774999999999999"/>
    <n v="88.86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99999999999"/>
    <x v="1"/>
  </r>
  <r>
    <x v="0"/>
    <x v="0"/>
    <s v="USD"/>
    <n v="1417012840"/>
    <n v="1414417240"/>
    <b v="0"/>
    <n v="128"/>
    <b v="1"/>
    <s v="theater/spaces"/>
    <n v="1.19756"/>
    <n v="233.898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2000000000002"/>
    <x v="1"/>
  </r>
  <r>
    <x v="0"/>
    <x v="0"/>
    <s v="USD"/>
    <n v="1434917049"/>
    <n v="1432325049"/>
    <b v="0"/>
    <n v="107"/>
    <b v="1"/>
    <s v="theater/spaces"/>
    <n v="1.5696000000000001"/>
    <n v="146.69200000000001"/>
    <x v="1"/>
  </r>
  <r>
    <x v="0"/>
    <x v="0"/>
    <s v="USD"/>
    <n v="1415163600"/>
    <n v="1412737080"/>
    <b v="0"/>
    <n v="557"/>
    <b v="1"/>
    <s v="theater/spaces"/>
    <n v="1.13104"/>
    <n v="50.765000000000001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99999999999"/>
    <x v="1"/>
  </r>
  <r>
    <x v="0"/>
    <x v="0"/>
    <s v="USD"/>
    <n v="1408566243"/>
    <n v="1405974243"/>
    <b v="0"/>
    <n v="159"/>
    <b v="1"/>
    <s v="theater/spaces"/>
    <n v="1.0584090909090909"/>
    <n v="146.447"/>
    <x v="1"/>
  </r>
  <r>
    <x v="0"/>
    <x v="6"/>
    <s v="EUR"/>
    <n v="1437429600"/>
    <n v="1433747376"/>
    <b v="0"/>
    <n v="41"/>
    <b v="1"/>
    <s v="theater/spaces"/>
    <n v="1.0071428571428571"/>
    <n v="103.17100000000001"/>
    <x v="1"/>
  </r>
  <r>
    <x v="0"/>
    <x v="0"/>
    <s v="USD"/>
    <n v="1401159600"/>
    <n v="1398801620"/>
    <b v="0"/>
    <n v="226"/>
    <b v="1"/>
    <s v="theater/spaces"/>
    <n v="1.2123333333333333"/>
    <n v="80.465000000000003"/>
    <x v="1"/>
  </r>
  <r>
    <x v="0"/>
    <x v="0"/>
    <s v="USD"/>
    <n v="1439583533"/>
    <n v="1434399533"/>
    <b v="0"/>
    <n v="30"/>
    <b v="1"/>
    <s v="theater/spaces"/>
    <n v="1.0057142857142858"/>
    <n v="234.667"/>
    <x v="1"/>
  </r>
  <r>
    <x v="0"/>
    <x v="0"/>
    <s v="USD"/>
    <n v="1479794340"/>
    <n v="1476715869"/>
    <b v="0"/>
    <n v="103"/>
    <b v="1"/>
    <s v="theater/spaces"/>
    <n v="1.1602222222222223"/>
    <n v="50.689"/>
    <x v="1"/>
  </r>
  <r>
    <x v="0"/>
    <x v="0"/>
    <s v="USD"/>
    <n v="1472338409"/>
    <n v="1468450409"/>
    <b v="0"/>
    <n v="62"/>
    <b v="1"/>
    <s v="theater/spaces"/>
    <n v="1.0087999999999999"/>
    <n v="162.71"/>
    <x v="1"/>
  </r>
  <r>
    <x v="0"/>
    <x v="1"/>
    <s v="GBP"/>
    <n v="1434039186"/>
    <n v="1430151186"/>
    <b v="0"/>
    <n v="6"/>
    <b v="1"/>
    <s v="theater/spaces"/>
    <n v="1.03"/>
    <n v="120.167"/>
    <x v="1"/>
  </r>
  <r>
    <x v="0"/>
    <x v="0"/>
    <s v="USD"/>
    <n v="1349567475"/>
    <n v="1346975475"/>
    <b v="0"/>
    <n v="182"/>
    <b v="1"/>
    <s v="theater/spaces"/>
    <n v="2.4641999999999999"/>
    <n v="67.697999999999993"/>
    <x v="1"/>
  </r>
  <r>
    <x v="0"/>
    <x v="1"/>
    <s v="GBP"/>
    <n v="1401465600"/>
    <n v="1399032813"/>
    <b v="0"/>
    <n v="145"/>
    <b v="1"/>
    <s v="theater/spaces"/>
    <n v="3.0219999999999998"/>
    <n v="52.103000000000002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999999999995"/>
    <x v="1"/>
  </r>
  <r>
    <x v="0"/>
    <x v="0"/>
    <s v="USD"/>
    <n v="1416285300"/>
    <n v="1413824447"/>
    <b v="0"/>
    <n v="348"/>
    <b v="1"/>
    <s v="theater/spaces"/>
    <n v="1.0967666666666667"/>
    <n v="94.549000000000007"/>
    <x v="1"/>
  </r>
  <r>
    <x v="0"/>
    <x v="0"/>
    <s v="USD"/>
    <n v="1442426171"/>
    <n v="1439834171"/>
    <b v="0"/>
    <n v="41"/>
    <b v="1"/>
    <s v="theater/spaces"/>
    <n v="1.0668571428571429"/>
    <n v="45.536999999999999"/>
    <x v="1"/>
  </r>
  <r>
    <x v="0"/>
    <x v="0"/>
    <s v="USD"/>
    <n v="1476479447"/>
    <n v="1471295447"/>
    <b v="0"/>
    <n v="29"/>
    <b v="1"/>
    <s v="theater/spaces"/>
    <n v="1"/>
    <n v="51.723999999999997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"/>
    <x v="1"/>
  </r>
  <r>
    <x v="0"/>
    <x v="0"/>
    <s v="USD"/>
    <n v="1477972740"/>
    <n v="1475326255"/>
    <b v="0"/>
    <n v="1260"/>
    <b v="1"/>
    <s v="theater/spaces"/>
    <n v="1.1253599999999999"/>
    <n v="89.313999999999993"/>
    <x v="1"/>
  </r>
  <r>
    <x v="0"/>
    <x v="0"/>
    <s v="USD"/>
    <n v="1367674009"/>
    <n v="1365082009"/>
    <b v="0"/>
    <n v="307"/>
    <b v="1"/>
    <s v="theater/spaces"/>
    <n v="1.0878684000000001"/>
    <n v="88.588999999999999"/>
    <x v="1"/>
  </r>
  <r>
    <x v="0"/>
    <x v="0"/>
    <s v="USD"/>
    <n v="1376654340"/>
    <n v="1373568644"/>
    <b v="0"/>
    <n v="329"/>
    <b v="1"/>
    <s v="theater/spaces"/>
    <n v="1.26732"/>
    <n v="96.301000000000002"/>
    <x v="1"/>
  </r>
  <r>
    <x v="0"/>
    <x v="0"/>
    <s v="USD"/>
    <n v="1285995540"/>
    <n v="1279574773"/>
    <b v="0"/>
    <n v="32"/>
    <b v="1"/>
    <s v="theater/spaces"/>
    <n v="2.1320000000000001"/>
    <n v="33.313000000000002"/>
    <x v="1"/>
  </r>
  <r>
    <x v="0"/>
    <x v="0"/>
    <s v="USD"/>
    <n v="1457071397"/>
    <n v="1451887397"/>
    <b v="0"/>
    <n v="27"/>
    <b v="1"/>
    <s v="theater/spaces"/>
    <n v="1.0049999999999999"/>
    <n v="37.222000000000001"/>
    <x v="1"/>
  </r>
  <r>
    <x v="0"/>
    <x v="0"/>
    <s v="USD"/>
    <n v="1388303940"/>
    <n v="1386011038"/>
    <b v="0"/>
    <n v="236"/>
    <b v="1"/>
    <s v="theater/spaces"/>
    <n v="1.0871389999999999"/>
    <n v="92.13"/>
    <x v="1"/>
  </r>
  <r>
    <x v="0"/>
    <x v="0"/>
    <s v="USD"/>
    <n v="1435359600"/>
    <n v="1434999621"/>
    <b v="0"/>
    <n v="42"/>
    <b v="1"/>
    <s v="theater/spaces"/>
    <n v="1.075"/>
    <n v="76.786000000000001"/>
    <x v="1"/>
  </r>
  <r>
    <x v="0"/>
    <x v="0"/>
    <s v="USD"/>
    <n v="1453323048"/>
    <n v="1450731048"/>
    <b v="0"/>
    <n v="95"/>
    <b v="1"/>
    <s v="theater/spaces"/>
    <n v="1.1048192771084338"/>
    <n v="96.525999999999996"/>
    <x v="1"/>
  </r>
  <r>
    <x v="0"/>
    <x v="1"/>
    <s v="GBP"/>
    <n v="1444149047"/>
    <n v="1441557047"/>
    <b v="0"/>
    <n v="37"/>
    <b v="1"/>
    <s v="theater/spaces"/>
    <n v="1.28"/>
    <n v="51.892000000000003"/>
    <x v="1"/>
  </r>
  <r>
    <x v="0"/>
    <x v="5"/>
    <s v="CAD"/>
    <n v="1429152600"/>
    <n v="1426815699"/>
    <b v="0"/>
    <n v="128"/>
    <b v="1"/>
    <s v="theater/spaces"/>
    <n v="1.1000666666666667"/>
    <n v="128.91399999999999"/>
    <x v="1"/>
  </r>
  <r>
    <x v="0"/>
    <x v="0"/>
    <s v="USD"/>
    <n v="1454433998"/>
    <n v="1453137998"/>
    <b v="0"/>
    <n v="156"/>
    <b v="1"/>
    <s v="theater/spaces"/>
    <n v="1.0934166666666667"/>
    <n v="84.108999999999995"/>
    <x v="1"/>
  </r>
  <r>
    <x v="0"/>
    <x v="0"/>
    <s v="USD"/>
    <n v="1408679055"/>
    <n v="1406087055"/>
    <b v="0"/>
    <n v="64"/>
    <b v="1"/>
    <s v="theater/spaces"/>
    <n v="1.3270650000000002"/>
    <n v="82.941999999999993"/>
    <x v="1"/>
  </r>
  <r>
    <x v="0"/>
    <x v="0"/>
    <s v="USD"/>
    <n v="1410324720"/>
    <n v="1407784586"/>
    <b v="0"/>
    <n v="58"/>
    <b v="1"/>
    <s v="theater/spaces"/>
    <n v="1.9084810126582279"/>
    <n v="259.94799999999998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099999999999"/>
    <x v="1"/>
  </r>
  <r>
    <x v="0"/>
    <x v="0"/>
    <s v="USD"/>
    <n v="1434241255"/>
    <n v="1431649255"/>
    <b v="0"/>
    <n v="54"/>
    <b v="1"/>
    <s v="theater/spaces"/>
    <n v="1.0666666666666667"/>
    <n v="74.073999999999998"/>
    <x v="1"/>
  </r>
  <r>
    <x v="0"/>
    <x v="0"/>
    <s v="USD"/>
    <n v="1462420960"/>
    <n v="1459828960"/>
    <b v="0"/>
    <n v="9"/>
    <b v="1"/>
    <s v="theater/spaces"/>
    <n v="1.06"/>
    <n v="70.667000000000002"/>
    <x v="1"/>
  </r>
  <r>
    <x v="2"/>
    <x v="1"/>
    <s v="GBP"/>
    <n v="1486547945"/>
    <n v="1483955945"/>
    <b v="1"/>
    <n v="35"/>
    <b v="0"/>
    <s v="theater/spaces"/>
    <n v="0.23628571428571429"/>
    <n v="23.629000000000001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"/>
    <x v="1"/>
  </r>
  <r>
    <x v="2"/>
    <x v="0"/>
    <s v="USD"/>
    <n v="1425258240"/>
    <n v="1422043154"/>
    <b v="0"/>
    <n v="0"/>
    <b v="0"/>
    <s v="theater/spaces"/>
    <n v="0"/>
    <n v="0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n v="0"/>
    <x v="1"/>
  </r>
  <r>
    <x v="2"/>
    <x v="1"/>
    <s v="GBP"/>
    <n v="1459694211"/>
    <n v="1457105811"/>
    <b v="0"/>
    <n v="0"/>
    <b v="0"/>
    <s v="theater/spaces"/>
    <n v="0"/>
    <n v="0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2999999999998"/>
    <x v="1"/>
  </r>
  <r>
    <x v="2"/>
    <x v="0"/>
    <s v="USD"/>
    <n v="1407955748"/>
    <n v="1405363748"/>
    <b v="0"/>
    <n v="0"/>
    <b v="0"/>
    <s v="theater/spaces"/>
    <n v="0"/>
    <n v="0"/>
    <x v="1"/>
  </r>
  <r>
    <x v="2"/>
    <x v="0"/>
    <s v="USD"/>
    <n v="1443636000"/>
    <n v="1441111892"/>
    <b v="0"/>
    <n v="67"/>
    <b v="0"/>
    <s v="theater/spaces"/>
    <n v="0.66839999999999999"/>
    <n v="99.760999999999996"/>
    <x v="1"/>
  </r>
  <r>
    <x v="2"/>
    <x v="0"/>
    <s v="USD"/>
    <n v="1477174138"/>
    <n v="1474150138"/>
    <b v="0"/>
    <n v="23"/>
    <b v="0"/>
    <s v="theater/spaces"/>
    <n v="0.19566666666666666"/>
    <n v="25.521999999999998"/>
    <x v="1"/>
  </r>
  <r>
    <x v="2"/>
    <x v="0"/>
    <s v="USD"/>
    <n v="1448175540"/>
    <n v="1445483246"/>
    <b v="0"/>
    <n v="72"/>
    <b v="0"/>
    <s v="theater/spaces"/>
    <n v="0.11294666666666667"/>
    <n v="117.65300000000001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9999999999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3000000000001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8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3000000000001"/>
    <x v="1"/>
  </r>
  <r>
    <x v="2"/>
    <x v="6"/>
    <s v="EUR"/>
    <n v="1457617359"/>
    <n v="1455025359"/>
    <b v="0"/>
    <n v="3"/>
    <b v="0"/>
    <s v="theater/spaces"/>
    <n v="8.8000000000000003E-4"/>
    <n v="7.3330000000000002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7000000000002"/>
    <x v="1"/>
  </r>
  <r>
    <x v="2"/>
    <x v="0"/>
    <s v="USD"/>
    <n v="1427040435"/>
    <n v="1424452035"/>
    <b v="0"/>
    <n v="27"/>
    <b v="0"/>
    <s v="theater/spaces"/>
    <n v="8.4173998587352451E-3"/>
    <n v="415.77800000000002"/>
    <x v="1"/>
  </r>
  <r>
    <x v="2"/>
    <x v="0"/>
    <s v="USD"/>
    <n v="1419644444"/>
    <n v="1414456844"/>
    <b v="0"/>
    <n v="7"/>
    <b v="0"/>
    <s v="theater/spaces"/>
    <n v="1.8799999999999999E-4"/>
    <n v="53.713999999999999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n v="0"/>
    <x v="1"/>
  </r>
  <r>
    <x v="2"/>
    <x v="0"/>
    <s v="USD"/>
    <n v="1409547600"/>
    <n v="1406986278"/>
    <b v="0"/>
    <n v="3"/>
    <b v="0"/>
    <s v="theater/spaces"/>
    <n v="2.8E-3"/>
    <n v="18.667000000000002"/>
    <x v="1"/>
  </r>
  <r>
    <x v="2"/>
    <x v="0"/>
    <s v="USD"/>
    <n v="1430851680"/>
    <n v="1428340931"/>
    <b v="0"/>
    <n v="6"/>
    <b v="0"/>
    <s v="theater/spaces"/>
    <n v="0.11579206701157921"/>
    <n v="78.332999999999998"/>
    <x v="1"/>
  </r>
  <r>
    <x v="2"/>
    <x v="0"/>
    <s v="USD"/>
    <n v="1443561159"/>
    <n v="1440969159"/>
    <b v="0"/>
    <n v="9"/>
    <b v="0"/>
    <s v="theater/spaces"/>
    <n v="2.4400000000000002E-2"/>
    <n v="67.778000000000006"/>
    <x v="1"/>
  </r>
  <r>
    <x v="2"/>
    <x v="13"/>
    <s v="EUR"/>
    <n v="1439827559"/>
    <n v="1434643559"/>
    <b v="0"/>
    <n v="3"/>
    <b v="0"/>
    <s v="theater/spaces"/>
    <n v="2.5000000000000001E-3"/>
    <n v="16.667000000000002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9"/>
    <x v="1"/>
  </r>
  <r>
    <x v="2"/>
    <x v="0"/>
    <s v="USD"/>
    <n v="1430505545"/>
    <n v="1425325145"/>
    <b v="0"/>
    <n v="9"/>
    <b v="0"/>
    <s v="theater/spaces"/>
    <n v="5.080888888888889E-2"/>
    <n v="1270.222"/>
    <x v="1"/>
  </r>
  <r>
    <x v="2"/>
    <x v="0"/>
    <s v="USD"/>
    <n v="1471214743"/>
    <n v="1468622743"/>
    <b v="0"/>
    <n v="9"/>
    <b v="0"/>
    <s v="theater/spaces"/>
    <n v="0.15920000000000001"/>
    <n v="88.444000000000003"/>
    <x v="1"/>
  </r>
  <r>
    <x v="2"/>
    <x v="0"/>
    <s v="USD"/>
    <n v="1444946400"/>
    <n v="1441723912"/>
    <b v="0"/>
    <n v="21"/>
    <b v="0"/>
    <s v="theater/spaces"/>
    <n v="1.1831900000000001E-2"/>
    <n v="56.341999999999999"/>
    <x v="1"/>
  </r>
  <r>
    <x v="2"/>
    <x v="5"/>
    <s v="CAD"/>
    <n v="1401595140"/>
    <n v="1398980941"/>
    <b v="0"/>
    <n v="17"/>
    <b v="0"/>
    <s v="theater/spaces"/>
    <n v="0.22750000000000001"/>
    <n v="53.529000000000003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6000000000001"/>
    <x v="1"/>
  </r>
  <r>
    <x v="2"/>
    <x v="1"/>
    <s v="GBP"/>
    <n v="1475848800"/>
    <n v="1474027501"/>
    <b v="0"/>
    <n v="42"/>
    <b v="0"/>
    <s v="theater/spaces"/>
    <n v="0.17150000000000001"/>
    <n v="40.832999999999998"/>
    <x v="1"/>
  </r>
  <r>
    <x v="2"/>
    <x v="0"/>
    <s v="USD"/>
    <n v="1454890620"/>
    <n v="1450724449"/>
    <b v="0"/>
    <n v="27"/>
    <b v="0"/>
    <s v="theater/spaces"/>
    <n v="3.608004104669061E-2"/>
    <n v="65.11100000000000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00000000001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00000000000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99999999995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00000000001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3999999999997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000000000004"/>
    <x v="1"/>
  </r>
  <r>
    <x v="2"/>
    <x v="0"/>
    <s v="USD"/>
    <n v="1477968934"/>
    <n v="1472784934"/>
    <b v="0"/>
    <n v="9"/>
    <b v="0"/>
    <s v="theater/spaces"/>
    <n v="4.7363636363636365E-2"/>
    <n v="57.889000000000003"/>
    <x v="1"/>
  </r>
  <r>
    <x v="2"/>
    <x v="0"/>
    <s v="USD"/>
    <n v="1429291982"/>
    <n v="1426699982"/>
    <b v="0"/>
    <n v="37"/>
    <b v="0"/>
    <s v="theater/spaces"/>
    <n v="4.2435339894712751E-2"/>
    <n v="125.27"/>
    <x v="1"/>
  </r>
  <r>
    <x v="2"/>
    <x v="0"/>
    <s v="USD"/>
    <n v="1411312250"/>
    <n v="1406128250"/>
    <b v="0"/>
    <n v="0"/>
    <b v="0"/>
    <s v="theater/spaces"/>
    <n v="0"/>
    <n v="0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500000000001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n v="0"/>
    <x v="1"/>
  </r>
  <r>
    <x v="1"/>
    <x v="0"/>
    <s v="USD"/>
    <n v="1459121162"/>
    <n v="1456532762"/>
    <b v="0"/>
    <n v="17"/>
    <b v="0"/>
    <s v="theater/spaces"/>
    <n v="4.1599999999999998E-2"/>
    <n v="61.176000000000002"/>
    <x v="1"/>
  </r>
  <r>
    <x v="1"/>
    <x v="0"/>
    <s v="USD"/>
    <n v="1425242029"/>
    <n v="1422650029"/>
    <b v="0"/>
    <n v="0"/>
    <b v="0"/>
    <s v="theater/spaces"/>
    <n v="0"/>
    <n v="0"/>
    <x v="1"/>
  </r>
  <r>
    <x v="3"/>
    <x v="0"/>
    <s v="USD"/>
    <n v="1489690141"/>
    <n v="1487101741"/>
    <b v="0"/>
    <n v="117"/>
    <b v="0"/>
    <s v="theater/plays"/>
    <n v="1.0860666666666667"/>
    <n v="139.239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3000000000001"/>
    <x v="1"/>
  </r>
  <r>
    <x v="3"/>
    <x v="1"/>
    <s v="GBP"/>
    <n v="1491001140"/>
    <n v="1487847954"/>
    <b v="0"/>
    <n v="22"/>
    <b v="0"/>
    <s v="theater/plays"/>
    <n v="1.278"/>
    <n v="29.045000000000002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n v="0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n v="0"/>
    <x v="1"/>
  </r>
  <r>
    <x v="3"/>
    <x v="0"/>
    <s v="USD"/>
    <n v="1489903200"/>
    <n v="1488459307"/>
    <b v="0"/>
    <n v="30"/>
    <b v="0"/>
    <s v="theater/plays"/>
    <n v="0.754"/>
    <n v="251.333"/>
    <x v="1"/>
  </r>
  <r>
    <x v="3"/>
    <x v="0"/>
    <s v="USD"/>
    <n v="1490659134"/>
    <n v="1485478734"/>
    <b v="0"/>
    <n v="0"/>
    <b v="0"/>
    <s v="theater/plays"/>
    <n v="0"/>
    <n v="0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"/>
    <x v="1"/>
  </r>
  <r>
    <x v="0"/>
    <x v="0"/>
    <s v="USD"/>
    <n v="1412136000"/>
    <n v="1410278284"/>
    <b v="1"/>
    <n v="57"/>
    <b v="1"/>
    <s v="theater/plays"/>
    <n v="1.3116666666666668"/>
    <n v="41.420999999999999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"/>
    <x v="1"/>
  </r>
  <r>
    <x v="0"/>
    <x v="0"/>
    <s v="USD"/>
    <n v="1410379774"/>
    <n v="1407787774"/>
    <b v="1"/>
    <n v="34"/>
    <b v="1"/>
    <s v="theater/plays"/>
    <n v="1.004"/>
    <n v="103.35299999999999"/>
    <x v="1"/>
  </r>
  <r>
    <x v="0"/>
    <x v="1"/>
    <s v="GBP"/>
    <n v="1383425367"/>
    <n v="1380833367"/>
    <b v="1"/>
    <n v="67"/>
    <b v="1"/>
    <s v="theater/plays"/>
    <n v="1.0595454545454546"/>
    <n v="34.790999999999997"/>
    <x v="1"/>
  </r>
  <r>
    <x v="0"/>
    <x v="0"/>
    <s v="USD"/>
    <n v="1304225940"/>
    <n v="1301542937"/>
    <b v="1"/>
    <n v="241"/>
    <b v="1"/>
    <s v="theater/plays"/>
    <n v="3.3558333333333334"/>
    <n v="41.774000000000001"/>
    <x v="1"/>
  </r>
  <r>
    <x v="0"/>
    <x v="0"/>
    <s v="USD"/>
    <n v="1333310458"/>
    <n v="1330722058"/>
    <b v="1"/>
    <n v="123"/>
    <b v="1"/>
    <s v="theater/plays"/>
    <n v="1.1292857142857142"/>
    <n v="64.268000000000001"/>
    <x v="1"/>
  </r>
  <r>
    <x v="0"/>
    <x v="1"/>
    <s v="GBP"/>
    <n v="1356004725"/>
    <n v="1353412725"/>
    <b v="1"/>
    <n v="302"/>
    <b v="1"/>
    <s v="theater/plays"/>
    <n v="1.885046"/>
    <n v="31.209"/>
    <x v="1"/>
  </r>
  <r>
    <x v="0"/>
    <x v="0"/>
    <s v="USD"/>
    <n v="1338591144"/>
    <n v="1335567144"/>
    <b v="1"/>
    <n v="89"/>
    <b v="1"/>
    <s v="theater/plays"/>
    <n v="1.0181818181818181"/>
    <n v="62.920999999999999"/>
    <x v="1"/>
  </r>
  <r>
    <x v="0"/>
    <x v="0"/>
    <s v="USD"/>
    <n v="1405746000"/>
    <n v="1404932105"/>
    <b v="1"/>
    <n v="41"/>
    <b v="1"/>
    <s v="theater/plays"/>
    <n v="1.01"/>
    <n v="98.537000000000006"/>
    <x v="1"/>
  </r>
  <r>
    <x v="0"/>
    <x v="0"/>
    <s v="USD"/>
    <n v="1374523752"/>
    <n v="1371931752"/>
    <b v="1"/>
    <n v="69"/>
    <b v="1"/>
    <s v="theater/plays"/>
    <n v="1.1399999999999999"/>
    <n v="82.608999999999995"/>
    <x v="1"/>
  </r>
  <r>
    <x v="0"/>
    <x v="0"/>
    <s v="USD"/>
    <n v="1326927600"/>
    <n v="1323221761"/>
    <b v="1"/>
    <n v="52"/>
    <b v="1"/>
    <s v="theater/plays"/>
    <n v="1.3348133333333334"/>
    <n v="38.503999999999998"/>
    <x v="1"/>
  </r>
  <r>
    <x v="0"/>
    <x v="0"/>
    <s v="USD"/>
    <n v="1407905940"/>
    <n v="1405923687"/>
    <b v="1"/>
    <n v="57"/>
    <b v="1"/>
    <s v="theater/plays"/>
    <n v="1.0153333333333334"/>
    <n v="80.158000000000001"/>
    <x v="1"/>
  </r>
  <r>
    <x v="0"/>
    <x v="1"/>
    <s v="GBP"/>
    <n v="1413377522"/>
    <n v="1410785522"/>
    <b v="1"/>
    <n v="74"/>
    <b v="1"/>
    <s v="theater/plays"/>
    <n v="1.0509999999999999"/>
    <n v="28.405000000000001"/>
    <x v="1"/>
  </r>
  <r>
    <x v="0"/>
    <x v="0"/>
    <s v="USD"/>
    <n v="1404698400"/>
    <n v="1402331262"/>
    <b v="1"/>
    <n v="63"/>
    <b v="1"/>
    <s v="theater/plays"/>
    <n v="1.2715000000000001"/>
    <n v="80.73"/>
    <x v="1"/>
  </r>
  <r>
    <x v="0"/>
    <x v="0"/>
    <s v="USD"/>
    <n v="1402855525"/>
    <n v="1400263525"/>
    <b v="1"/>
    <n v="72"/>
    <b v="1"/>
    <s v="theater/plays"/>
    <n v="1.1115384615384616"/>
    <n v="200.69399999999999"/>
    <x v="1"/>
  </r>
  <r>
    <x v="0"/>
    <x v="0"/>
    <s v="USD"/>
    <n v="1402341615"/>
    <n v="1399490415"/>
    <b v="1"/>
    <n v="71"/>
    <b v="1"/>
    <s v="theater/plays"/>
    <n v="1.0676000000000001"/>
    <n v="37.591999999999999"/>
    <x v="1"/>
  </r>
  <r>
    <x v="0"/>
    <x v="0"/>
    <s v="USD"/>
    <n v="1304395140"/>
    <n v="1302493760"/>
    <b v="1"/>
    <n v="21"/>
    <b v="1"/>
    <s v="theater/plays"/>
    <n v="1.6266666666666667"/>
    <n v="58.094999999999999"/>
    <x v="1"/>
  </r>
  <r>
    <x v="0"/>
    <x v="0"/>
    <s v="USD"/>
    <n v="1416988740"/>
    <n v="1414514153"/>
    <b v="1"/>
    <n v="930"/>
    <b v="1"/>
    <s v="theater/plays"/>
    <n v="1.6022808571428573"/>
    <n v="60.301000000000002"/>
    <x v="1"/>
  </r>
  <r>
    <x v="0"/>
    <x v="0"/>
    <s v="USD"/>
    <n v="1406952781"/>
    <n v="1405743181"/>
    <b v="1"/>
    <n v="55"/>
    <b v="1"/>
    <s v="theater/plays"/>
    <n v="1.1616666666666666"/>
    <n v="63.363999999999997"/>
    <x v="1"/>
  </r>
  <r>
    <x v="0"/>
    <x v="0"/>
    <s v="USD"/>
    <n v="1402696800"/>
    <n v="1399948353"/>
    <b v="1"/>
    <n v="61"/>
    <b v="1"/>
    <s v="theater/plays"/>
    <n v="1.242"/>
    <n v="50.902000000000001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2"/>
    <x v="1"/>
  </r>
  <r>
    <x v="0"/>
    <x v="1"/>
    <s v="GBP"/>
    <n v="1462545358"/>
    <n v="1459953358"/>
    <b v="1"/>
    <n v="117"/>
    <b v="1"/>
    <s v="theater/plays"/>
    <n v="1.0881428571428571"/>
    <n v="65.102999999999994"/>
    <x v="1"/>
  </r>
  <r>
    <x v="0"/>
    <x v="0"/>
    <s v="USD"/>
    <n v="1329240668"/>
    <n v="1326648668"/>
    <b v="1"/>
    <n v="29"/>
    <b v="1"/>
    <s v="theater/plays"/>
    <n v="1.1499999999999999"/>
    <n v="79.31"/>
    <x v="1"/>
  </r>
  <r>
    <x v="0"/>
    <x v="0"/>
    <s v="USD"/>
    <n v="1411765492"/>
    <n v="1409173492"/>
    <b v="1"/>
    <n v="74"/>
    <b v="1"/>
    <s v="theater/plays"/>
    <n v="1.03"/>
    <n v="139.18899999999999"/>
    <x v="1"/>
  </r>
  <r>
    <x v="0"/>
    <x v="0"/>
    <s v="USD"/>
    <n v="1408999508"/>
    <n v="1407789908"/>
    <b v="1"/>
    <n v="23"/>
    <b v="1"/>
    <s v="theater/plays"/>
    <n v="1.0113333333333334"/>
    <n v="131.91300000000001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3000000000002"/>
    <x v="1"/>
  </r>
  <r>
    <x v="0"/>
    <x v="0"/>
    <s v="USD"/>
    <n v="1403366409"/>
    <n v="1400774409"/>
    <b v="1"/>
    <n v="51"/>
    <b v="1"/>
    <s v="theater/plays"/>
    <n v="1.1739999999999999"/>
    <n v="57.548999999999999"/>
    <x v="1"/>
  </r>
  <r>
    <x v="0"/>
    <x v="1"/>
    <s v="GBP"/>
    <n v="1405521075"/>
    <n v="1402929075"/>
    <b v="1"/>
    <n v="78"/>
    <b v="1"/>
    <s v="theater/plays"/>
    <n v="1.7173333333333334"/>
    <n v="33.026000000000003"/>
    <x v="1"/>
  </r>
  <r>
    <x v="0"/>
    <x v="0"/>
    <s v="USD"/>
    <n v="1367859071"/>
    <n v="1365699071"/>
    <b v="1"/>
    <n v="62"/>
    <b v="1"/>
    <s v="theater/plays"/>
    <n v="1.1416238095238094"/>
    <n v="77.335999999999999"/>
    <x v="1"/>
  </r>
  <r>
    <x v="0"/>
    <x v="1"/>
    <s v="GBP"/>
    <n v="1403258049"/>
    <n v="1400666049"/>
    <b v="1"/>
    <n v="45"/>
    <b v="1"/>
    <s v="theater/plays"/>
    <n v="1.1975"/>
    <n v="31.933"/>
    <x v="1"/>
  </r>
  <r>
    <x v="0"/>
    <x v="1"/>
    <s v="GBP"/>
    <n v="1402848000"/>
    <n v="1400570787"/>
    <b v="1"/>
    <n v="15"/>
    <b v="1"/>
    <s v="theater/plays"/>
    <n v="1.0900000000000001"/>
    <n v="36.332999999999998"/>
    <x v="1"/>
  </r>
  <r>
    <x v="0"/>
    <x v="0"/>
    <s v="USD"/>
    <n v="1328029200"/>
    <n v="1323211621"/>
    <b v="1"/>
    <n v="151"/>
    <b v="1"/>
    <s v="theater/plays"/>
    <n v="1.0088571428571429"/>
    <n v="46.768000000000001"/>
    <x v="1"/>
  </r>
  <r>
    <x v="0"/>
    <x v="0"/>
    <s v="USD"/>
    <n v="1377284669"/>
    <n v="1375729469"/>
    <b v="1"/>
    <n v="68"/>
    <b v="1"/>
    <s v="theater/plays"/>
    <n v="1.0900000000000001"/>
    <n v="40.073999999999998"/>
    <x v="1"/>
  </r>
  <r>
    <x v="0"/>
    <x v="0"/>
    <s v="USD"/>
    <n v="1404258631"/>
    <n v="1401666631"/>
    <b v="1"/>
    <n v="46"/>
    <b v="1"/>
    <s v="theater/plays"/>
    <n v="1.0720930232558139"/>
    <n v="100.217"/>
    <x v="1"/>
  </r>
  <r>
    <x v="0"/>
    <x v="1"/>
    <s v="GBP"/>
    <n v="1405553241"/>
    <n v="1404948441"/>
    <b v="1"/>
    <n v="24"/>
    <b v="1"/>
    <s v="theater/plays"/>
    <n v="1"/>
    <n v="41.667000000000002"/>
    <x v="1"/>
  </r>
  <r>
    <x v="0"/>
    <x v="1"/>
    <s v="GBP"/>
    <n v="1410901200"/>
    <n v="1408313438"/>
    <b v="1"/>
    <n v="70"/>
    <b v="1"/>
    <s v="theater/plays"/>
    <n v="1.0218750000000001"/>
    <n v="46.713999999999999"/>
    <x v="1"/>
  </r>
  <r>
    <x v="0"/>
    <x v="0"/>
    <s v="USD"/>
    <n v="1407167973"/>
    <n v="1405439973"/>
    <b v="1"/>
    <n v="244"/>
    <b v="1"/>
    <s v="theater/plays"/>
    <n v="1.1629333333333334"/>
    <n v="71.492000000000004"/>
    <x v="1"/>
  </r>
  <r>
    <x v="2"/>
    <x v="1"/>
    <s v="GBP"/>
    <n v="1433930302"/>
    <n v="1432115902"/>
    <b v="0"/>
    <n v="9"/>
    <b v="0"/>
    <s v="theater/musical"/>
    <n v="0.65"/>
    <n v="14.444000000000001"/>
    <x v="1"/>
  </r>
  <r>
    <x v="2"/>
    <x v="11"/>
    <s v="SEK"/>
    <n v="1432455532"/>
    <n v="1429863532"/>
    <b v="0"/>
    <n v="19"/>
    <b v="0"/>
    <s v="theater/musical"/>
    <n v="0.12327272727272727"/>
    <n v="356.84199999999998"/>
    <x v="1"/>
  </r>
  <r>
    <x v="2"/>
    <x v="5"/>
    <s v="CAD"/>
    <n v="1481258275"/>
    <n v="1478662675"/>
    <b v="0"/>
    <n v="0"/>
    <b v="0"/>
    <s v="theater/musical"/>
    <n v="0"/>
    <n v="0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7999999999998"/>
    <x v="1"/>
  </r>
  <r>
    <x v="2"/>
    <x v="0"/>
    <s v="USD"/>
    <n v="1437960598"/>
    <n v="1435368598"/>
    <b v="0"/>
    <n v="0"/>
    <b v="0"/>
    <s v="theater/musical"/>
    <n v="0"/>
    <n v="0"/>
    <x v="1"/>
  </r>
  <r>
    <x v="2"/>
    <x v="0"/>
    <s v="USD"/>
    <n v="1423750542"/>
    <n v="1421158542"/>
    <b v="0"/>
    <n v="39"/>
    <b v="0"/>
    <s v="theater/musical"/>
    <n v="0.59142857142857141"/>
    <n v="53.07699999999999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7000000000002"/>
    <x v="1"/>
  </r>
  <r>
    <x v="2"/>
    <x v="0"/>
    <s v="USD"/>
    <n v="1410037200"/>
    <n v="1407435418"/>
    <b v="0"/>
    <n v="53"/>
    <b v="0"/>
    <s v="theater/musical"/>
    <n v="0.52159999999999995"/>
    <n v="49.207999999999998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7000000000002"/>
    <x v="1"/>
  </r>
  <r>
    <x v="2"/>
    <x v="0"/>
    <s v="USD"/>
    <n v="1437149640"/>
    <n v="1434558479"/>
    <b v="0"/>
    <n v="0"/>
    <b v="0"/>
    <s v="theater/musical"/>
    <n v="0"/>
    <n v="0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n v="0"/>
    <x v="1"/>
  </r>
  <r>
    <x v="2"/>
    <x v="0"/>
    <s v="USD"/>
    <n v="1429767607"/>
    <n v="1424587207"/>
    <b v="0"/>
    <n v="36"/>
    <b v="0"/>
    <s v="theater/musical"/>
    <n v="0.46363636363636362"/>
    <n v="70.832999999999998"/>
    <x v="1"/>
  </r>
  <r>
    <x v="0"/>
    <x v="0"/>
    <s v="USD"/>
    <n v="1406557877"/>
    <n v="1404743477"/>
    <b v="1"/>
    <n v="82"/>
    <b v="1"/>
    <s v="theater/plays"/>
    <n v="1.0349999999999999"/>
    <n v="63.11"/>
    <x v="1"/>
  </r>
  <r>
    <x v="0"/>
    <x v="0"/>
    <s v="USD"/>
    <n v="1403305200"/>
    <n v="1400512658"/>
    <b v="1"/>
    <n v="226"/>
    <b v="1"/>
    <s v="theater/plays"/>
    <n v="1.1932315789473684"/>
    <n v="50.158000000000001"/>
    <x v="1"/>
  </r>
  <r>
    <x v="0"/>
    <x v="0"/>
    <s v="USD"/>
    <n v="1338523140"/>
    <n v="1334442519"/>
    <b v="1"/>
    <n v="60"/>
    <b v="1"/>
    <s v="theater/plays"/>
    <n v="1.2576666666666667"/>
    <n v="62.883000000000003"/>
    <x v="1"/>
  </r>
  <r>
    <x v="0"/>
    <x v="0"/>
    <s v="USD"/>
    <n v="1408068000"/>
    <n v="1405346680"/>
    <b v="1"/>
    <n v="322"/>
    <b v="1"/>
    <s v="theater/plays"/>
    <n v="1.1974347826086957"/>
    <n v="85.531000000000006"/>
    <x v="1"/>
  </r>
  <r>
    <x v="0"/>
    <x v="0"/>
    <s v="USD"/>
    <n v="1407524751"/>
    <n v="1404932751"/>
    <b v="1"/>
    <n v="94"/>
    <b v="1"/>
    <s v="theater/plays"/>
    <n v="1.2625"/>
    <n v="53.722999999999999"/>
    <x v="1"/>
  </r>
  <r>
    <x v="0"/>
    <x v="1"/>
    <s v="GBP"/>
    <n v="1437934759"/>
    <n v="1434478759"/>
    <b v="1"/>
    <n v="47"/>
    <b v="1"/>
    <s v="theater/plays"/>
    <n v="1.0011666666666668"/>
    <n v="127.809"/>
    <x v="1"/>
  </r>
  <r>
    <x v="0"/>
    <x v="1"/>
    <s v="GBP"/>
    <n v="1452038100"/>
    <n v="1448823673"/>
    <b v="1"/>
    <n v="115"/>
    <b v="1"/>
    <s v="theater/plays"/>
    <n v="1.0213333333333334"/>
    <n v="106.574"/>
    <x v="1"/>
  </r>
  <r>
    <x v="0"/>
    <x v="0"/>
    <s v="USD"/>
    <n v="1441857540"/>
    <n v="1438617471"/>
    <b v="1"/>
    <n v="134"/>
    <b v="1"/>
    <s v="theater/plays"/>
    <n v="1.0035142857142858"/>
    <n v="262.11200000000002"/>
    <x v="1"/>
  </r>
  <r>
    <x v="0"/>
    <x v="1"/>
    <s v="GBP"/>
    <n v="1436625000"/>
    <n v="1433934371"/>
    <b v="1"/>
    <n v="35"/>
    <b v="1"/>
    <s v="theater/plays"/>
    <n v="1.0004999999999999"/>
    <n v="57.170999999999999"/>
    <x v="1"/>
  </r>
  <r>
    <x v="0"/>
    <x v="0"/>
    <s v="USD"/>
    <n v="1478264784"/>
    <n v="1475672784"/>
    <b v="1"/>
    <n v="104"/>
    <b v="1"/>
    <s v="theater/plays"/>
    <n v="1.1602222222222223"/>
    <n v="50.201999999999998"/>
    <x v="1"/>
  </r>
  <r>
    <x v="0"/>
    <x v="1"/>
    <s v="GBP"/>
    <n v="1419984000"/>
    <n v="1417132986"/>
    <b v="1"/>
    <n v="184"/>
    <b v="1"/>
    <s v="theater/plays"/>
    <n v="1.0209999999999999"/>
    <n v="66.587000000000003"/>
    <x v="1"/>
  </r>
  <r>
    <x v="0"/>
    <x v="0"/>
    <s v="USD"/>
    <n v="1427063747"/>
    <n v="1424043347"/>
    <b v="1"/>
    <n v="119"/>
    <b v="1"/>
    <s v="theater/plays"/>
    <n v="1.0011000000000001"/>
    <n v="168.25200000000001"/>
    <x v="1"/>
  </r>
  <r>
    <x v="0"/>
    <x v="0"/>
    <s v="USD"/>
    <n v="1489352400"/>
    <n v="1486411204"/>
    <b v="1"/>
    <n v="59"/>
    <b v="1"/>
    <s v="theater/plays"/>
    <n v="1.0084"/>
    <n v="256.37299999999999"/>
    <x v="1"/>
  </r>
  <r>
    <x v="0"/>
    <x v="1"/>
    <s v="GBP"/>
    <n v="1436114603"/>
    <n v="1433090603"/>
    <b v="1"/>
    <n v="113"/>
    <b v="1"/>
    <s v="theater/plays"/>
    <n v="1.0342499999999999"/>
    <n v="36.610999999999997"/>
    <x v="1"/>
  </r>
  <r>
    <x v="0"/>
    <x v="0"/>
    <s v="USD"/>
    <n v="1445722140"/>
    <n v="1443016697"/>
    <b v="1"/>
    <n v="84"/>
    <b v="1"/>
    <s v="theater/plays"/>
    <n v="1.248"/>
    <n v="37.143000000000001"/>
    <x v="1"/>
  </r>
  <r>
    <x v="0"/>
    <x v="0"/>
    <s v="USD"/>
    <n v="1440100976"/>
    <n v="1437508976"/>
    <b v="1"/>
    <n v="74"/>
    <b v="1"/>
    <s v="theater/plays"/>
    <n v="1.0951612903225807"/>
    <n v="45.878"/>
    <x v="1"/>
  </r>
  <r>
    <x v="0"/>
    <x v="0"/>
    <s v="USD"/>
    <n v="1484024400"/>
    <n v="1479932713"/>
    <b v="1"/>
    <n v="216"/>
    <b v="1"/>
    <s v="theater/plays"/>
    <n v="1.0203333333333333"/>
    <n v="141.71299999999999"/>
    <x v="1"/>
  </r>
  <r>
    <x v="0"/>
    <x v="0"/>
    <s v="USD"/>
    <n v="1464987600"/>
    <n v="1463145938"/>
    <b v="1"/>
    <n v="39"/>
    <b v="1"/>
    <s v="theater/plays"/>
    <n v="1.0235000000000001"/>
    <n v="52.487000000000002"/>
    <x v="1"/>
  </r>
  <r>
    <x v="0"/>
    <x v="1"/>
    <s v="GBP"/>
    <n v="1446213612"/>
    <n v="1443621612"/>
    <b v="1"/>
    <n v="21"/>
    <b v="1"/>
    <s v="theater/plays"/>
    <n v="1.0416666666666667"/>
    <n v="59.524000000000001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200000000001"/>
    <x v="1"/>
  </r>
  <r>
    <x v="0"/>
    <x v="0"/>
    <s v="USD"/>
    <n v="1416470398"/>
    <n v="1413874798"/>
    <b v="1"/>
    <n v="202"/>
    <b v="1"/>
    <s v="theater/plays"/>
    <n v="1.0786500000000001"/>
    <n v="106.797"/>
    <x v="1"/>
  </r>
  <r>
    <x v="0"/>
    <x v="0"/>
    <s v="USD"/>
    <n v="1412135940"/>
    <n v="1410840126"/>
    <b v="1"/>
    <n v="37"/>
    <b v="1"/>
    <s v="theater/plays"/>
    <n v="1.0988461538461538"/>
    <n v="77.215999999999994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2000000000003"/>
    <x v="1"/>
  </r>
  <r>
    <x v="0"/>
    <x v="0"/>
    <s v="USD"/>
    <n v="1488482355"/>
    <n v="1485890355"/>
    <b v="0"/>
    <n v="61"/>
    <b v="1"/>
    <s v="theater/plays"/>
    <n v="1.1879999999999999"/>
    <n v="97.376999999999995"/>
    <x v="1"/>
  </r>
  <r>
    <x v="0"/>
    <x v="1"/>
    <s v="GBP"/>
    <n v="1485991860"/>
    <n v="1483124208"/>
    <b v="0"/>
    <n v="115"/>
    <b v="1"/>
    <s v="theater/plays"/>
    <n v="1.0039275000000001"/>
    <n v="34.918999999999997"/>
    <x v="1"/>
  </r>
  <r>
    <x v="0"/>
    <x v="0"/>
    <s v="USD"/>
    <n v="1467361251"/>
    <n v="1464769251"/>
    <b v="1"/>
    <n v="181"/>
    <b v="1"/>
    <s v="theater/plays"/>
    <n v="1.0320666666666667"/>
    <n v="85.53"/>
    <x v="1"/>
  </r>
  <r>
    <x v="0"/>
    <x v="0"/>
    <s v="USD"/>
    <n v="1482962433"/>
    <n v="1480370433"/>
    <b v="0"/>
    <n v="110"/>
    <b v="1"/>
    <s v="theater/plays"/>
    <n v="1.006"/>
    <n v="182.90899999999999"/>
    <x v="1"/>
  </r>
  <r>
    <x v="0"/>
    <x v="0"/>
    <s v="USD"/>
    <n v="1443499140"/>
    <n v="1441452184"/>
    <b v="1"/>
    <n v="269"/>
    <b v="1"/>
    <s v="theater/plays"/>
    <n v="1.0078754285714286"/>
    <n v="131.136"/>
    <x v="1"/>
  </r>
  <r>
    <x v="0"/>
    <x v="1"/>
    <s v="GBP"/>
    <n v="1435752898"/>
    <n v="1433160898"/>
    <b v="1"/>
    <n v="79"/>
    <b v="1"/>
    <s v="theater/plays"/>
    <n v="1.1232142857142857"/>
    <n v="39.81"/>
    <x v="1"/>
  </r>
  <r>
    <x v="0"/>
    <x v="1"/>
    <s v="GBP"/>
    <n v="1445817540"/>
    <n v="1443665293"/>
    <b v="1"/>
    <n v="104"/>
    <b v="1"/>
    <s v="theater/plays"/>
    <n v="1.0591914022517912"/>
    <n v="59.701999999999998"/>
    <x v="1"/>
  </r>
  <r>
    <x v="0"/>
    <x v="1"/>
    <s v="GBP"/>
    <n v="1487286000"/>
    <n v="1484843948"/>
    <b v="0"/>
    <n v="34"/>
    <b v="1"/>
    <s v="theater/plays"/>
    <n v="1.0056666666666667"/>
    <n v="88.734999999999999"/>
    <x v="1"/>
  </r>
  <r>
    <x v="0"/>
    <x v="0"/>
    <s v="USD"/>
    <n v="1413269940"/>
    <n v="1410421670"/>
    <b v="1"/>
    <n v="167"/>
    <b v="1"/>
    <s v="theater/plays"/>
    <n v="1.1530588235294117"/>
    <n v="58.689"/>
    <x v="1"/>
  </r>
  <r>
    <x v="0"/>
    <x v="0"/>
    <s v="USD"/>
    <n v="1411150092"/>
    <n v="1408558092"/>
    <b v="1"/>
    <n v="183"/>
    <b v="1"/>
    <s v="theater/plays"/>
    <n v="1.273042"/>
    <n v="69.564999999999998"/>
    <x v="1"/>
  </r>
  <r>
    <x v="0"/>
    <x v="0"/>
    <s v="USD"/>
    <n v="1444348800"/>
    <n v="1442283562"/>
    <b v="1"/>
    <n v="71"/>
    <b v="1"/>
    <s v="theater/plays"/>
    <n v="1.028375"/>
    <n v="115.873"/>
    <x v="1"/>
  </r>
  <r>
    <x v="0"/>
    <x v="1"/>
    <s v="GBP"/>
    <n v="1480613982"/>
    <n v="1478018382"/>
    <b v="0"/>
    <n v="69"/>
    <b v="1"/>
    <s v="theater/plays"/>
    <n v="1.0293749999999999"/>
    <n v="23.87"/>
    <x v="1"/>
  </r>
  <r>
    <x v="0"/>
    <x v="0"/>
    <s v="USD"/>
    <n v="1434074400"/>
    <n v="1431354258"/>
    <b v="0"/>
    <n v="270"/>
    <b v="1"/>
    <s v="theater/plays"/>
    <n v="1.043047619047619"/>
    <n v="81.126000000000005"/>
    <x v="1"/>
  </r>
  <r>
    <x v="0"/>
    <x v="0"/>
    <s v="USD"/>
    <n v="1442030340"/>
    <n v="1439551200"/>
    <b v="1"/>
    <n v="193"/>
    <b v="1"/>
    <s v="theater/plays"/>
    <n v="1.1122000000000001"/>
    <n v="57.627000000000002"/>
    <x v="1"/>
  </r>
  <r>
    <x v="0"/>
    <x v="1"/>
    <s v="GBP"/>
    <n v="1436696712"/>
    <n v="1434104712"/>
    <b v="1"/>
    <n v="57"/>
    <b v="1"/>
    <s v="theater/plays"/>
    <n v="1.0586"/>
    <n v="46.43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8"/>
    <x v="1"/>
  </r>
  <r>
    <x v="0"/>
    <x v="0"/>
    <s v="USD"/>
    <n v="1415213324"/>
    <n v="1412617724"/>
    <b v="1"/>
    <n v="213"/>
    <b v="1"/>
    <s v="theater/plays"/>
    <n v="1.01552"/>
    <n v="119.19199999999999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9999999999"/>
    <x v="1"/>
  </r>
  <r>
    <x v="0"/>
    <x v="1"/>
    <s v="GBP"/>
    <n v="1427331809"/>
    <n v="1424743409"/>
    <b v="1"/>
    <n v="186"/>
    <b v="1"/>
    <s v="theater/plays"/>
    <n v="1.012576923076923"/>
    <n v="70.772000000000006"/>
    <x v="1"/>
  </r>
  <r>
    <x v="0"/>
    <x v="1"/>
    <s v="GBP"/>
    <n v="1412706375"/>
    <n v="1410114375"/>
    <b v="1"/>
    <n v="18"/>
    <b v="1"/>
    <s v="theater/plays"/>
    <n v="1.75"/>
    <n v="29.167000000000002"/>
    <x v="1"/>
  </r>
  <r>
    <x v="0"/>
    <x v="0"/>
    <s v="USD"/>
    <n v="1433995140"/>
    <n v="1432129577"/>
    <b v="1"/>
    <n v="176"/>
    <b v="1"/>
    <s v="theater/plays"/>
    <n v="1.2806"/>
    <n v="72.760999999999996"/>
    <x v="1"/>
  </r>
  <r>
    <x v="0"/>
    <x v="1"/>
    <s v="GBP"/>
    <n v="1487769952"/>
    <n v="1485177952"/>
    <b v="0"/>
    <n v="41"/>
    <b v="1"/>
    <s v="theater/plays"/>
    <n v="1.0629949999999999"/>
    <n v="51.853000000000002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"/>
    <x v="1"/>
  </r>
  <r>
    <x v="0"/>
    <x v="0"/>
    <s v="USD"/>
    <n v="1448903318"/>
    <n v="1445875718"/>
    <b v="1"/>
    <n v="73"/>
    <b v="1"/>
    <s v="theater/plays"/>
    <n v="1.0924"/>
    <n v="74.822000000000003"/>
    <x v="1"/>
  </r>
  <r>
    <x v="0"/>
    <x v="0"/>
    <s v="USD"/>
    <n v="1437067476"/>
    <n v="1434475476"/>
    <b v="1"/>
    <n v="49"/>
    <b v="1"/>
    <s v="theater/plays"/>
    <n v="1.0045454545454546"/>
    <n v="67.653000000000006"/>
    <x v="1"/>
  </r>
  <r>
    <x v="0"/>
    <x v="0"/>
    <s v="USD"/>
    <n v="1419220800"/>
    <n v="1416555262"/>
    <b v="1"/>
    <n v="134"/>
    <b v="1"/>
    <s v="theater/plays"/>
    <n v="1.0304098360655738"/>
    <n v="93.813000000000002"/>
    <x v="1"/>
  </r>
  <r>
    <x v="0"/>
    <x v="0"/>
    <s v="USD"/>
    <n v="1446238800"/>
    <n v="1444220588"/>
    <b v="1"/>
    <n v="68"/>
    <b v="1"/>
    <s v="theater/plays"/>
    <n v="1.121664"/>
    <n v="41.238"/>
    <x v="1"/>
  </r>
  <r>
    <x v="0"/>
    <x v="0"/>
    <s v="USD"/>
    <n v="1422482400"/>
    <n v="1421089938"/>
    <b v="1"/>
    <n v="49"/>
    <b v="1"/>
    <s v="theater/plays"/>
    <n v="1.03"/>
    <n v="52.551000000000002"/>
    <x v="1"/>
  </r>
  <r>
    <x v="0"/>
    <x v="17"/>
    <s v="EUR"/>
    <n v="1449162000"/>
    <n v="1446570315"/>
    <b v="1"/>
    <n v="63"/>
    <b v="1"/>
    <s v="theater/plays"/>
    <n v="1.64"/>
    <n v="70.286000000000001"/>
    <x v="1"/>
  </r>
  <r>
    <x v="0"/>
    <x v="0"/>
    <s v="USD"/>
    <n v="1434142800"/>
    <n v="1431435122"/>
    <b v="1"/>
    <n v="163"/>
    <b v="1"/>
    <s v="theater/plays"/>
    <n v="1.3128333333333333"/>
    <n v="48.325000000000003"/>
    <x v="1"/>
  </r>
  <r>
    <x v="0"/>
    <x v="0"/>
    <s v="USD"/>
    <n v="1437156660"/>
    <n v="1434564660"/>
    <b v="1"/>
    <n v="288"/>
    <b v="1"/>
    <s v="theater/plays"/>
    <n v="1.0209999999999999"/>
    <n v="53.177"/>
    <x v="1"/>
  </r>
  <r>
    <x v="0"/>
    <x v="0"/>
    <s v="USD"/>
    <n v="1472074928"/>
    <n v="1470692528"/>
    <b v="1"/>
    <n v="42"/>
    <b v="1"/>
    <s v="theater/plays"/>
    <n v="1.28"/>
    <n v="60.951999999999998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4999999999999"/>
    <x v="1"/>
  </r>
  <r>
    <x v="0"/>
    <x v="0"/>
    <s v="USD"/>
    <n v="1446814809"/>
    <n v="1444219209"/>
    <b v="1"/>
    <n v="145"/>
    <b v="1"/>
    <s v="theater/plays"/>
    <n v="1.5443"/>
    <n v="106.503"/>
    <x v="1"/>
  </r>
  <r>
    <x v="0"/>
    <x v="0"/>
    <s v="USD"/>
    <n v="1473879600"/>
    <n v="1472498042"/>
    <b v="1"/>
    <n v="21"/>
    <b v="1"/>
    <s v="theater/plays"/>
    <n v="1.0740000000000001"/>
    <n v="204.571"/>
    <x v="1"/>
  </r>
  <r>
    <x v="0"/>
    <x v="0"/>
    <s v="USD"/>
    <n v="1458075600"/>
    <n v="1454259272"/>
    <b v="1"/>
    <n v="286"/>
    <b v="1"/>
    <s v="theater/plays"/>
    <n v="1.0132258064516129"/>
    <n v="54.912999999999997"/>
    <x v="1"/>
  </r>
  <r>
    <x v="0"/>
    <x v="0"/>
    <s v="USD"/>
    <n v="1423456200"/>
    <n v="1421183271"/>
    <b v="1"/>
    <n v="12"/>
    <b v="1"/>
    <s v="theater/plays"/>
    <n v="1.0027777777777778"/>
    <n v="150.417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8999999999996"/>
    <x v="1"/>
  </r>
  <r>
    <x v="0"/>
    <x v="0"/>
    <s v="USD"/>
    <n v="1459474059"/>
    <n v="1456885659"/>
    <b v="0"/>
    <n v="63"/>
    <b v="1"/>
    <s v="theater/plays"/>
    <n v="1.1427586206896552"/>
    <n v="105.206"/>
    <x v="1"/>
  </r>
  <r>
    <x v="0"/>
    <x v="0"/>
    <s v="USD"/>
    <n v="1433134800"/>
    <n v="1430158198"/>
    <b v="0"/>
    <n v="30"/>
    <b v="1"/>
    <s v="theater/plays"/>
    <n v="1.03"/>
    <n v="68.667000000000002"/>
    <x v="1"/>
  </r>
  <r>
    <x v="0"/>
    <x v="0"/>
    <s v="USD"/>
    <n v="1441153705"/>
    <n v="1438561705"/>
    <b v="0"/>
    <n v="47"/>
    <b v="1"/>
    <s v="theater/plays"/>
    <n v="1.216"/>
    <n v="129.36199999999999"/>
    <x v="1"/>
  </r>
  <r>
    <x v="0"/>
    <x v="0"/>
    <s v="USD"/>
    <n v="1461904788"/>
    <n v="1458103188"/>
    <b v="0"/>
    <n v="237"/>
    <b v="1"/>
    <s v="theater/plays"/>
    <n v="1.026467741935484"/>
    <n v="134.26400000000001"/>
    <x v="1"/>
  </r>
  <r>
    <x v="0"/>
    <x v="1"/>
    <s v="GBP"/>
    <n v="1455138000"/>
    <n v="1452448298"/>
    <b v="0"/>
    <n v="47"/>
    <b v="1"/>
    <s v="theater/plays"/>
    <n v="1.0475000000000001"/>
    <n v="17.829999999999998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000000000002"/>
    <x v="1"/>
  </r>
  <r>
    <x v="0"/>
    <x v="0"/>
    <s v="USD"/>
    <n v="1471291782"/>
    <n v="1468699782"/>
    <b v="0"/>
    <n v="122"/>
    <b v="1"/>
    <s v="theater/plays"/>
    <n v="1.0176666666666667"/>
    <n v="125.123"/>
    <x v="1"/>
  </r>
  <r>
    <x v="0"/>
    <x v="5"/>
    <s v="CAD"/>
    <n v="1448733628"/>
    <n v="1446573628"/>
    <b v="0"/>
    <n v="34"/>
    <b v="1"/>
    <s v="theater/plays"/>
    <n v="1"/>
    <n v="73.528999999999996"/>
    <x v="1"/>
  </r>
  <r>
    <x v="0"/>
    <x v="1"/>
    <s v="GBP"/>
    <n v="1466463600"/>
    <n v="1463337315"/>
    <b v="0"/>
    <n v="207"/>
    <b v="1"/>
    <s v="theater/plays"/>
    <n v="1.0026489999999999"/>
    <n v="48.436999999999998"/>
    <x v="1"/>
  </r>
  <r>
    <x v="0"/>
    <x v="1"/>
    <s v="GBP"/>
    <n v="1487580602"/>
    <n v="1485161402"/>
    <b v="0"/>
    <n v="25"/>
    <b v="1"/>
    <s v="theater/plays"/>
    <n v="1.3304200000000002"/>
    <n v="26.608000000000001"/>
    <x v="1"/>
  </r>
  <r>
    <x v="0"/>
    <x v="1"/>
    <s v="GBP"/>
    <n v="1489234891"/>
    <n v="1486642891"/>
    <b v="0"/>
    <n v="72"/>
    <b v="1"/>
    <s v="theater/plays"/>
    <n v="1.212"/>
    <n v="33.667000000000002"/>
    <x v="1"/>
  </r>
  <r>
    <x v="0"/>
    <x v="0"/>
    <s v="USD"/>
    <n v="1442462340"/>
    <n v="1439743900"/>
    <b v="0"/>
    <n v="14"/>
    <b v="1"/>
    <s v="theater/plays"/>
    <n v="1.1399999999999999"/>
    <n v="40.713999999999999"/>
    <x v="1"/>
  </r>
  <r>
    <x v="0"/>
    <x v="1"/>
    <s v="GBP"/>
    <n v="1449257348"/>
    <n v="1444069748"/>
    <b v="0"/>
    <n v="15"/>
    <b v="1"/>
    <s v="theater/plays"/>
    <n v="2.8613861386138613"/>
    <n v="19.266999999999999"/>
    <x v="1"/>
  </r>
  <r>
    <x v="0"/>
    <x v="4"/>
    <s v="NZD"/>
    <n v="1488622352"/>
    <n v="1486030352"/>
    <b v="0"/>
    <n v="91"/>
    <b v="1"/>
    <s v="theater/plays"/>
    <n v="1.7044444444444444"/>
    <n v="84.286000000000001"/>
    <x v="1"/>
  </r>
  <r>
    <x v="0"/>
    <x v="1"/>
    <s v="GBP"/>
    <n v="1434459554"/>
    <n v="1431867554"/>
    <b v="0"/>
    <n v="24"/>
    <b v="1"/>
    <s v="theater/plays"/>
    <n v="1.1833333333333333"/>
    <n v="29.582999999999998"/>
    <x v="1"/>
  </r>
  <r>
    <x v="0"/>
    <x v="1"/>
    <s v="GBP"/>
    <n v="1474886229"/>
    <n v="1472294229"/>
    <b v="0"/>
    <n v="27"/>
    <b v="1"/>
    <s v="theater/plays"/>
    <n v="1.0285857142857142"/>
    <n v="26.667000000000002"/>
    <x v="1"/>
  </r>
  <r>
    <x v="0"/>
    <x v="1"/>
    <s v="GBP"/>
    <n v="1448229600"/>
    <n v="1446401372"/>
    <b v="0"/>
    <n v="47"/>
    <b v="1"/>
    <s v="theater/plays"/>
    <n v="1.4406666666666668"/>
    <n v="45.978999999999999"/>
    <x v="1"/>
  </r>
  <r>
    <x v="0"/>
    <x v="1"/>
    <s v="GBP"/>
    <n v="1438037940"/>
    <n v="1436380256"/>
    <b v="0"/>
    <n v="44"/>
    <b v="1"/>
    <s v="theater/plays"/>
    <n v="1.0007272727272727"/>
    <n v="125.09099999999999"/>
    <x v="1"/>
  </r>
  <r>
    <x v="0"/>
    <x v="0"/>
    <s v="USD"/>
    <n v="1442102400"/>
    <n v="1440370768"/>
    <b v="0"/>
    <n v="72"/>
    <b v="1"/>
    <s v="theater/plays"/>
    <n v="1.0173000000000001"/>
    <n v="141.292"/>
    <x v="1"/>
  </r>
  <r>
    <x v="0"/>
    <x v="0"/>
    <s v="USD"/>
    <n v="1444860063"/>
    <n v="1442268063"/>
    <b v="0"/>
    <n v="63"/>
    <b v="1"/>
    <s v="theater/plays"/>
    <n v="1.1619999999999999"/>
    <n v="55.332999999999998"/>
    <x v="1"/>
  </r>
  <r>
    <x v="0"/>
    <x v="0"/>
    <s v="USD"/>
    <n v="1430329862"/>
    <n v="1428515462"/>
    <b v="0"/>
    <n v="88"/>
    <b v="1"/>
    <s v="theater/plays"/>
    <n v="1.3616666666666666"/>
    <n v="46.42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99999999999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4000000000001"/>
    <x v="1"/>
  </r>
  <r>
    <x v="0"/>
    <x v="0"/>
    <s v="USD"/>
    <n v="1463275339"/>
    <n v="1460683339"/>
    <b v="0"/>
    <n v="20"/>
    <b v="1"/>
    <s v="theater/plays"/>
    <n v="1.0668"/>
    <n v="53.34"/>
    <x v="1"/>
  </r>
  <r>
    <x v="0"/>
    <x v="0"/>
    <s v="USD"/>
    <n v="1460581365"/>
    <n v="1458766965"/>
    <b v="0"/>
    <n v="57"/>
    <b v="1"/>
    <s v="theater/plays"/>
    <n v="1.2228571428571429"/>
    <n v="75.087999999999994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9"/>
    <x v="1"/>
  </r>
  <r>
    <x v="0"/>
    <x v="0"/>
    <s v="USD"/>
    <n v="1445065210"/>
    <n v="1442473210"/>
    <b v="0"/>
    <n v="45"/>
    <b v="1"/>
    <s v="theater/plays"/>
    <n v="1.0984"/>
    <n v="61.021999999999998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000000000006"/>
    <x v="1"/>
  </r>
  <r>
    <x v="0"/>
    <x v="1"/>
    <s v="GBP"/>
    <n v="1431115500"/>
    <n v="1428733511"/>
    <b v="0"/>
    <n v="58"/>
    <b v="1"/>
    <s v="theater/plays"/>
    <n v="2.1074999999999999"/>
    <n v="29.068999999999999"/>
    <x v="1"/>
  </r>
  <r>
    <x v="0"/>
    <x v="1"/>
    <s v="GBP"/>
    <n v="1462519041"/>
    <n v="1459927041"/>
    <b v="0"/>
    <n v="89"/>
    <b v="1"/>
    <s v="theater/plays"/>
    <n v="1.1000000000000001"/>
    <n v="49.438000000000002"/>
    <x v="1"/>
  </r>
  <r>
    <x v="0"/>
    <x v="0"/>
    <s v="USD"/>
    <n v="1407506040"/>
    <n v="1404680075"/>
    <b v="0"/>
    <n v="125"/>
    <b v="1"/>
    <s v="theater/plays"/>
    <n v="1.0008673425918038"/>
    <n v="93.977000000000004"/>
    <x v="1"/>
  </r>
  <r>
    <x v="0"/>
    <x v="0"/>
    <s v="USD"/>
    <n v="1465347424"/>
    <n v="1462755424"/>
    <b v="0"/>
    <n v="18"/>
    <b v="1"/>
    <s v="theater/plays"/>
    <n v="1.0619047619047619"/>
    <n v="61.94400000000000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00000000000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199999999999"/>
    <x v="1"/>
  </r>
  <r>
    <x v="0"/>
    <x v="1"/>
    <s v="GBP"/>
    <n v="1474793208"/>
    <n v="1472201208"/>
    <b v="0"/>
    <n v="49"/>
    <b v="1"/>
    <s v="theater/plays"/>
    <n v="1.2589999999999999"/>
    <n v="25.693999999999999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100000000001"/>
    <x v="1"/>
  </r>
  <r>
    <x v="0"/>
    <x v="1"/>
    <s v="GBP"/>
    <n v="1462697966"/>
    <n v="1460105966"/>
    <b v="0"/>
    <n v="33"/>
    <b v="1"/>
    <s v="theater/plays"/>
    <n v="1.0125"/>
    <n v="24.545000000000002"/>
    <x v="1"/>
  </r>
  <r>
    <x v="0"/>
    <x v="0"/>
    <s v="USD"/>
    <n v="1404522000"/>
    <n v="1404308883"/>
    <b v="0"/>
    <n v="9"/>
    <b v="1"/>
    <s v="theater/plays"/>
    <n v="1.4638888888888888"/>
    <n v="292.77800000000002"/>
    <x v="1"/>
  </r>
  <r>
    <x v="0"/>
    <x v="1"/>
    <s v="GBP"/>
    <n v="1406502000"/>
    <n v="1405583108"/>
    <b v="0"/>
    <n v="26"/>
    <b v="1"/>
    <s v="theater/plays"/>
    <n v="1.1679999999999999"/>
    <n v="44.923000000000002"/>
    <x v="1"/>
  </r>
  <r>
    <x v="0"/>
    <x v="1"/>
    <s v="GBP"/>
    <n v="1427919468"/>
    <n v="1425331068"/>
    <b v="0"/>
    <n v="69"/>
    <b v="1"/>
    <s v="theater/plays"/>
    <n v="1.0626666666666666"/>
    <n v="23.100999999999999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000000000001"/>
    <x v="1"/>
  </r>
  <r>
    <x v="0"/>
    <x v="0"/>
    <s v="USD"/>
    <n v="1434384880"/>
    <n v="1432484080"/>
    <b v="0"/>
    <n v="111"/>
    <b v="1"/>
    <s v="theater/plays"/>
    <n v="1.0457142857142858"/>
    <n v="32.972999999999999"/>
    <x v="1"/>
  </r>
  <r>
    <x v="0"/>
    <x v="0"/>
    <s v="USD"/>
    <n v="1438259422"/>
    <n v="1435667422"/>
    <b v="0"/>
    <n v="46"/>
    <b v="1"/>
    <s v="theater/plays"/>
    <n v="1.3862051149573753"/>
    <n v="116.652"/>
    <x v="1"/>
  </r>
  <r>
    <x v="0"/>
    <x v="1"/>
    <s v="GBP"/>
    <n v="1407106800"/>
    <n v="1404749446"/>
    <b v="0"/>
    <n v="63"/>
    <b v="1"/>
    <s v="theater/plays"/>
    <n v="1.0032000000000001"/>
    <n v="79.619"/>
    <x v="1"/>
  </r>
  <r>
    <x v="0"/>
    <x v="1"/>
    <s v="GBP"/>
    <n v="1459845246"/>
    <n v="1457429646"/>
    <b v="0"/>
    <n v="9"/>
    <b v="1"/>
    <s v="theater/plays"/>
    <n v="1"/>
    <n v="27.777999999999999"/>
    <x v="1"/>
  </r>
  <r>
    <x v="0"/>
    <x v="1"/>
    <s v="GBP"/>
    <n v="1412974800"/>
    <n v="1411109167"/>
    <b v="0"/>
    <n v="34"/>
    <b v="1"/>
    <s v="theater/plays"/>
    <n v="1.1020000000000001"/>
    <n v="81.028999999999996"/>
    <x v="1"/>
  </r>
  <r>
    <x v="0"/>
    <x v="0"/>
    <s v="USD"/>
    <n v="1487944080"/>
    <n v="1486129680"/>
    <b v="0"/>
    <n v="112"/>
    <b v="1"/>
    <s v="theater/plays"/>
    <n v="1.0218"/>
    <n v="136.84800000000001"/>
    <x v="1"/>
  </r>
  <r>
    <x v="0"/>
    <x v="0"/>
    <s v="USD"/>
    <n v="1469721518"/>
    <n v="1467129518"/>
    <b v="0"/>
    <n v="47"/>
    <b v="1"/>
    <s v="theater/plays"/>
    <n v="1.0435000000000001"/>
    <n v="177.61699999999999"/>
    <x v="1"/>
  </r>
  <r>
    <x v="0"/>
    <x v="0"/>
    <s v="USD"/>
    <n v="1481066554"/>
    <n v="1478906554"/>
    <b v="0"/>
    <n v="38"/>
    <b v="1"/>
    <s v="theater/plays"/>
    <n v="1.3816666666666666"/>
    <n v="109.07899999999999"/>
    <x v="1"/>
  </r>
  <r>
    <x v="0"/>
    <x v="1"/>
    <s v="GBP"/>
    <n v="1465750800"/>
    <n v="1463771421"/>
    <b v="0"/>
    <n v="28"/>
    <b v="1"/>
    <s v="theater/plays"/>
    <n v="1"/>
    <n v="119.643"/>
    <x v="1"/>
  </r>
  <r>
    <x v="0"/>
    <x v="0"/>
    <s v="USD"/>
    <n v="1427864340"/>
    <n v="1425020810"/>
    <b v="0"/>
    <n v="78"/>
    <b v="1"/>
    <s v="theater/plays"/>
    <n v="1.0166666666666666"/>
    <n v="78.204999999999998"/>
    <x v="1"/>
  </r>
  <r>
    <x v="0"/>
    <x v="1"/>
    <s v="GBP"/>
    <n v="1460553480"/>
    <n v="1458770384"/>
    <b v="0"/>
    <n v="23"/>
    <b v="1"/>
    <s v="theater/plays"/>
    <n v="1.7142857142857142"/>
    <n v="52.173999999999999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7000000000002"/>
    <x v="1"/>
  </r>
  <r>
    <x v="0"/>
    <x v="1"/>
    <s v="GBP"/>
    <n v="1462741200"/>
    <n v="1461503654"/>
    <b v="0"/>
    <n v="22"/>
    <b v="1"/>
    <s v="theater/plays"/>
    <n v="1.1944999999999999"/>
    <n v="108.59099999999999"/>
    <x v="1"/>
  </r>
  <r>
    <x v="0"/>
    <x v="0"/>
    <s v="USD"/>
    <n v="1461988740"/>
    <n v="1459949080"/>
    <b v="0"/>
    <n v="79"/>
    <b v="1"/>
    <s v="theater/plays"/>
    <n v="1.002909090909091"/>
    <n v="69.822999999999993"/>
    <x v="1"/>
  </r>
  <r>
    <x v="0"/>
    <x v="0"/>
    <s v="USD"/>
    <n v="1465837200"/>
    <n v="1463971172"/>
    <b v="0"/>
    <n v="14"/>
    <b v="1"/>
    <s v="theater/plays"/>
    <n v="1.534"/>
    <n v="109.571"/>
    <x v="1"/>
  </r>
  <r>
    <x v="0"/>
    <x v="19"/>
    <s v="EUR"/>
    <n v="1448838000"/>
    <n v="1445791811"/>
    <b v="0"/>
    <n v="51"/>
    <b v="1"/>
    <s v="theater/plays"/>
    <n v="1.0442857142857143"/>
    <n v="71.667000000000002"/>
    <x v="1"/>
  </r>
  <r>
    <x v="0"/>
    <x v="1"/>
    <s v="GBP"/>
    <n v="1406113200"/>
    <n v="1402910965"/>
    <b v="0"/>
    <n v="54"/>
    <b v="1"/>
    <s v="theater/plays"/>
    <n v="1.0109999999999999"/>
    <n v="93.61100000000000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000000000002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"/>
    <x v="1"/>
  </r>
  <r>
    <x v="0"/>
    <x v="1"/>
    <s v="GBP"/>
    <n v="1468611272"/>
    <n v="1466019272"/>
    <b v="0"/>
    <n v="27"/>
    <b v="1"/>
    <s v="theater/plays"/>
    <n v="1.014"/>
    <n v="56.332999999999998"/>
    <x v="1"/>
  </r>
  <r>
    <x v="0"/>
    <x v="1"/>
    <s v="GBP"/>
    <n v="1406887310"/>
    <n v="1404295310"/>
    <b v="0"/>
    <n v="21"/>
    <b v="1"/>
    <s v="theater/plays"/>
    <n v="1.01"/>
    <n v="96.19"/>
    <x v="1"/>
  </r>
  <r>
    <x v="0"/>
    <x v="0"/>
    <s v="USD"/>
    <n v="1416385679"/>
    <n v="1413790079"/>
    <b v="0"/>
    <n v="162"/>
    <b v="1"/>
    <s v="theater/plays"/>
    <n v="1.0299"/>
    <n v="63.573999999999998"/>
    <x v="1"/>
  </r>
  <r>
    <x v="0"/>
    <x v="0"/>
    <s v="USD"/>
    <n v="1487985734"/>
    <n v="1484097734"/>
    <b v="0"/>
    <n v="23"/>
    <b v="1"/>
    <s v="theater/plays"/>
    <n v="1.0625"/>
    <n v="184.78299999999999"/>
    <x v="1"/>
  </r>
  <r>
    <x v="0"/>
    <x v="20"/>
    <s v="SGD"/>
    <n v="1481731140"/>
    <n v="1479866343"/>
    <b v="0"/>
    <n v="72"/>
    <b v="1"/>
    <s v="theater/plays"/>
    <n v="1.0137777777777779"/>
    <n v="126.72199999999999"/>
    <x v="1"/>
  </r>
  <r>
    <x v="0"/>
    <x v="0"/>
    <s v="USD"/>
    <n v="1409587140"/>
    <n v="1408062990"/>
    <b v="0"/>
    <n v="68"/>
    <b v="1"/>
    <s v="theater/plays"/>
    <n v="1.1346000000000001"/>
    <n v="83.426000000000002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99999999999"/>
    <x v="1"/>
  </r>
  <r>
    <x v="0"/>
    <x v="1"/>
    <s v="GBP"/>
    <n v="1458075600"/>
    <n v="1456183649"/>
    <b v="0"/>
    <n v="72"/>
    <b v="1"/>
    <s v="theater/plays"/>
    <n v="1.0593333333333332"/>
    <n v="44.139000000000003"/>
    <x v="1"/>
  </r>
  <r>
    <x v="0"/>
    <x v="0"/>
    <s v="USD"/>
    <n v="1449973592"/>
    <n v="1447381592"/>
    <b v="0"/>
    <n v="3"/>
    <b v="1"/>
    <s v="theater/plays"/>
    <n v="1.04"/>
    <n v="866.66700000000003"/>
    <x v="1"/>
  </r>
  <r>
    <x v="0"/>
    <x v="0"/>
    <s v="USD"/>
    <n v="1431481037"/>
    <n v="1428889037"/>
    <b v="0"/>
    <n v="18"/>
    <b v="1"/>
    <s v="theater/plays"/>
    <n v="2.21"/>
    <n v="61.389000000000003"/>
    <x v="1"/>
  </r>
  <r>
    <x v="0"/>
    <x v="1"/>
    <s v="GBP"/>
    <n v="1438467894"/>
    <n v="1436307894"/>
    <b v="0"/>
    <n v="30"/>
    <b v="1"/>
    <s v="theater/plays"/>
    <n v="1.1866666666666668"/>
    <n v="29.667000000000002"/>
    <x v="1"/>
  </r>
  <r>
    <x v="0"/>
    <x v="0"/>
    <s v="USD"/>
    <n v="1420088400"/>
    <n v="1416977259"/>
    <b v="0"/>
    <n v="23"/>
    <b v="1"/>
    <s v="theater/plays"/>
    <n v="1.046"/>
    <n v="45.478000000000002"/>
    <x v="1"/>
  </r>
  <r>
    <x v="0"/>
    <x v="17"/>
    <s v="EUR"/>
    <n v="1484441980"/>
    <n v="1479257980"/>
    <b v="0"/>
    <n v="54"/>
    <b v="1"/>
    <s v="theater/plays"/>
    <n v="1.0389999999999999"/>
    <n v="96.203999999999994"/>
    <x v="1"/>
  </r>
  <r>
    <x v="0"/>
    <x v="0"/>
    <s v="USD"/>
    <n v="1481961600"/>
    <n v="1479283285"/>
    <b v="0"/>
    <n v="26"/>
    <b v="1"/>
    <s v="theater/plays"/>
    <n v="1.1773333333333333"/>
    <n v="67.923000000000002"/>
    <x v="1"/>
  </r>
  <r>
    <x v="0"/>
    <x v="0"/>
    <s v="USD"/>
    <n v="1449089965"/>
    <n v="1446670765"/>
    <b v="0"/>
    <n v="9"/>
    <b v="1"/>
    <s v="theater/plays"/>
    <n v="1.385"/>
    <n v="30.777999999999999"/>
    <x v="1"/>
  </r>
  <r>
    <x v="0"/>
    <x v="0"/>
    <s v="USD"/>
    <n v="1408942740"/>
    <n v="1407157756"/>
    <b v="0"/>
    <n v="27"/>
    <b v="1"/>
    <s v="theater/plays"/>
    <n v="1.0349999999999999"/>
    <n v="38.332999999999998"/>
    <x v="1"/>
  </r>
  <r>
    <x v="0"/>
    <x v="1"/>
    <s v="GBP"/>
    <n v="1437235200"/>
    <n v="1435177840"/>
    <b v="0"/>
    <n v="30"/>
    <b v="1"/>
    <s v="theater/plays"/>
    <n v="1.0024999999999999"/>
    <n v="66.832999999999998"/>
    <x v="1"/>
  </r>
  <r>
    <x v="0"/>
    <x v="5"/>
    <s v="CAD"/>
    <n v="1446053616"/>
    <n v="1443461616"/>
    <b v="0"/>
    <n v="52"/>
    <b v="1"/>
    <s v="theater/plays"/>
    <n v="1.0657142857142856"/>
    <n v="71.730999999999995"/>
    <x v="1"/>
  </r>
  <r>
    <x v="0"/>
    <x v="1"/>
    <s v="GBP"/>
    <n v="1400423973"/>
    <n v="1399387173"/>
    <b v="0"/>
    <n v="17"/>
    <b v="1"/>
    <s v="theater/plays"/>
    <n v="1"/>
    <n v="176.471"/>
    <x v="1"/>
  </r>
  <r>
    <x v="0"/>
    <x v="0"/>
    <s v="USD"/>
    <n v="1429976994"/>
    <n v="1424796594"/>
    <b v="0"/>
    <n v="19"/>
    <b v="1"/>
    <s v="theater/plays"/>
    <n v="1.0001249999999999"/>
    <n v="421.10500000000002"/>
    <x v="1"/>
  </r>
  <r>
    <x v="0"/>
    <x v="1"/>
    <s v="GBP"/>
    <n v="1426870560"/>
    <n v="1424280899"/>
    <b v="0"/>
    <n v="77"/>
    <b v="1"/>
    <s v="theater/plays"/>
    <n v="1.0105"/>
    <n v="104.98699999999999"/>
    <x v="1"/>
  </r>
  <r>
    <x v="0"/>
    <x v="1"/>
    <s v="GBP"/>
    <n v="1409490480"/>
    <n v="1407400306"/>
    <b v="0"/>
    <n v="21"/>
    <b v="1"/>
    <s v="theater/plays"/>
    <n v="1.0763636363636364"/>
    <n v="28.19"/>
    <x v="1"/>
  </r>
  <r>
    <x v="0"/>
    <x v="1"/>
    <s v="GBP"/>
    <n v="1440630000"/>
    <n v="1439122800"/>
    <b v="0"/>
    <n v="38"/>
    <b v="1"/>
    <s v="theater/plays"/>
    <n v="1.0365"/>
    <n v="54.552999999999997"/>
    <x v="1"/>
  </r>
  <r>
    <x v="0"/>
    <x v="0"/>
    <s v="USD"/>
    <n v="1417305178"/>
    <n v="1414277578"/>
    <b v="0"/>
    <n v="28"/>
    <b v="1"/>
    <s v="theater/plays"/>
    <n v="1.0443333333333333"/>
    <n v="111.893"/>
    <x v="1"/>
  </r>
  <r>
    <x v="0"/>
    <x v="0"/>
    <s v="USD"/>
    <n v="1426044383"/>
    <n v="1423455983"/>
    <b v="0"/>
    <n v="48"/>
    <b v="1"/>
    <s v="theater/plays"/>
    <n v="1.0225"/>
    <n v="85.207999999999998"/>
    <x v="1"/>
  </r>
  <r>
    <x v="0"/>
    <x v="1"/>
    <s v="GBP"/>
    <n v="1470092340"/>
    <n v="1467973256"/>
    <b v="0"/>
    <n v="46"/>
    <b v="1"/>
    <s v="theater/plays"/>
    <n v="1.0074285714285713"/>
    <n v="76.652000000000001"/>
    <x v="1"/>
  </r>
  <r>
    <x v="0"/>
    <x v="0"/>
    <s v="USD"/>
    <n v="1466707620"/>
    <n v="1464979620"/>
    <b v="0"/>
    <n v="30"/>
    <b v="1"/>
    <s v="theater/plays"/>
    <n v="1.1171428571428572"/>
    <n v="65.167000000000002"/>
    <x v="1"/>
  </r>
  <r>
    <x v="0"/>
    <x v="0"/>
    <s v="USD"/>
    <n v="1448074800"/>
    <n v="1444874768"/>
    <b v="0"/>
    <n v="64"/>
    <b v="1"/>
    <s v="theater/plays"/>
    <n v="1.0001100000000001"/>
    <n v="93.76"/>
    <x v="1"/>
  </r>
  <r>
    <x v="0"/>
    <x v="0"/>
    <s v="USD"/>
    <n v="1418244552"/>
    <n v="1415652552"/>
    <b v="0"/>
    <n v="15"/>
    <b v="1"/>
    <s v="theater/plays"/>
    <n v="1"/>
    <n v="133.333"/>
    <x v="1"/>
  </r>
  <r>
    <x v="0"/>
    <x v="0"/>
    <s v="USD"/>
    <n v="1417620506"/>
    <n v="1415028506"/>
    <b v="0"/>
    <n v="41"/>
    <b v="1"/>
    <s v="theater/plays"/>
    <n v="1.05"/>
    <n v="51.22"/>
    <x v="1"/>
  </r>
  <r>
    <x v="0"/>
    <x v="0"/>
    <s v="USD"/>
    <n v="1418581088"/>
    <n v="1415125088"/>
    <b v="0"/>
    <n v="35"/>
    <b v="1"/>
    <s v="theater/plays"/>
    <n v="1.1686666666666667"/>
    <n v="100.17100000000001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699999999999"/>
    <x v="1"/>
  </r>
  <r>
    <x v="0"/>
    <x v="0"/>
    <s v="USD"/>
    <n v="1405017345"/>
    <n v="1403721345"/>
    <b v="0"/>
    <n v="22"/>
    <b v="1"/>
    <s v="theater/plays"/>
    <n v="1.024"/>
    <n v="69.817999999999998"/>
    <x v="1"/>
  </r>
  <r>
    <x v="0"/>
    <x v="0"/>
    <s v="USD"/>
    <n v="1407536880"/>
    <n v="1404997548"/>
    <b v="0"/>
    <n v="18"/>
    <b v="1"/>
    <s v="theater/plays"/>
    <n v="2.23"/>
    <n v="61.944000000000003"/>
    <x v="1"/>
  </r>
  <r>
    <x v="0"/>
    <x v="1"/>
    <s v="GBP"/>
    <n v="1462565855"/>
    <n v="1458245855"/>
    <b v="0"/>
    <n v="12"/>
    <b v="1"/>
    <s v="theater/plays"/>
    <n v="1"/>
    <n v="41.667000000000002"/>
    <x v="1"/>
  </r>
  <r>
    <x v="0"/>
    <x v="0"/>
    <s v="USD"/>
    <n v="1415234760"/>
    <n v="1413065230"/>
    <b v="0"/>
    <n v="44"/>
    <b v="1"/>
    <s v="theater/plays"/>
    <n v="1.0580000000000001"/>
    <n v="36.067999999999998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999999999999"/>
    <x v="1"/>
  </r>
  <r>
    <x v="0"/>
    <x v="0"/>
    <s v="USD"/>
    <n v="1401595140"/>
    <n v="1399286589"/>
    <b v="0"/>
    <n v="28"/>
    <b v="1"/>
    <s v="theater/plays"/>
    <n v="1.0433333333333332"/>
    <n v="55.893000000000001"/>
    <x v="1"/>
  </r>
  <r>
    <x v="0"/>
    <x v="1"/>
    <s v="GBP"/>
    <n v="1455832800"/>
    <n v="1452338929"/>
    <b v="0"/>
    <n v="24"/>
    <b v="1"/>
    <s v="theater/plays"/>
    <n v="1.1200000000000001"/>
    <n v="11.667"/>
    <x v="1"/>
  </r>
  <r>
    <x v="0"/>
    <x v="0"/>
    <s v="USD"/>
    <n v="1416589200"/>
    <n v="1414605776"/>
    <b v="0"/>
    <n v="65"/>
    <b v="1"/>
    <s v="theater/plays"/>
    <n v="1.1107499999999999"/>
    <n v="68.353999999999999"/>
    <x v="1"/>
  </r>
  <r>
    <x v="0"/>
    <x v="1"/>
    <s v="GBP"/>
    <n v="1424556325"/>
    <n v="1421964325"/>
    <b v="0"/>
    <n v="46"/>
    <b v="1"/>
    <s v="theater/plays"/>
    <n v="1.0375000000000001"/>
    <n v="27.065000000000001"/>
    <x v="1"/>
  </r>
  <r>
    <x v="0"/>
    <x v="0"/>
    <s v="USD"/>
    <n v="1409266414"/>
    <n v="1405378414"/>
    <b v="0"/>
    <n v="85"/>
    <b v="1"/>
    <s v="theater/plays"/>
    <n v="1.0041"/>
    <n v="118.129"/>
    <x v="1"/>
  </r>
  <r>
    <x v="0"/>
    <x v="1"/>
    <s v="GBP"/>
    <n v="1438968146"/>
    <n v="1436376146"/>
    <b v="0"/>
    <n v="66"/>
    <b v="1"/>
    <s v="theater/plays"/>
    <n v="1.0186206896551724"/>
    <n v="44.758000000000003"/>
    <x v="1"/>
  </r>
  <r>
    <x v="0"/>
    <x v="0"/>
    <s v="USD"/>
    <n v="1447295460"/>
    <n v="1444747843"/>
    <b v="0"/>
    <n v="165"/>
    <b v="1"/>
    <s v="theater/plays"/>
    <n v="1.0976666666666666"/>
    <n v="99.787999999999997"/>
    <x v="1"/>
  </r>
  <r>
    <x v="0"/>
    <x v="1"/>
    <s v="GBP"/>
    <n v="1435230324"/>
    <n v="1432638324"/>
    <b v="0"/>
    <n v="17"/>
    <b v="1"/>
    <s v="theater/plays"/>
    <n v="1"/>
    <n v="117.64700000000001"/>
    <x v="1"/>
  </r>
  <r>
    <x v="0"/>
    <x v="0"/>
    <s v="USD"/>
    <n v="1434542702"/>
    <n v="1432814702"/>
    <b v="0"/>
    <n v="3"/>
    <b v="1"/>
    <s v="theater/plays"/>
    <n v="1.22"/>
    <n v="203.333"/>
    <x v="1"/>
  </r>
  <r>
    <x v="0"/>
    <x v="1"/>
    <s v="GBP"/>
    <n v="1456876740"/>
    <n v="1455063886"/>
    <b v="0"/>
    <n v="17"/>
    <b v="1"/>
    <s v="theater/plays"/>
    <n v="1.3757142857142857"/>
    <n v="28.324000000000002"/>
    <x v="1"/>
  </r>
  <r>
    <x v="0"/>
    <x v="0"/>
    <s v="USD"/>
    <n v="1405511376"/>
    <n v="1401623376"/>
    <b v="0"/>
    <n v="91"/>
    <b v="1"/>
    <s v="theater/plays"/>
    <n v="1.0031000000000001"/>
    <n v="110.23099999999999"/>
    <x v="1"/>
  </r>
  <r>
    <x v="0"/>
    <x v="1"/>
    <s v="GBP"/>
    <n v="1404641289"/>
    <n v="1402049289"/>
    <b v="0"/>
    <n v="67"/>
    <b v="1"/>
    <s v="theater/plays"/>
    <n v="1.071"/>
    <n v="31.97"/>
    <x v="1"/>
  </r>
  <r>
    <x v="0"/>
    <x v="0"/>
    <s v="USD"/>
    <n v="1405727304"/>
    <n v="1403135304"/>
    <b v="0"/>
    <n v="18"/>
    <b v="1"/>
    <s v="theater/plays"/>
    <n v="2.11"/>
    <n v="58.610999999999997"/>
    <x v="1"/>
  </r>
  <r>
    <x v="0"/>
    <x v="1"/>
    <s v="GBP"/>
    <n v="1469998680"/>
    <n v="1466710358"/>
    <b v="0"/>
    <n v="21"/>
    <b v="1"/>
    <s v="theater/plays"/>
    <n v="1.236"/>
    <n v="29.428999999999998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7"/>
    <x v="1"/>
  </r>
  <r>
    <x v="0"/>
    <x v="1"/>
    <s v="GBP"/>
    <n v="1411858862"/>
    <n v="1409266862"/>
    <b v="0"/>
    <n v="26"/>
    <b v="1"/>
    <s v="theater/plays"/>
    <n v="1"/>
    <n v="115.38500000000001"/>
    <x v="1"/>
  </r>
  <r>
    <x v="0"/>
    <x v="0"/>
    <s v="USD"/>
    <n v="1425099540"/>
    <n v="1424280938"/>
    <b v="0"/>
    <n v="14"/>
    <b v="1"/>
    <s v="theater/plays"/>
    <n v="1.3"/>
    <n v="46.429000000000002"/>
    <x v="1"/>
  </r>
  <r>
    <x v="0"/>
    <x v="0"/>
    <s v="USD"/>
    <n v="1480579140"/>
    <n v="1478030325"/>
    <b v="0"/>
    <n v="44"/>
    <b v="1"/>
    <s v="theater/plays"/>
    <n v="1.0349999999999999"/>
    <n v="70.567999999999998"/>
    <x v="1"/>
  </r>
  <r>
    <x v="0"/>
    <x v="0"/>
    <s v="USD"/>
    <n v="1460935800"/>
    <n v="1459999656"/>
    <b v="0"/>
    <n v="9"/>
    <b v="1"/>
    <s v="theater/plays"/>
    <n v="1"/>
    <n v="22.222000000000001"/>
    <x v="1"/>
  </r>
  <r>
    <x v="0"/>
    <x v="1"/>
    <s v="GBP"/>
    <n v="1429813800"/>
    <n v="1427363645"/>
    <b v="0"/>
    <n v="30"/>
    <b v="1"/>
    <s v="theater/plays"/>
    <n v="1.196"/>
    <n v="159.46700000000001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4000000000002"/>
    <x v="1"/>
  </r>
  <r>
    <x v="0"/>
    <x v="17"/>
    <s v="EUR"/>
    <n v="1459978200"/>
    <n v="1458416585"/>
    <b v="0"/>
    <n v="46"/>
    <b v="1"/>
    <s v="theater/plays"/>
    <n v="1.0654545454545454"/>
    <n v="63.695999999999998"/>
    <x v="1"/>
  </r>
  <r>
    <x v="0"/>
    <x v="1"/>
    <s v="GBP"/>
    <n v="1455408000"/>
    <n v="1454638202"/>
    <b v="0"/>
    <n v="34"/>
    <b v="1"/>
    <s v="theater/plays"/>
    <n v="1.38"/>
    <n v="28.411999999999999"/>
    <x v="1"/>
  </r>
  <r>
    <x v="0"/>
    <x v="0"/>
    <s v="USD"/>
    <n v="1425495563"/>
    <n v="1422903563"/>
    <b v="0"/>
    <n v="98"/>
    <b v="1"/>
    <s v="theater/plays"/>
    <n v="1.0115000000000001"/>
    <n v="103.214"/>
    <x v="1"/>
  </r>
  <r>
    <x v="0"/>
    <x v="1"/>
    <s v="GBP"/>
    <n v="1450051200"/>
    <n v="1447594176"/>
    <b v="0"/>
    <n v="46"/>
    <b v="1"/>
    <s v="theater/plays"/>
    <n v="1.091"/>
    <n v="71.152000000000001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5999999999996"/>
    <x v="1"/>
  </r>
  <r>
    <x v="0"/>
    <x v="0"/>
    <s v="USD"/>
    <n v="1412434136"/>
    <n v="1409669336"/>
    <b v="0"/>
    <n v="104"/>
    <b v="1"/>
    <s v="theater/plays"/>
    <n v="1.0297033333333332"/>
    <n v="297.02999999999997"/>
    <x v="1"/>
  </r>
  <r>
    <x v="0"/>
    <x v="0"/>
    <s v="USD"/>
    <n v="1411264800"/>
    <n v="1409620903"/>
    <b v="0"/>
    <n v="87"/>
    <b v="1"/>
    <s v="theater/plays"/>
    <n v="1.0813333333333333"/>
    <n v="46.609000000000002"/>
    <x v="1"/>
  </r>
  <r>
    <x v="0"/>
    <x v="1"/>
    <s v="GBP"/>
    <n v="1404314952"/>
    <n v="1401722952"/>
    <b v="0"/>
    <n v="29"/>
    <b v="1"/>
    <s v="theater/plays"/>
    <n v="1"/>
    <n v="51.723999999999997"/>
    <x v="1"/>
  </r>
  <r>
    <x v="0"/>
    <x v="1"/>
    <s v="GBP"/>
    <n v="1425142800"/>
    <n v="1422983847"/>
    <b v="0"/>
    <n v="51"/>
    <b v="1"/>
    <s v="theater/plays"/>
    <n v="1.0275000000000001"/>
    <n v="40.293999999999997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999999999999"/>
    <x v="1"/>
  </r>
  <r>
    <x v="0"/>
    <x v="0"/>
    <s v="USD"/>
    <n v="1408383153"/>
    <n v="1405791153"/>
    <b v="0"/>
    <n v="21"/>
    <b v="1"/>
    <s v="theater/plays"/>
    <n v="1"/>
    <n v="95.238"/>
    <x v="1"/>
  </r>
  <r>
    <x v="0"/>
    <x v="0"/>
    <s v="USD"/>
    <n v="1454709600"/>
    <n v="1452520614"/>
    <b v="0"/>
    <n v="42"/>
    <b v="1"/>
    <s v="theater/plays"/>
    <n v="1.0965"/>
    <n v="52.213999999999999"/>
    <x v="1"/>
  </r>
  <r>
    <x v="0"/>
    <x v="0"/>
    <s v="USD"/>
    <n v="1402974000"/>
    <n v="1400290255"/>
    <b v="0"/>
    <n v="71"/>
    <b v="1"/>
    <s v="theater/plays"/>
    <n v="1.0026315789473683"/>
    <n v="134.155"/>
    <x v="1"/>
  </r>
  <r>
    <x v="0"/>
    <x v="0"/>
    <s v="USD"/>
    <n v="1404983269"/>
    <n v="1402391269"/>
    <b v="0"/>
    <n v="168"/>
    <b v="1"/>
    <s v="theater/plays"/>
    <n v="1.0555000000000001"/>
    <n v="62.826999999999998"/>
    <x v="1"/>
  </r>
  <r>
    <x v="0"/>
    <x v="0"/>
    <s v="USD"/>
    <n v="1470538800"/>
    <n v="1469112493"/>
    <b v="0"/>
    <n v="19"/>
    <b v="1"/>
    <s v="theater/plays"/>
    <n v="1.1200000000000001"/>
    <n v="58.947000000000003"/>
    <x v="1"/>
  </r>
  <r>
    <x v="0"/>
    <x v="0"/>
    <s v="USD"/>
    <n v="1408638480"/>
    <n v="1406811593"/>
    <b v="0"/>
    <n v="37"/>
    <b v="1"/>
    <s v="theater/plays"/>
    <n v="1.0589999999999999"/>
    <n v="143.108"/>
    <x v="1"/>
  </r>
  <r>
    <x v="0"/>
    <x v="0"/>
    <s v="USD"/>
    <n v="1440003820"/>
    <n v="1437411820"/>
    <b v="0"/>
    <n v="36"/>
    <b v="1"/>
    <s v="theater/plays"/>
    <n v="1.01"/>
    <n v="84.167000000000002"/>
    <x v="1"/>
  </r>
  <r>
    <x v="0"/>
    <x v="1"/>
    <s v="GBP"/>
    <n v="1430600400"/>
    <n v="1428358567"/>
    <b v="0"/>
    <n v="14"/>
    <b v="1"/>
    <s v="theater/plays"/>
    <n v="1.042"/>
    <n v="186.071"/>
    <x v="1"/>
  </r>
  <r>
    <x v="0"/>
    <x v="0"/>
    <s v="USD"/>
    <n v="1453179540"/>
    <n v="1452030730"/>
    <b v="0"/>
    <n v="18"/>
    <b v="1"/>
    <s v="theater/plays"/>
    <n v="1.3467833333333334"/>
    <n v="89.786000000000001"/>
    <x v="1"/>
  </r>
  <r>
    <x v="0"/>
    <x v="0"/>
    <s v="USD"/>
    <n v="1405095300"/>
    <n v="1403146628"/>
    <b v="0"/>
    <n v="82"/>
    <b v="1"/>
    <s v="theater/plays"/>
    <n v="1.052184"/>
    <n v="64.158000000000001"/>
    <x v="1"/>
  </r>
  <r>
    <x v="0"/>
    <x v="0"/>
    <s v="USD"/>
    <n v="1447445820"/>
    <n v="1445077121"/>
    <b v="0"/>
    <n v="43"/>
    <b v="1"/>
    <s v="theater/plays"/>
    <n v="1.026"/>
    <n v="59.651000000000003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00000000000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000000000005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00000000000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6999999999998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000000000001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0999999999998"/>
    <x v="1"/>
  </r>
  <r>
    <x v="0"/>
    <x v="0"/>
    <s v="USD"/>
    <n v="1476381627"/>
    <n v="1473789627"/>
    <b v="0"/>
    <n v="69"/>
    <b v="1"/>
    <s v="theater/plays"/>
    <n v="1.0065"/>
    <n v="145.87"/>
    <x v="1"/>
  </r>
  <r>
    <x v="0"/>
    <x v="0"/>
    <s v="USD"/>
    <n v="1406876340"/>
    <n v="1404190567"/>
    <b v="0"/>
    <n v="16"/>
    <b v="1"/>
    <s v="theater/plays"/>
    <n v="1.913"/>
    <n v="358.68799999999999"/>
    <x v="1"/>
  </r>
  <r>
    <x v="0"/>
    <x v="0"/>
    <s v="USD"/>
    <n v="1423720740"/>
    <n v="1421081857"/>
    <b v="0"/>
    <n v="55"/>
    <b v="1"/>
    <s v="theater/plays"/>
    <n v="1.4019999999999999"/>
    <n v="50.981999999999999"/>
    <x v="1"/>
  </r>
  <r>
    <x v="0"/>
    <x v="0"/>
    <s v="USD"/>
    <n v="1422937620"/>
    <n v="1420606303"/>
    <b v="0"/>
    <n v="27"/>
    <b v="1"/>
    <s v="theater/plays"/>
    <n v="1.2433537832310839"/>
    <n v="45.036999999999999"/>
    <x v="1"/>
  </r>
  <r>
    <x v="0"/>
    <x v="1"/>
    <s v="GBP"/>
    <n v="1463743860"/>
    <n v="1461151860"/>
    <b v="0"/>
    <n v="36"/>
    <b v="1"/>
    <s v="theater/plays"/>
    <n v="1.262"/>
    <n v="17.52799999999999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7000000000002"/>
    <x v="1"/>
  </r>
  <r>
    <x v="0"/>
    <x v="0"/>
    <s v="USD"/>
    <n v="1436551200"/>
    <n v="1435181628"/>
    <b v="0"/>
    <n v="17"/>
    <b v="1"/>
    <s v="theater/plays"/>
    <n v="2.02"/>
    <n v="29.706"/>
    <x v="1"/>
  </r>
  <r>
    <x v="0"/>
    <x v="5"/>
    <s v="CAD"/>
    <n v="1476158340"/>
    <n v="1472594585"/>
    <b v="0"/>
    <n v="114"/>
    <b v="1"/>
    <s v="theater/plays"/>
    <n v="1.0338000000000001"/>
    <n v="90.683999999999997"/>
    <x v="1"/>
  </r>
  <r>
    <x v="0"/>
    <x v="0"/>
    <s v="USD"/>
    <n v="1471921637"/>
    <n v="1469329637"/>
    <b v="0"/>
    <n v="93"/>
    <b v="1"/>
    <s v="theater/plays"/>
    <n v="1.023236"/>
    <n v="55.012999999999998"/>
    <x v="1"/>
  </r>
  <r>
    <x v="0"/>
    <x v="1"/>
    <s v="GBP"/>
    <n v="1439136000"/>
    <n v="1436972472"/>
    <b v="0"/>
    <n v="36"/>
    <b v="1"/>
    <s v="theater/plays"/>
    <n v="1.03"/>
    <n v="57.222000000000001"/>
    <x v="1"/>
  </r>
  <r>
    <x v="0"/>
    <x v="0"/>
    <s v="USD"/>
    <n v="1461108450"/>
    <n v="1455928050"/>
    <b v="0"/>
    <n v="61"/>
    <b v="1"/>
    <s v="theater/plays"/>
    <n v="1.2714285714285714"/>
    <n v="72.950999999999993"/>
    <x v="1"/>
  </r>
  <r>
    <x v="0"/>
    <x v="0"/>
    <s v="USD"/>
    <n v="1426864032"/>
    <n v="1424275632"/>
    <b v="0"/>
    <n v="47"/>
    <b v="1"/>
    <s v="theater/plays"/>
    <n v="1.01"/>
    <n v="64.468000000000004"/>
    <x v="1"/>
  </r>
  <r>
    <x v="0"/>
    <x v="0"/>
    <s v="USD"/>
    <n v="1474426800"/>
    <n v="1471976529"/>
    <b v="0"/>
    <n v="17"/>
    <b v="1"/>
    <s v="theater/plays"/>
    <n v="1.2178"/>
    <n v="716.35299999999995"/>
    <x v="1"/>
  </r>
  <r>
    <x v="0"/>
    <x v="0"/>
    <s v="USD"/>
    <n v="1461857045"/>
    <n v="1459265045"/>
    <b v="0"/>
    <n v="63"/>
    <b v="1"/>
    <s v="theater/plays"/>
    <n v="1.1339285714285714"/>
    <n v="50.396999999999998"/>
    <x v="1"/>
  </r>
  <r>
    <x v="0"/>
    <x v="0"/>
    <s v="USD"/>
    <n v="1468618680"/>
    <n v="1465345902"/>
    <b v="0"/>
    <n v="9"/>
    <b v="1"/>
    <s v="theater/plays"/>
    <n v="1.5"/>
    <n v="41.667000000000002"/>
    <x v="1"/>
  </r>
  <r>
    <x v="0"/>
    <x v="1"/>
    <s v="GBP"/>
    <n v="1409515200"/>
    <n v="1405971690"/>
    <b v="0"/>
    <n v="30"/>
    <b v="1"/>
    <s v="theater/plays"/>
    <n v="2.1459999999999999"/>
    <n v="35.767000000000003"/>
    <x v="1"/>
  </r>
  <r>
    <x v="0"/>
    <x v="0"/>
    <s v="USD"/>
    <n v="1415253540"/>
    <n v="1413432331"/>
    <b v="0"/>
    <n v="23"/>
    <b v="1"/>
    <s v="theater/plays"/>
    <n v="1.0205"/>
    <n v="88.739000000000004"/>
    <x v="1"/>
  </r>
  <r>
    <x v="0"/>
    <x v="0"/>
    <s v="USD"/>
    <n v="1426883220"/>
    <n v="1425067296"/>
    <b v="0"/>
    <n v="33"/>
    <b v="1"/>
    <s v="theater/plays"/>
    <n v="1"/>
    <n v="148.48500000000001"/>
    <x v="1"/>
  </r>
  <r>
    <x v="0"/>
    <x v="1"/>
    <s v="GBP"/>
    <n v="1469016131"/>
    <n v="1466424131"/>
    <b v="0"/>
    <n v="39"/>
    <b v="1"/>
    <s v="theater/plays"/>
    <n v="1.01"/>
    <n v="51.795000000000002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1000000000002"/>
    <x v="1"/>
  </r>
  <r>
    <x v="0"/>
    <x v="0"/>
    <s v="USD"/>
    <n v="1426539600"/>
    <n v="1424296822"/>
    <b v="0"/>
    <n v="57"/>
    <b v="1"/>
    <s v="theater/plays"/>
    <n v="1.1285000000000001"/>
    <n v="39.595999999999997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00000000001"/>
    <x v="1"/>
  </r>
  <r>
    <x v="0"/>
    <x v="2"/>
    <s v="AUD"/>
    <n v="1420178188"/>
    <n v="1418709388"/>
    <b v="0"/>
    <n v="95"/>
    <b v="1"/>
    <s v="theater/plays"/>
    <n v="1.1879999999999999"/>
    <n v="125.053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6000000000001"/>
    <x v="1"/>
  </r>
  <r>
    <x v="0"/>
    <x v="0"/>
    <s v="USD"/>
    <n v="1466014499"/>
    <n v="1463422499"/>
    <b v="0"/>
    <n v="44"/>
    <b v="1"/>
    <s v="theater/plays"/>
    <n v="1.1424000000000001"/>
    <n v="64.909000000000006"/>
    <x v="1"/>
  </r>
  <r>
    <x v="0"/>
    <x v="0"/>
    <s v="USD"/>
    <n v="1454431080"/>
    <n v="1451839080"/>
    <b v="0"/>
    <n v="30"/>
    <b v="1"/>
    <s v="theater/plays"/>
    <n v="1.0060606060606061"/>
    <n v="55.332999999999998"/>
    <x v="1"/>
  </r>
  <r>
    <x v="0"/>
    <x v="0"/>
    <s v="USD"/>
    <n v="1433314740"/>
    <n v="1430600401"/>
    <b v="0"/>
    <n v="56"/>
    <b v="1"/>
    <s v="theater/plays"/>
    <n v="1.552"/>
    <n v="83.143000000000001"/>
    <x v="1"/>
  </r>
  <r>
    <x v="0"/>
    <x v="1"/>
    <s v="GBP"/>
    <n v="1435185252"/>
    <n v="1432593252"/>
    <b v="0"/>
    <n v="66"/>
    <b v="1"/>
    <s v="theater/plays"/>
    <n v="1.2775000000000001"/>
    <n v="38.712000000000003"/>
    <x v="1"/>
  </r>
  <r>
    <x v="0"/>
    <x v="0"/>
    <s v="USD"/>
    <n v="1429286400"/>
    <n v="1427221560"/>
    <b v="0"/>
    <n v="29"/>
    <b v="1"/>
    <s v="theater/plays"/>
    <n v="1.212"/>
    <n v="125.379"/>
    <x v="1"/>
  </r>
  <r>
    <x v="0"/>
    <x v="1"/>
    <s v="GBP"/>
    <n v="1400965200"/>
    <n v="1398352531"/>
    <b v="0"/>
    <n v="72"/>
    <b v="1"/>
    <s v="theater/plays"/>
    <n v="1.127"/>
    <n v="78.263999999999996"/>
    <x v="1"/>
  </r>
  <r>
    <x v="0"/>
    <x v="0"/>
    <s v="USD"/>
    <n v="1460574924"/>
    <n v="1457982924"/>
    <b v="0"/>
    <n v="27"/>
    <b v="1"/>
    <s v="theater/plays"/>
    <n v="1.2749999999999999"/>
    <n v="47.22200000000000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2"/>
    <x v="1"/>
  </r>
  <r>
    <x v="0"/>
    <x v="0"/>
    <s v="USD"/>
    <n v="1408252260"/>
    <n v="1406580436"/>
    <b v="0"/>
    <n v="29"/>
    <b v="1"/>
    <s v="theater/plays"/>
    <n v="1"/>
    <n v="51.723999999999997"/>
    <x v="1"/>
  </r>
  <r>
    <x v="0"/>
    <x v="0"/>
    <s v="USD"/>
    <n v="1480140000"/>
    <n v="1479186575"/>
    <b v="0"/>
    <n v="13"/>
    <b v="1"/>
    <s v="theater/plays"/>
    <n v="1"/>
    <n v="30.768999999999998"/>
    <x v="1"/>
  </r>
  <r>
    <x v="0"/>
    <x v="5"/>
    <s v="CAD"/>
    <n v="1414862280"/>
    <n v="1412360309"/>
    <b v="0"/>
    <n v="72"/>
    <b v="1"/>
    <s v="theater/plays"/>
    <n v="1.0686"/>
    <n v="74.207999999999998"/>
    <x v="1"/>
  </r>
  <r>
    <x v="0"/>
    <x v="0"/>
    <s v="USD"/>
    <n v="1473625166"/>
    <n v="1470169166"/>
    <b v="0"/>
    <n v="78"/>
    <b v="1"/>
    <s v="theater/plays"/>
    <n v="1.244"/>
    <n v="47.845999999999997"/>
    <x v="1"/>
  </r>
  <r>
    <x v="0"/>
    <x v="0"/>
    <s v="USD"/>
    <n v="1464904800"/>
    <n v="1463852904"/>
    <b v="0"/>
    <n v="49"/>
    <b v="1"/>
    <s v="theater/plays"/>
    <n v="1.0870406189555126"/>
    <n v="34.408000000000001"/>
    <x v="1"/>
  </r>
  <r>
    <x v="0"/>
    <x v="5"/>
    <s v="CAD"/>
    <n v="1464471840"/>
    <n v="1459309704"/>
    <b v="0"/>
    <n v="42"/>
    <b v="1"/>
    <s v="theater/plays"/>
    <n v="1.0242424242424242"/>
    <n v="40.238"/>
    <x v="1"/>
  </r>
  <r>
    <x v="0"/>
    <x v="0"/>
    <s v="USD"/>
    <n v="1435733940"/>
    <n v="1431046325"/>
    <b v="0"/>
    <n v="35"/>
    <b v="1"/>
    <s v="theater/plays"/>
    <n v="1.0549999999999999"/>
    <n v="60.286000000000001"/>
    <x v="1"/>
  </r>
  <r>
    <x v="0"/>
    <x v="0"/>
    <s v="USD"/>
    <n v="1457326740"/>
    <n v="1455919438"/>
    <b v="0"/>
    <n v="42"/>
    <b v="1"/>
    <s v="theater/plays"/>
    <n v="1.0629999999999999"/>
    <n v="25.31"/>
    <x v="1"/>
  </r>
  <r>
    <x v="0"/>
    <x v="1"/>
    <s v="GBP"/>
    <n v="1441995595"/>
    <n v="1439835595"/>
    <b v="0"/>
    <n v="42"/>
    <b v="1"/>
    <s v="theater/plays"/>
    <n v="1.0066666666666666"/>
    <n v="35.951999999999998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00000000000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3000000000005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7000000000002"/>
    <x v="1"/>
  </r>
  <r>
    <x v="0"/>
    <x v="0"/>
    <s v="USD"/>
    <n v="1404312846"/>
    <n v="1402584846"/>
    <b v="0"/>
    <n v="15"/>
    <b v="1"/>
    <s v="theater/plays"/>
    <n v="1.0055555555555555"/>
    <n v="60.332999999999998"/>
    <x v="1"/>
  </r>
  <r>
    <x v="0"/>
    <x v="1"/>
    <s v="GBP"/>
    <n v="1415385000"/>
    <n v="1413406695"/>
    <b v="0"/>
    <n v="19"/>
    <b v="1"/>
    <s v="theater/plays"/>
    <n v="1.012"/>
    <n v="79.894999999999996"/>
    <x v="1"/>
  </r>
  <r>
    <x v="0"/>
    <x v="1"/>
    <s v="GBP"/>
    <n v="1429789992"/>
    <n v="1424609592"/>
    <b v="0"/>
    <n v="17"/>
    <b v="1"/>
    <s v="theater/plays"/>
    <n v="1"/>
    <n v="58.823999999999998"/>
    <x v="1"/>
  </r>
  <r>
    <x v="0"/>
    <x v="0"/>
    <s v="USD"/>
    <n v="1401857940"/>
    <n v="1400725112"/>
    <b v="0"/>
    <n v="44"/>
    <b v="1"/>
    <s v="theater/plays"/>
    <n v="1.1839285714285714"/>
    <n v="75.340999999999994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999999999994"/>
    <x v="1"/>
  </r>
  <r>
    <x v="0"/>
    <x v="0"/>
    <s v="USD"/>
    <n v="1410145200"/>
    <n v="1407197670"/>
    <b v="0"/>
    <n v="11"/>
    <b v="1"/>
    <s v="theater/plays"/>
    <n v="1"/>
    <n v="227.273"/>
    <x v="1"/>
  </r>
  <r>
    <x v="0"/>
    <x v="1"/>
    <s v="GBP"/>
    <n v="1404471600"/>
    <n v="1401910634"/>
    <b v="0"/>
    <n v="13"/>
    <b v="1"/>
    <s v="theater/plays"/>
    <n v="1"/>
    <n v="307.69200000000001"/>
    <x v="1"/>
  </r>
  <r>
    <x v="0"/>
    <x v="0"/>
    <s v="USD"/>
    <n v="1412259660"/>
    <n v="1410461299"/>
    <b v="0"/>
    <n v="33"/>
    <b v="1"/>
    <s v="theater/plays"/>
    <n v="1.10046"/>
    <n v="50.021000000000001"/>
    <x v="1"/>
  </r>
  <r>
    <x v="0"/>
    <x v="1"/>
    <s v="GBP"/>
    <n v="1425478950"/>
    <n v="1422886950"/>
    <b v="0"/>
    <n v="28"/>
    <b v="1"/>
    <s v="theater/plays"/>
    <n v="1.0135000000000001"/>
    <n v="72.393000000000001"/>
    <x v="1"/>
  </r>
  <r>
    <x v="0"/>
    <x v="1"/>
    <s v="GBP"/>
    <n v="1441547220"/>
    <n v="1439322412"/>
    <b v="0"/>
    <n v="21"/>
    <b v="1"/>
    <s v="theater/plays"/>
    <n v="1.0075000000000001"/>
    <n v="95.951999999999998"/>
    <x v="1"/>
  </r>
  <r>
    <x v="0"/>
    <x v="0"/>
    <s v="USD"/>
    <n v="1411980020"/>
    <n v="1409388020"/>
    <b v="0"/>
    <n v="13"/>
    <b v="1"/>
    <s v="theater/plays"/>
    <n v="1.6942857142857144"/>
    <n v="45.615000000000002"/>
    <x v="1"/>
  </r>
  <r>
    <x v="0"/>
    <x v="1"/>
    <s v="GBP"/>
    <n v="1442311560"/>
    <n v="1439924246"/>
    <b v="0"/>
    <n v="34"/>
    <b v="1"/>
    <s v="theater/plays"/>
    <n v="1"/>
    <n v="41.029000000000003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299999999999"/>
    <x v="1"/>
  </r>
  <r>
    <x v="0"/>
    <x v="0"/>
    <s v="USD"/>
    <n v="1439136000"/>
    <n v="1438188106"/>
    <b v="0"/>
    <n v="7"/>
    <b v="1"/>
    <s v="theater/plays"/>
    <n v="1.06"/>
    <n v="75.713999999999999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999999999993"/>
    <x v="1"/>
  </r>
  <r>
    <x v="0"/>
    <x v="1"/>
    <s v="GBP"/>
    <n v="1484740918"/>
    <n v="1483012918"/>
    <b v="0"/>
    <n v="37"/>
    <b v="1"/>
    <s v="theater/plays"/>
    <n v="1.0115151515151515"/>
    <n v="45.107999999999997"/>
    <x v="1"/>
  </r>
  <r>
    <x v="0"/>
    <x v="0"/>
    <s v="USD"/>
    <n v="1436749200"/>
    <n v="1434997018"/>
    <b v="0"/>
    <n v="18"/>
    <b v="1"/>
    <s v="theater/plays"/>
    <n v="1.32"/>
    <n v="36.667000000000002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1000000000002"/>
    <x v="1"/>
  </r>
  <r>
    <x v="0"/>
    <x v="0"/>
    <s v="USD"/>
    <n v="1411012740"/>
    <n v="1409667827"/>
    <b v="0"/>
    <n v="27"/>
    <b v="1"/>
    <s v="theater/plays"/>
    <n v="1.1895833333333334"/>
    <n v="42.295999999999999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3999999999999"/>
    <x v="1"/>
  </r>
  <r>
    <x v="0"/>
    <x v="1"/>
    <s v="GBP"/>
    <n v="1443808800"/>
    <n v="1441120910"/>
    <b v="0"/>
    <n v="46"/>
    <b v="1"/>
    <s v="theater/plays"/>
    <n v="1.0315000000000001"/>
    <n v="44.847999999999999"/>
    <x v="1"/>
  </r>
  <r>
    <x v="0"/>
    <x v="1"/>
    <s v="GBP"/>
    <n v="1450612740"/>
    <n v="1448040425"/>
    <b v="0"/>
    <n v="17"/>
    <b v="1"/>
    <s v="theater/plays"/>
    <n v="1.5333333333333334"/>
    <n v="13.529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2000000000002"/>
    <x v="1"/>
  </r>
  <r>
    <x v="0"/>
    <x v="0"/>
    <s v="USD"/>
    <n v="1473358122"/>
    <n v="1471543722"/>
    <b v="0"/>
    <n v="13"/>
    <b v="1"/>
    <s v="theater/plays"/>
    <n v="1.1966666666666668"/>
    <n v="55.231000000000002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3000000000006"/>
    <x v="1"/>
  </r>
  <r>
    <x v="0"/>
    <x v="12"/>
    <s v="EUR"/>
    <n v="1435255659"/>
    <n v="1432663659"/>
    <b v="0"/>
    <n v="29"/>
    <b v="1"/>
    <s v="theater/plays"/>
    <n v="1.0466666666666666"/>
    <n v="54.137999999999998"/>
    <x v="1"/>
  </r>
  <r>
    <x v="0"/>
    <x v="0"/>
    <s v="USD"/>
    <n v="1425758257"/>
    <n v="1423166257"/>
    <b v="0"/>
    <n v="24"/>
    <b v="1"/>
    <s v="theater/plays"/>
    <n v="1"/>
    <n v="104.1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999999999999"/>
    <x v="1"/>
  </r>
  <r>
    <x v="0"/>
    <x v="0"/>
    <s v="USD"/>
    <n v="1463198340"/>
    <n v="1461117201"/>
    <b v="0"/>
    <n v="336"/>
    <b v="1"/>
    <s v="theater/plays"/>
    <n v="1.1440928571428572"/>
    <n v="119.176"/>
    <x v="1"/>
  </r>
  <r>
    <x v="0"/>
    <x v="0"/>
    <s v="USD"/>
    <n v="1457139600"/>
    <n v="1455230214"/>
    <b v="0"/>
    <n v="13"/>
    <b v="1"/>
    <s v="theater/plays"/>
    <n v="1.019047619047619"/>
    <n v="164.61500000000001"/>
    <x v="1"/>
  </r>
  <r>
    <x v="0"/>
    <x v="1"/>
    <s v="GBP"/>
    <n v="1441358873"/>
    <n v="1438939673"/>
    <b v="0"/>
    <n v="42"/>
    <b v="1"/>
    <s v="theater/plays"/>
    <n v="1.02"/>
    <n v="24.286000000000001"/>
    <x v="1"/>
  </r>
  <r>
    <x v="0"/>
    <x v="1"/>
    <s v="GBP"/>
    <n v="1462224398"/>
    <n v="1459632398"/>
    <b v="0"/>
    <n v="64"/>
    <b v="1"/>
    <s v="theater/plays"/>
    <n v="1.048"/>
    <n v="40.938000000000002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99999999998"/>
    <x v="1"/>
  </r>
  <r>
    <x v="0"/>
    <x v="0"/>
    <s v="USD"/>
    <n v="1423674000"/>
    <n v="1421025159"/>
    <b v="0"/>
    <n v="53"/>
    <b v="1"/>
    <s v="theater/plays"/>
    <n v="1.1342219999999998"/>
    <n v="107.002"/>
    <x v="1"/>
  </r>
  <r>
    <x v="0"/>
    <x v="13"/>
    <s v="EUR"/>
    <n v="1479382594"/>
    <n v="1476786994"/>
    <b v="0"/>
    <n v="14"/>
    <b v="1"/>
    <s v="theater/plays"/>
    <n v="1"/>
    <n v="171.429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600000000001"/>
    <x v="1"/>
  </r>
  <r>
    <x v="0"/>
    <x v="1"/>
    <s v="GBP"/>
    <n v="1435352400"/>
    <n v="1431718575"/>
    <b v="0"/>
    <n v="22"/>
    <b v="1"/>
    <s v="theater/plays"/>
    <n v="1.44"/>
    <n v="22.908999999999999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2000000000003"/>
    <x v="1"/>
  </r>
  <r>
    <x v="0"/>
    <x v="0"/>
    <s v="USD"/>
    <n v="1438799760"/>
    <n v="1437236378"/>
    <b v="0"/>
    <n v="54"/>
    <b v="1"/>
    <s v="theater/plays"/>
    <n v="1.024"/>
    <n v="47.406999999999996"/>
    <x v="1"/>
  </r>
  <r>
    <x v="0"/>
    <x v="1"/>
    <s v="GBP"/>
    <n v="1457906400"/>
    <n v="1457115427"/>
    <b v="0"/>
    <n v="31"/>
    <b v="1"/>
    <s v="theater/plays"/>
    <n v="1.4888888888888889"/>
    <n v="15.129"/>
    <x v="1"/>
  </r>
  <r>
    <x v="0"/>
    <x v="1"/>
    <s v="GBP"/>
    <n v="1470078000"/>
    <n v="1467648456"/>
    <b v="0"/>
    <n v="25"/>
    <b v="1"/>
    <s v="theater/plays"/>
    <n v="1.0549000000000002"/>
    <n v="21.097999999999999"/>
    <x v="1"/>
  </r>
  <r>
    <x v="0"/>
    <x v="1"/>
    <s v="GBP"/>
    <n v="1444060800"/>
    <n v="1440082649"/>
    <b v="0"/>
    <n v="17"/>
    <b v="1"/>
    <s v="theater/plays"/>
    <n v="1.0049999999999999"/>
    <n v="59.118000000000002"/>
    <x v="1"/>
  </r>
  <r>
    <x v="0"/>
    <x v="0"/>
    <s v="USD"/>
    <n v="1420048208"/>
    <n v="1417456208"/>
    <b v="0"/>
    <n v="12"/>
    <b v="1"/>
    <s v="theater/plays"/>
    <n v="1.3055555555555556"/>
    <n v="97.917000000000002"/>
    <x v="1"/>
  </r>
  <r>
    <x v="0"/>
    <x v="1"/>
    <s v="GBP"/>
    <n v="1422015083"/>
    <n v="1419423083"/>
    <b v="0"/>
    <n v="38"/>
    <b v="1"/>
    <s v="theater/plays"/>
    <n v="1.0475000000000001"/>
    <n v="55.131999999999998"/>
    <x v="1"/>
  </r>
  <r>
    <x v="0"/>
    <x v="1"/>
    <s v="GBP"/>
    <n v="1433964444"/>
    <n v="1431372444"/>
    <b v="0"/>
    <n v="41"/>
    <b v="1"/>
    <s v="theater/plays"/>
    <n v="1.0880000000000001"/>
    <n v="26.536999999999999"/>
    <x v="1"/>
  </r>
  <r>
    <x v="0"/>
    <x v="0"/>
    <s v="USD"/>
    <n v="1410975994"/>
    <n v="1408383994"/>
    <b v="0"/>
    <n v="19"/>
    <b v="1"/>
    <s v="theater/plays"/>
    <n v="1.1100000000000001"/>
    <n v="58.420999999999999"/>
    <x v="1"/>
  </r>
  <r>
    <x v="0"/>
    <x v="0"/>
    <s v="USD"/>
    <n v="1420734696"/>
    <n v="1418142696"/>
    <b v="0"/>
    <n v="41"/>
    <b v="1"/>
    <s v="theater/plays"/>
    <n v="1.0047999999999999"/>
    <n v="122.53700000000001"/>
    <x v="1"/>
  </r>
  <r>
    <x v="0"/>
    <x v="0"/>
    <s v="USD"/>
    <n v="1420009200"/>
    <n v="1417593483"/>
    <b v="0"/>
    <n v="26"/>
    <b v="1"/>
    <s v="theater/plays"/>
    <n v="1.1435"/>
    <n v="87.962000000000003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999999999997"/>
    <x v="1"/>
  </r>
  <r>
    <x v="0"/>
    <x v="1"/>
    <s v="GBP"/>
    <n v="1415440846"/>
    <n v="1412845246"/>
    <b v="0"/>
    <n v="78"/>
    <b v="1"/>
    <s v="theater/plays"/>
    <n v="1.028"/>
    <n v="39.537999999999997"/>
    <x v="1"/>
  </r>
  <r>
    <x v="0"/>
    <x v="0"/>
    <s v="USD"/>
    <n v="1415921848"/>
    <n v="1413326248"/>
    <b v="0"/>
    <n v="45"/>
    <b v="1"/>
    <s v="theater/plays"/>
    <n v="1.0612068965517241"/>
    <n v="136.77799999999999"/>
    <x v="1"/>
  </r>
  <r>
    <x v="0"/>
    <x v="0"/>
    <s v="USD"/>
    <n v="1470887940"/>
    <n v="1468176527"/>
    <b v="0"/>
    <n v="102"/>
    <b v="1"/>
    <s v="theater/plays"/>
    <n v="1.0133000000000001"/>
    <n v="99.343000000000004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999999999999"/>
    <x v="1"/>
  </r>
  <r>
    <x v="0"/>
    <x v="1"/>
    <s v="GBP"/>
    <n v="1462037777"/>
    <n v="1459445777"/>
    <b v="0"/>
    <n v="37"/>
    <b v="1"/>
    <s v="theater/plays"/>
    <n v="1.0001333333333333"/>
    <n v="40.545999999999999"/>
    <x v="1"/>
  </r>
  <r>
    <x v="0"/>
    <x v="1"/>
    <s v="GBP"/>
    <n v="1459444656"/>
    <n v="1456856256"/>
    <b v="0"/>
    <n v="14"/>
    <b v="1"/>
    <s v="theater/plays"/>
    <n v="1"/>
    <n v="35.713999999999999"/>
    <x v="1"/>
  </r>
  <r>
    <x v="0"/>
    <x v="0"/>
    <s v="USD"/>
    <n v="1425185940"/>
    <n v="1421900022"/>
    <b v="0"/>
    <n v="27"/>
    <b v="1"/>
    <s v="theater/plays"/>
    <n v="1.1388888888888888"/>
    <n v="37.963000000000001"/>
    <x v="1"/>
  </r>
  <r>
    <x v="0"/>
    <x v="1"/>
    <s v="GBP"/>
    <n v="1406719110"/>
    <n v="1405509510"/>
    <b v="0"/>
    <n v="45"/>
    <b v="1"/>
    <s v="theater/plays"/>
    <n v="1"/>
    <n v="33.332999999999998"/>
    <x v="1"/>
  </r>
  <r>
    <x v="0"/>
    <x v="0"/>
    <s v="USD"/>
    <n v="1459822682"/>
    <n v="1458613082"/>
    <b v="0"/>
    <n v="49"/>
    <b v="1"/>
    <s v="theater/plays"/>
    <n v="2.87"/>
    <n v="58.570999999999998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999999999999"/>
    <x v="1"/>
  </r>
  <r>
    <x v="0"/>
    <x v="0"/>
    <s v="USD"/>
    <n v="1419181890"/>
    <n v="1416589890"/>
    <b v="0"/>
    <n v="23"/>
    <b v="1"/>
    <s v="theater/plays"/>
    <n v="1.1911764705882353"/>
    <n v="176.08699999999999"/>
    <x v="1"/>
  </r>
  <r>
    <x v="0"/>
    <x v="0"/>
    <s v="USD"/>
    <n v="1474649070"/>
    <n v="1469465070"/>
    <b v="0"/>
    <n v="54"/>
    <b v="1"/>
    <s v="theater/plays"/>
    <n v="1.0942666666666667"/>
    <n v="151.98099999999999"/>
    <x v="1"/>
  </r>
  <r>
    <x v="0"/>
    <x v="1"/>
    <s v="GBP"/>
    <n v="1467054000"/>
    <n v="1463144254"/>
    <b v="0"/>
    <n v="28"/>
    <b v="1"/>
    <s v="theater/plays"/>
    <n v="1.266"/>
    <n v="22.606999999999999"/>
    <x v="1"/>
  </r>
  <r>
    <x v="0"/>
    <x v="1"/>
    <s v="GBP"/>
    <n v="1430348400"/>
    <n v="1428436410"/>
    <b v="0"/>
    <n v="11"/>
    <b v="1"/>
    <s v="theater/plays"/>
    <n v="1.0049999999999999"/>
    <n v="18.273"/>
    <x v="1"/>
  </r>
  <r>
    <x v="0"/>
    <x v="0"/>
    <s v="USD"/>
    <n v="1432654347"/>
    <n v="1430494347"/>
    <b v="0"/>
    <n v="62"/>
    <b v="1"/>
    <s v="theater/plays"/>
    <n v="1.2749999999999999"/>
    <n v="82.257999999999996"/>
    <x v="1"/>
  </r>
  <r>
    <x v="0"/>
    <x v="1"/>
    <s v="GBP"/>
    <n v="1413792034"/>
    <n v="1411200034"/>
    <b v="0"/>
    <n v="73"/>
    <b v="1"/>
    <s v="theater/plays"/>
    <n v="1.0005999999999999"/>
    <n v="68.534000000000006"/>
    <x v="1"/>
  </r>
  <r>
    <x v="0"/>
    <x v="0"/>
    <s v="USD"/>
    <n v="1422075540"/>
    <n v="1419979544"/>
    <b v="0"/>
    <n v="18"/>
    <b v="1"/>
    <s v="theater/plays"/>
    <n v="1.75"/>
    <n v="68.055999999999997"/>
    <x v="1"/>
  </r>
  <r>
    <x v="0"/>
    <x v="0"/>
    <s v="USD"/>
    <n v="1423630740"/>
    <n v="1418673307"/>
    <b v="0"/>
    <n v="35"/>
    <b v="1"/>
    <s v="theater/plays"/>
    <n v="1.2725"/>
    <n v="72.713999999999999"/>
    <x v="1"/>
  </r>
  <r>
    <x v="0"/>
    <x v="0"/>
    <s v="USD"/>
    <n v="1420489560"/>
    <n v="1417469639"/>
    <b v="0"/>
    <n v="43"/>
    <b v="1"/>
    <s v="theater/plays"/>
    <n v="1.1063333333333334"/>
    <n v="77.186000000000007"/>
    <x v="1"/>
  </r>
  <r>
    <x v="0"/>
    <x v="0"/>
    <s v="USD"/>
    <n v="1472952982"/>
    <n v="1470792982"/>
    <b v="0"/>
    <n v="36"/>
    <b v="1"/>
    <s v="theater/plays"/>
    <n v="1.2593749999999999"/>
    <n v="55.972000000000001"/>
    <x v="1"/>
  </r>
  <r>
    <x v="0"/>
    <x v="0"/>
    <s v="USD"/>
    <n v="1426229940"/>
    <n v="1423959123"/>
    <b v="0"/>
    <n v="62"/>
    <b v="1"/>
    <s v="theater/plays"/>
    <n v="1.1850000000000001"/>
    <n v="49.694000000000003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000000000004"/>
    <x v="1"/>
  </r>
  <r>
    <x v="0"/>
    <x v="0"/>
    <s v="USD"/>
    <n v="1409720340"/>
    <n v="1408129822"/>
    <b v="0"/>
    <n v="27"/>
    <b v="1"/>
    <s v="theater/plays"/>
    <n v="1.101"/>
    <n v="40.777999999999999"/>
    <x v="1"/>
  </r>
  <r>
    <x v="0"/>
    <x v="0"/>
    <s v="USD"/>
    <n v="1440892800"/>
    <n v="1438715077"/>
    <b v="0"/>
    <n v="17"/>
    <b v="1"/>
    <s v="theater/plays"/>
    <n v="2.02"/>
    <n v="59.411999999999999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000000000002"/>
    <x v="1"/>
  </r>
  <r>
    <x v="0"/>
    <x v="0"/>
    <s v="USD"/>
    <n v="1463520479"/>
    <n v="1458336479"/>
    <b v="0"/>
    <n v="49"/>
    <b v="1"/>
    <s v="theater/plays"/>
    <n v="1.0004999999999999"/>
    <n v="81.673000000000002"/>
    <x v="1"/>
  </r>
  <r>
    <x v="0"/>
    <x v="0"/>
    <s v="USD"/>
    <n v="1446759880"/>
    <n v="1444164280"/>
    <b v="0"/>
    <n v="57"/>
    <b v="1"/>
    <s v="theater/plays"/>
    <n v="1.7066666666666668"/>
    <n v="44.911999999999999"/>
    <x v="1"/>
  </r>
  <r>
    <x v="0"/>
    <x v="0"/>
    <s v="USD"/>
    <n v="1461913140"/>
    <n v="1461370956"/>
    <b v="0"/>
    <n v="69"/>
    <b v="1"/>
    <s v="theater/plays"/>
    <n v="1.1283333333333334"/>
    <n v="49.058"/>
    <x v="1"/>
  </r>
  <r>
    <x v="0"/>
    <x v="1"/>
    <s v="GBP"/>
    <n v="1455390126"/>
    <n v="1452798126"/>
    <b v="0"/>
    <n v="15"/>
    <b v="1"/>
    <s v="theater/plays"/>
    <n v="1.84"/>
    <n v="30.667000000000002"/>
    <x v="1"/>
  </r>
  <r>
    <x v="0"/>
    <x v="1"/>
    <s v="GBP"/>
    <n v="1471185057"/>
    <n v="1468593057"/>
    <b v="0"/>
    <n v="64"/>
    <b v="1"/>
    <s v="theater/plays"/>
    <n v="1.3026666666666666"/>
    <n v="61.063000000000002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3"/>
    <x v="1"/>
  </r>
  <r>
    <x v="0"/>
    <x v="1"/>
    <s v="GBP"/>
    <n v="1459378085"/>
    <n v="1456789685"/>
    <b v="0"/>
    <n v="21"/>
    <b v="1"/>
    <s v="theater/plays"/>
    <n v="1.5331632653061225"/>
    <n v="143.095"/>
    <x v="1"/>
  </r>
  <r>
    <x v="0"/>
    <x v="1"/>
    <s v="GBP"/>
    <n v="1439806936"/>
    <n v="1437214936"/>
    <b v="0"/>
    <n v="31"/>
    <b v="1"/>
    <s v="theater/plays"/>
    <n v="1.623"/>
    <n v="52.354999999999997"/>
    <x v="1"/>
  </r>
  <r>
    <x v="0"/>
    <x v="1"/>
    <s v="GBP"/>
    <n v="1428483201"/>
    <n v="1425891201"/>
    <b v="0"/>
    <n v="51"/>
    <b v="1"/>
    <s v="theater/plays"/>
    <n v="1.36"/>
    <n v="66.667000000000002"/>
    <x v="1"/>
  </r>
  <r>
    <x v="0"/>
    <x v="5"/>
    <s v="CAD"/>
    <n v="1402334811"/>
    <n v="1401470811"/>
    <b v="0"/>
    <n v="57"/>
    <b v="1"/>
    <s v="theater/plays"/>
    <n v="1.444"/>
    <n v="126.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3000000000002"/>
    <x v="1"/>
  </r>
  <r>
    <x v="0"/>
    <x v="1"/>
    <s v="GBP"/>
    <n v="1449756896"/>
    <n v="1447164896"/>
    <b v="0"/>
    <n v="72"/>
    <b v="1"/>
    <s v="theater/plays"/>
    <n v="1.0680000000000001"/>
    <n v="37.082999999999998"/>
    <x v="1"/>
  </r>
  <r>
    <x v="0"/>
    <x v="1"/>
    <s v="GBP"/>
    <n v="1426801664"/>
    <n v="1424213264"/>
    <b v="0"/>
    <n v="45"/>
    <b v="1"/>
    <s v="theater/plays"/>
    <n v="1.248"/>
    <n v="69.332999999999998"/>
    <x v="1"/>
  </r>
  <r>
    <x v="0"/>
    <x v="1"/>
    <s v="GBP"/>
    <n v="1488240000"/>
    <n v="1486996729"/>
    <b v="0"/>
    <n v="51"/>
    <b v="1"/>
    <s v="theater/plays"/>
    <n v="1.1891891891891893"/>
    <n v="17.254999999999999"/>
    <x v="1"/>
  </r>
  <r>
    <x v="0"/>
    <x v="1"/>
    <s v="GBP"/>
    <n v="1433343850"/>
    <n v="1430751850"/>
    <b v="0"/>
    <n v="56"/>
    <b v="1"/>
    <s v="theater/plays"/>
    <n v="1.01"/>
    <n v="36.070999999999998"/>
    <x v="1"/>
  </r>
  <r>
    <x v="0"/>
    <x v="0"/>
    <s v="USD"/>
    <n v="1479592800"/>
    <n v="1476760226"/>
    <b v="0"/>
    <n v="17"/>
    <b v="1"/>
    <s v="theater/plays"/>
    <n v="1.1299999999999999"/>
    <n v="66.471000000000004"/>
    <x v="1"/>
  </r>
  <r>
    <x v="0"/>
    <x v="0"/>
    <s v="USD"/>
    <n v="1425528000"/>
    <n v="1422916261"/>
    <b v="0"/>
    <n v="197"/>
    <b v="1"/>
    <s v="theater/plays"/>
    <n v="1.0519047619047619"/>
    <n v="56.066000000000003"/>
    <x v="1"/>
  </r>
  <r>
    <x v="0"/>
    <x v="0"/>
    <s v="USD"/>
    <n v="1475269200"/>
    <n v="1473200844"/>
    <b v="0"/>
    <n v="70"/>
    <b v="1"/>
    <s v="theater/plays"/>
    <n v="1.0973333333333333"/>
    <n v="47.029000000000003"/>
    <x v="1"/>
  </r>
  <r>
    <x v="0"/>
    <x v="0"/>
    <s v="USD"/>
    <n v="1411874580"/>
    <n v="1409030371"/>
    <b v="0"/>
    <n v="21"/>
    <b v="1"/>
    <s v="theater/plays"/>
    <n v="1.00099"/>
    <n v="47.665999999999997"/>
    <x v="1"/>
  </r>
  <r>
    <x v="0"/>
    <x v="0"/>
    <s v="USD"/>
    <n v="1406358000"/>
    <n v="1404841270"/>
    <b v="0"/>
    <n v="34"/>
    <b v="1"/>
    <s v="theater/plays"/>
    <n v="1.2"/>
    <n v="88.234999999999999"/>
    <x v="1"/>
  </r>
  <r>
    <x v="0"/>
    <x v="0"/>
    <s v="USD"/>
    <n v="1471977290"/>
    <n v="1466793290"/>
    <b v="0"/>
    <n v="39"/>
    <b v="1"/>
    <s v="theater/plays"/>
    <n v="1.0493333333333332"/>
    <n v="80.718000000000004"/>
    <x v="1"/>
  </r>
  <r>
    <x v="0"/>
    <x v="1"/>
    <s v="GBP"/>
    <n v="1435851577"/>
    <n v="1433259577"/>
    <b v="0"/>
    <n v="78"/>
    <b v="1"/>
    <s v="theater/plays"/>
    <n v="1.0266666666666666"/>
    <n v="39.487000000000002"/>
    <x v="1"/>
  </r>
  <r>
    <x v="0"/>
    <x v="1"/>
    <s v="GBP"/>
    <n v="1408204857"/>
    <n v="1406390457"/>
    <b v="0"/>
    <n v="48"/>
    <b v="1"/>
    <s v="theater/plays"/>
    <n v="1.0182500000000001"/>
    <n v="84.853999999999999"/>
    <x v="1"/>
  </r>
  <r>
    <x v="0"/>
    <x v="0"/>
    <s v="USD"/>
    <n v="1463803140"/>
    <n v="1459446487"/>
    <b v="0"/>
    <n v="29"/>
    <b v="1"/>
    <s v="theater/plays"/>
    <n v="1"/>
    <n v="68.965999999999994"/>
    <x v="1"/>
  </r>
  <r>
    <x v="2"/>
    <x v="0"/>
    <s v="USD"/>
    <n v="1450040396"/>
    <n v="1444852796"/>
    <b v="0"/>
    <n v="0"/>
    <b v="0"/>
    <s v="theater/musical"/>
    <n v="0"/>
    <n v="0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999999999999"/>
    <x v="1"/>
  </r>
  <r>
    <x v="2"/>
    <x v="5"/>
    <s v="CAD"/>
    <n v="1484366340"/>
    <n v="1480219174"/>
    <b v="0"/>
    <n v="18"/>
    <b v="0"/>
    <s v="theater/musical"/>
    <n v="4.2466666666666666E-2"/>
    <n v="176.94399999999999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n v="0"/>
    <x v="1"/>
  </r>
  <r>
    <x v="2"/>
    <x v="0"/>
    <s v="USD"/>
    <n v="1420130935"/>
    <n v="1417538935"/>
    <b v="0"/>
    <n v="14"/>
    <b v="0"/>
    <s v="theater/musical"/>
    <n v="0.30866666666666664"/>
    <n v="66.143000000000001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2999999999998"/>
    <x v="1"/>
  </r>
  <r>
    <x v="2"/>
    <x v="0"/>
    <s v="USD"/>
    <n v="1412485200"/>
    <n v="1410966179"/>
    <b v="0"/>
    <n v="0"/>
    <b v="0"/>
    <s v="theater/musical"/>
    <n v="0"/>
    <n v="0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n v="0"/>
    <x v="1"/>
  </r>
  <r>
    <x v="2"/>
    <x v="0"/>
    <s v="USD"/>
    <n v="1457413140"/>
    <n v="1454996887"/>
    <b v="0"/>
    <n v="12"/>
    <b v="0"/>
    <s v="theater/musical"/>
    <n v="0.16420000000000001"/>
    <n v="68.417000000000002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0000000005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999999999999"/>
    <x v="1"/>
  </r>
  <r>
    <x v="0"/>
    <x v="0"/>
    <s v="USD"/>
    <n v="1407686340"/>
    <n v="1404833442"/>
    <b v="0"/>
    <n v="9"/>
    <b v="1"/>
    <s v="theater/plays"/>
    <n v="1.04"/>
    <n v="57.777999999999999"/>
    <x v="1"/>
  </r>
  <r>
    <x v="0"/>
    <x v="5"/>
    <s v="CAD"/>
    <n v="1472097540"/>
    <n v="1471188502"/>
    <b v="0"/>
    <n v="17"/>
    <b v="1"/>
    <s v="theater/plays"/>
    <n v="2.5066666666666668"/>
    <n v="44.234999999999999"/>
    <x v="1"/>
  </r>
  <r>
    <x v="0"/>
    <x v="1"/>
    <s v="GBP"/>
    <n v="1438764207"/>
    <n v="1436172207"/>
    <b v="0"/>
    <n v="33"/>
    <b v="1"/>
    <s v="theater/plays"/>
    <n v="1.0049999999999999"/>
    <n v="60.908999999999999"/>
    <x v="1"/>
  </r>
  <r>
    <x v="0"/>
    <x v="1"/>
    <s v="GBP"/>
    <n v="1459702800"/>
    <n v="1457690386"/>
    <b v="0"/>
    <n v="38"/>
    <b v="1"/>
    <s v="theater/plays"/>
    <n v="1.744"/>
    <n v="68.841999999999999"/>
    <x v="1"/>
  </r>
  <r>
    <x v="0"/>
    <x v="0"/>
    <s v="USD"/>
    <n v="1437202740"/>
    <n v="1434654998"/>
    <b v="0"/>
    <n v="79"/>
    <b v="1"/>
    <s v="theater/plays"/>
    <n v="1.1626000000000001"/>
    <n v="73.581999999999994"/>
    <x v="1"/>
  </r>
  <r>
    <x v="0"/>
    <x v="16"/>
    <s v="CHF"/>
    <n v="1485989940"/>
    <n v="1483393836"/>
    <b v="0"/>
    <n v="46"/>
    <b v="1"/>
    <s v="theater/plays"/>
    <n v="1.0582"/>
    <n v="115.02200000000001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99999999999"/>
    <x v="1"/>
  </r>
  <r>
    <x v="0"/>
    <x v="1"/>
    <s v="GBP"/>
    <n v="1419368925"/>
    <n v="1417208925"/>
    <b v="0"/>
    <n v="22"/>
    <b v="1"/>
    <s v="theater/plays"/>
    <n v="1"/>
    <n v="11.364000000000001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99999999999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9000000000001"/>
    <x v="1"/>
  </r>
  <r>
    <x v="0"/>
    <x v="1"/>
    <s v="GBP"/>
    <n v="1437261419"/>
    <n v="1434669419"/>
    <b v="0"/>
    <n v="58"/>
    <b v="1"/>
    <s v="theater/plays"/>
    <n v="1.0317033333333334"/>
    <n v="53.363999999999997"/>
    <x v="1"/>
  </r>
  <r>
    <x v="0"/>
    <x v="0"/>
    <s v="USD"/>
    <n v="1437676380"/>
    <n v="1435670452"/>
    <b v="0"/>
    <n v="28"/>
    <b v="1"/>
    <s v="theater/plays"/>
    <n v="1.0349999999999999"/>
    <n v="36.963999999999999"/>
    <x v="1"/>
  </r>
  <r>
    <x v="0"/>
    <x v="1"/>
    <s v="GBP"/>
    <n v="1434039137"/>
    <n v="1431447137"/>
    <b v="0"/>
    <n v="17"/>
    <b v="1"/>
    <s v="theater/plays"/>
    <n v="1.3819999999999999"/>
    <n v="81.293999999999997"/>
    <x v="1"/>
  </r>
  <r>
    <x v="0"/>
    <x v="1"/>
    <s v="GBP"/>
    <n v="1433113200"/>
    <n v="1431951611"/>
    <b v="0"/>
    <n v="12"/>
    <b v="1"/>
    <s v="theater/plays"/>
    <n v="1.0954545454545455"/>
    <n v="20.082999999999998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9"/>
    <x v="1"/>
  </r>
  <r>
    <x v="0"/>
    <x v="1"/>
    <s v="GBP"/>
    <n v="1415191920"/>
    <n v="1412233497"/>
    <b v="0"/>
    <n v="114"/>
    <b v="1"/>
    <s v="theater/plays"/>
    <n v="1.13625"/>
    <n v="39.868000000000002"/>
    <x v="1"/>
  </r>
  <r>
    <x v="0"/>
    <x v="12"/>
    <s v="EUR"/>
    <n v="1472936229"/>
    <n v="1467752229"/>
    <b v="0"/>
    <n v="31"/>
    <b v="1"/>
    <s v="theater/plays"/>
    <n v="1"/>
    <n v="145.161"/>
    <x v="1"/>
  </r>
  <r>
    <x v="0"/>
    <x v="1"/>
    <s v="GBP"/>
    <n v="1463353200"/>
    <n v="1462285182"/>
    <b v="0"/>
    <n v="3"/>
    <b v="1"/>
    <s v="theater/plays"/>
    <n v="1.4"/>
    <n v="23.332999999999998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999999999997"/>
    <x v="1"/>
  </r>
  <r>
    <x v="0"/>
    <x v="1"/>
    <s v="GBP"/>
    <n v="1433076298"/>
    <n v="1430052298"/>
    <b v="0"/>
    <n v="31"/>
    <b v="1"/>
    <s v="theater/plays"/>
    <n v="1.0249999999999999"/>
    <n v="66.129000000000005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7000000000002"/>
    <x v="1"/>
  </r>
  <r>
    <x v="0"/>
    <x v="0"/>
    <s v="USD"/>
    <n v="1402901940"/>
    <n v="1399998418"/>
    <b v="0"/>
    <n v="67"/>
    <b v="1"/>
    <s v="theater/plays"/>
    <n v="1.3919999999999999"/>
    <n v="62.328000000000003"/>
    <x v="1"/>
  </r>
  <r>
    <x v="0"/>
    <x v="0"/>
    <s v="USD"/>
    <n v="1476931696"/>
    <n v="1474339696"/>
    <b v="0"/>
    <n v="66"/>
    <b v="1"/>
    <s v="theater/plays"/>
    <n v="1.1085714285714285"/>
    <n v="58.787999999999997"/>
    <x v="1"/>
  </r>
  <r>
    <x v="0"/>
    <x v="0"/>
    <s v="USD"/>
    <n v="1441167586"/>
    <n v="1438575586"/>
    <b v="0"/>
    <n v="23"/>
    <b v="1"/>
    <s v="theater/plays"/>
    <n v="1.3906666666666667"/>
    <n v="45.347999999999999"/>
    <x v="1"/>
  </r>
  <r>
    <x v="0"/>
    <x v="0"/>
    <s v="USD"/>
    <n v="1400533200"/>
    <n v="1398348859"/>
    <b v="0"/>
    <n v="126"/>
    <b v="1"/>
    <s v="theater/plays"/>
    <n v="1.0569999999999999"/>
    <n v="41.944000000000003"/>
    <x v="1"/>
  </r>
  <r>
    <x v="0"/>
    <x v="0"/>
    <s v="USD"/>
    <n v="1440820740"/>
    <n v="1439567660"/>
    <b v="0"/>
    <n v="6"/>
    <b v="1"/>
    <s v="theater/plays"/>
    <n v="1.0142857142857142"/>
    <n v="59.167000000000002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000000000004"/>
    <x v="1"/>
  </r>
  <r>
    <x v="0"/>
    <x v="0"/>
    <s v="USD"/>
    <n v="1434925500"/>
    <n v="1432410639"/>
    <b v="0"/>
    <n v="62"/>
    <b v="1"/>
    <s v="theater/plays"/>
    <n v="1.1833333333333333"/>
    <n v="57.258000000000003"/>
    <x v="1"/>
  </r>
  <r>
    <x v="0"/>
    <x v="0"/>
    <s v="USD"/>
    <n v="1417101683"/>
    <n v="1414506083"/>
    <b v="0"/>
    <n v="31"/>
    <b v="1"/>
    <s v="theater/plays"/>
    <n v="1.2"/>
    <n v="58.064999999999998"/>
    <x v="1"/>
  </r>
  <r>
    <x v="0"/>
    <x v="0"/>
    <s v="USD"/>
    <n v="1425272340"/>
    <n v="1421426929"/>
    <b v="0"/>
    <n v="274"/>
    <b v="1"/>
    <s v="theater/plays"/>
    <n v="1.2796000000000001"/>
    <n v="186.803"/>
    <x v="1"/>
  </r>
  <r>
    <x v="0"/>
    <x v="0"/>
    <s v="USD"/>
    <n v="1411084800"/>
    <n v="1410304179"/>
    <b v="0"/>
    <n v="17"/>
    <b v="1"/>
    <s v="theater/plays"/>
    <n v="1.26"/>
    <n v="74.117999999999995"/>
    <x v="1"/>
  </r>
  <r>
    <x v="0"/>
    <x v="1"/>
    <s v="GBP"/>
    <n v="1448922600"/>
    <n v="1446352529"/>
    <b v="0"/>
    <n v="14"/>
    <b v="1"/>
    <s v="theater/plays"/>
    <n v="1.2912912912912913"/>
    <n v="30.713999999999999"/>
    <x v="1"/>
  </r>
  <r>
    <x v="0"/>
    <x v="0"/>
    <s v="USD"/>
    <n v="1465178400"/>
    <n v="1461985967"/>
    <b v="0"/>
    <n v="60"/>
    <b v="1"/>
    <s v="theater/plays"/>
    <n v="1.0742857142857143"/>
    <n v="62.667000000000002"/>
    <x v="1"/>
  </r>
  <r>
    <x v="0"/>
    <x v="0"/>
    <s v="USD"/>
    <n v="1421009610"/>
    <n v="1419281610"/>
    <b v="0"/>
    <n v="33"/>
    <b v="1"/>
    <s v="theater/plays"/>
    <n v="1.00125"/>
    <n v="121.364"/>
    <x v="1"/>
  </r>
  <r>
    <x v="0"/>
    <x v="1"/>
    <s v="GBP"/>
    <n v="1423838916"/>
    <n v="1418654916"/>
    <b v="0"/>
    <n v="78"/>
    <b v="1"/>
    <s v="theater/plays"/>
    <n v="1.55"/>
    <n v="39.744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1999999999998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7000000000002"/>
    <x v="1"/>
  </r>
  <r>
    <x v="0"/>
    <x v="1"/>
    <s v="GBP"/>
    <n v="1433422793"/>
    <n v="1430830793"/>
    <b v="0"/>
    <n v="39"/>
    <b v="1"/>
    <s v="theater/plays"/>
    <n v="1.0033333333333334"/>
    <n v="38.590000000000003"/>
    <x v="1"/>
  </r>
  <r>
    <x v="0"/>
    <x v="1"/>
    <s v="GBP"/>
    <n v="1468191540"/>
    <n v="1464958484"/>
    <b v="0"/>
    <n v="21"/>
    <b v="1"/>
    <s v="theater/plays"/>
    <n v="1.0916666666666666"/>
    <n v="155.952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999999999999"/>
    <x v="1"/>
  </r>
  <r>
    <x v="0"/>
    <x v="0"/>
    <s v="USD"/>
    <n v="1403546400"/>
    <n v="1401714114"/>
    <b v="0"/>
    <n v="35"/>
    <b v="1"/>
    <s v="theater/plays"/>
    <n v="1.0346657233816767"/>
    <n v="83.570999999999998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7"/>
    <x v="1"/>
  </r>
  <r>
    <x v="0"/>
    <x v="0"/>
    <s v="USD"/>
    <n v="1404444286"/>
    <n v="1403234686"/>
    <b v="0"/>
    <n v="39"/>
    <b v="1"/>
    <s v="theater/plays"/>
    <n v="3"/>
    <n v="53.845999999999997"/>
    <x v="1"/>
  </r>
  <r>
    <x v="0"/>
    <x v="1"/>
    <s v="GBP"/>
    <n v="1403715546"/>
    <n v="1401123546"/>
    <b v="0"/>
    <n v="35"/>
    <b v="1"/>
    <s v="theater/plays"/>
    <n v="1.0825"/>
    <n v="30.928999999999998"/>
    <x v="1"/>
  </r>
  <r>
    <x v="0"/>
    <x v="0"/>
    <s v="USD"/>
    <n v="1428068988"/>
    <n v="1425908988"/>
    <b v="0"/>
    <n v="27"/>
    <b v="1"/>
    <s v="theater/plays"/>
    <n v="1.4115384615384616"/>
    <n v="67.962999999999994"/>
    <x v="1"/>
  </r>
  <r>
    <x v="0"/>
    <x v="0"/>
    <s v="USD"/>
    <n v="1402848000"/>
    <n v="1400606573"/>
    <b v="0"/>
    <n v="21"/>
    <b v="1"/>
    <s v="theater/plays"/>
    <n v="1.1399999999999999"/>
    <n v="27.143000000000001"/>
    <x v="1"/>
  </r>
  <r>
    <x v="0"/>
    <x v="0"/>
    <s v="USD"/>
    <n v="1433055540"/>
    <n v="1431230867"/>
    <b v="0"/>
    <n v="104"/>
    <b v="1"/>
    <s v="theater/plays"/>
    <n v="1.5373333333333334"/>
    <n v="110.86499999999999"/>
    <x v="1"/>
  </r>
  <r>
    <x v="0"/>
    <x v="0"/>
    <s v="USD"/>
    <n v="1465062166"/>
    <n v="1463334166"/>
    <b v="0"/>
    <n v="19"/>
    <b v="1"/>
    <s v="theater/plays"/>
    <n v="1.0149999999999999"/>
    <n v="106.842"/>
    <x v="1"/>
  </r>
  <r>
    <x v="0"/>
    <x v="0"/>
    <s v="USD"/>
    <n v="1432612740"/>
    <n v="1429881667"/>
    <b v="0"/>
    <n v="97"/>
    <b v="1"/>
    <s v="theater/plays"/>
    <n v="1.0235000000000001"/>
    <n v="105.515"/>
    <x v="1"/>
  </r>
  <r>
    <x v="0"/>
    <x v="1"/>
    <s v="GBP"/>
    <n v="1427806320"/>
    <n v="1422834819"/>
    <b v="0"/>
    <n v="27"/>
    <b v="1"/>
    <s v="theater/plays"/>
    <n v="1.0257142857142858"/>
    <n v="132.96299999999999"/>
    <x v="1"/>
  </r>
  <r>
    <x v="0"/>
    <x v="0"/>
    <s v="USD"/>
    <n v="1453411109"/>
    <n v="1450819109"/>
    <b v="0"/>
    <n v="24"/>
    <b v="1"/>
    <s v="theater/plays"/>
    <n v="1.5575000000000001"/>
    <n v="51.917000000000002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999999999998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"/>
    <x v="1"/>
  </r>
  <r>
    <x v="0"/>
    <x v="5"/>
    <s v="CAD"/>
    <n v="1455231540"/>
    <n v="1452614847"/>
    <b v="0"/>
    <n v="35"/>
    <b v="1"/>
    <s v="theater/plays"/>
    <n v="1.1120000000000001"/>
    <n v="47.656999999999996"/>
    <x v="1"/>
  </r>
  <r>
    <x v="0"/>
    <x v="1"/>
    <s v="GBP"/>
    <n v="1417374262"/>
    <n v="1414778662"/>
    <b v="0"/>
    <n v="63"/>
    <b v="1"/>
    <s v="theater/plays"/>
    <n v="1.0204444444444445"/>
    <n v="72.888999999999996"/>
    <x v="1"/>
  </r>
  <r>
    <x v="0"/>
    <x v="1"/>
    <s v="GBP"/>
    <n v="1462402800"/>
    <n v="1459856860"/>
    <b v="0"/>
    <n v="89"/>
    <b v="1"/>
    <s v="theater/plays"/>
    <n v="1.0254767441860466"/>
    <n v="49.545999999999999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7000000000003"/>
    <x v="1"/>
  </r>
  <r>
    <x v="0"/>
    <x v="0"/>
    <s v="USD"/>
    <n v="1476939300"/>
    <n v="1474273294"/>
    <b v="0"/>
    <n v="33"/>
    <b v="1"/>
    <s v="theater/plays"/>
    <n v="1.0075000000000001"/>
    <n v="61.061"/>
    <x v="1"/>
  </r>
  <r>
    <x v="2"/>
    <x v="0"/>
    <s v="USD"/>
    <n v="1439957176"/>
    <n v="1437365176"/>
    <b v="0"/>
    <n v="31"/>
    <b v="0"/>
    <s v="theater/plays"/>
    <n v="9.3100000000000002E-2"/>
    <n v="60.064999999999998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7000000000002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n v="0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000000000002"/>
    <x v="1"/>
  </r>
  <r>
    <x v="2"/>
    <x v="0"/>
    <s v="USD"/>
    <n v="1450389950"/>
    <n v="1447797950"/>
    <b v="0"/>
    <n v="0"/>
    <b v="0"/>
    <s v="theater/plays"/>
    <n v="0"/>
    <n v="0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n v="0"/>
    <x v="1"/>
  </r>
  <r>
    <x v="2"/>
    <x v="0"/>
    <s v="USD"/>
    <n v="1404532740"/>
    <n v="1401823952"/>
    <b v="0"/>
    <n v="0"/>
    <b v="0"/>
    <s v="theater/plays"/>
    <n v="0"/>
    <n v="0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7999999999997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"/>
    <x v="1"/>
  </r>
  <r>
    <x v="0"/>
    <x v="1"/>
    <s v="GBP"/>
    <n v="1476651600"/>
    <n v="1473189335"/>
    <b v="0"/>
    <n v="15"/>
    <b v="1"/>
    <s v="theater/musical"/>
    <n v="1.1299999999999999"/>
    <n v="37.667000000000002"/>
    <x v="1"/>
  </r>
  <r>
    <x v="0"/>
    <x v="0"/>
    <s v="USD"/>
    <n v="1433289600"/>
    <n v="1430768800"/>
    <b v="0"/>
    <n v="30"/>
    <b v="1"/>
    <s v="theater/musical"/>
    <n v="1.0334000000000001"/>
    <n v="172.233"/>
    <x v="1"/>
  </r>
  <r>
    <x v="0"/>
    <x v="0"/>
    <s v="USD"/>
    <n v="1406350740"/>
    <n v="1403125737"/>
    <b v="0"/>
    <n v="27"/>
    <b v="1"/>
    <s v="theater/musical"/>
    <n v="1.2"/>
    <n v="111.111"/>
    <x v="1"/>
  </r>
  <r>
    <x v="0"/>
    <x v="1"/>
    <s v="GBP"/>
    <n v="1460753307"/>
    <n v="1458161307"/>
    <b v="0"/>
    <n v="28"/>
    <b v="1"/>
    <s v="theater/musical"/>
    <n v="1.2963636363636364"/>
    <n v="25.463999999999999"/>
    <x v="1"/>
  </r>
  <r>
    <x v="0"/>
    <x v="0"/>
    <s v="USD"/>
    <n v="1402515198"/>
    <n v="1399923198"/>
    <b v="0"/>
    <n v="17"/>
    <b v="1"/>
    <s v="theater/musical"/>
    <n v="1.0111111111111111"/>
    <n v="267.6469999999999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7999999999997"/>
    <x v="1"/>
  </r>
  <r>
    <x v="0"/>
    <x v="0"/>
    <s v="USD"/>
    <n v="1440556553"/>
    <n v="1435372553"/>
    <b v="0"/>
    <n v="88"/>
    <b v="1"/>
    <s v="theater/musical"/>
    <n v="1.1024425000000002"/>
    <n v="50.110999999999997"/>
    <x v="1"/>
  </r>
  <r>
    <x v="0"/>
    <x v="0"/>
    <s v="USD"/>
    <n v="1399293386"/>
    <n v="1397133386"/>
    <b v="0"/>
    <n v="91"/>
    <b v="1"/>
    <s v="theater/musical"/>
    <n v="1.010154"/>
    <n v="55.503"/>
    <x v="1"/>
  </r>
  <r>
    <x v="0"/>
    <x v="1"/>
    <s v="GBP"/>
    <n v="1439247600"/>
    <n v="1434625937"/>
    <b v="0"/>
    <n v="3"/>
    <b v="1"/>
    <s v="theater/musical"/>
    <n v="1"/>
    <n v="166.667"/>
    <x v="1"/>
  </r>
  <r>
    <x v="0"/>
    <x v="1"/>
    <s v="GBP"/>
    <n v="1438543889"/>
    <n v="1436383889"/>
    <b v="0"/>
    <n v="28"/>
    <b v="1"/>
    <s v="theater/musical"/>
    <n v="1.0624"/>
    <n v="47.429000000000002"/>
    <x v="1"/>
  </r>
  <r>
    <x v="0"/>
    <x v="0"/>
    <s v="USD"/>
    <n v="1427907626"/>
    <n v="1425319226"/>
    <b v="0"/>
    <n v="77"/>
    <b v="1"/>
    <s v="theater/musical"/>
    <n v="1"/>
    <n v="64.935000000000002"/>
    <x v="1"/>
  </r>
  <r>
    <x v="0"/>
    <x v="0"/>
    <s v="USD"/>
    <n v="1464482160"/>
    <n v="1462824832"/>
    <b v="0"/>
    <n v="27"/>
    <b v="1"/>
    <s v="theater/musical"/>
    <n v="1"/>
    <n v="55.555999999999997"/>
    <x v="1"/>
  </r>
  <r>
    <x v="0"/>
    <x v="0"/>
    <s v="USD"/>
    <n v="1406745482"/>
    <n v="1404153482"/>
    <b v="0"/>
    <n v="107"/>
    <b v="1"/>
    <s v="theater/musical"/>
    <n v="1.1345714285714286"/>
    <n v="74.224000000000004"/>
    <x v="1"/>
  </r>
  <r>
    <x v="0"/>
    <x v="0"/>
    <s v="USD"/>
    <n v="1404360045"/>
    <n v="1401336045"/>
    <b v="0"/>
    <n v="96"/>
    <b v="1"/>
    <s v="theater/musical"/>
    <n v="1.0265010000000001"/>
    <n v="106.92700000000001"/>
    <x v="1"/>
  </r>
  <r>
    <x v="0"/>
    <x v="0"/>
    <s v="USD"/>
    <n v="1425185940"/>
    <n v="1423960097"/>
    <b v="0"/>
    <n v="56"/>
    <b v="1"/>
    <s v="theater/musical"/>
    <n v="1.1675"/>
    <n v="41.695999999999998"/>
    <x v="1"/>
  </r>
  <r>
    <x v="0"/>
    <x v="0"/>
    <s v="USD"/>
    <n v="1402594090"/>
    <n v="1400002090"/>
    <b v="0"/>
    <n v="58"/>
    <b v="1"/>
    <s v="theater/musical"/>
    <n v="1.0765274999999999"/>
    <n v="74.242999999999995"/>
    <x v="1"/>
  </r>
  <r>
    <x v="0"/>
    <x v="0"/>
    <s v="USD"/>
    <n v="1460730079"/>
    <n v="1458138079"/>
    <b v="0"/>
    <n v="15"/>
    <b v="1"/>
    <s v="theater/musical"/>
    <n v="1"/>
    <n v="73.332999999999998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0999999999999"/>
    <x v="1"/>
  </r>
  <r>
    <x v="0"/>
    <x v="0"/>
    <s v="USD"/>
    <n v="1480399200"/>
    <n v="1478616506"/>
    <b v="0"/>
    <n v="33"/>
    <b v="1"/>
    <s v="theater/musical"/>
    <n v="1.1020000000000001"/>
    <n v="166.97"/>
    <x v="1"/>
  </r>
  <r>
    <x v="0"/>
    <x v="0"/>
    <s v="USD"/>
    <n v="1479175680"/>
    <n v="1476317247"/>
    <b v="0"/>
    <n v="57"/>
    <b v="1"/>
    <s v="theater/musical"/>
    <n v="1.0820000000000001"/>
    <n v="94.912000000000006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"/>
    <x v="1"/>
  </r>
  <r>
    <x v="0"/>
    <x v="0"/>
    <s v="USD"/>
    <n v="1406854800"/>
    <n v="1403599778"/>
    <b v="0"/>
    <n v="94"/>
    <b v="1"/>
    <s v="theater/musical"/>
    <n v="1.0671250000000001"/>
    <n v="90.819000000000003"/>
    <x v="1"/>
  </r>
  <r>
    <x v="0"/>
    <x v="0"/>
    <s v="USD"/>
    <n v="1411790400"/>
    <n v="1409884821"/>
    <b v="0"/>
    <n v="59"/>
    <b v="1"/>
    <s v="theater/musical"/>
    <n v="1.4319999999999999"/>
    <n v="48.542000000000002"/>
    <x v="1"/>
  </r>
  <r>
    <x v="0"/>
    <x v="0"/>
    <s v="USD"/>
    <n v="1423942780"/>
    <n v="1418758780"/>
    <b v="0"/>
    <n v="36"/>
    <b v="1"/>
    <s v="theater/musical"/>
    <n v="1.0504166666666668"/>
    <n v="70.028000000000006"/>
    <x v="1"/>
  </r>
  <r>
    <x v="0"/>
    <x v="0"/>
    <s v="USD"/>
    <n v="1459010340"/>
    <n v="1456421940"/>
    <b v="0"/>
    <n v="115"/>
    <b v="1"/>
    <s v="theater/musical"/>
    <n v="1.0398000000000001"/>
    <n v="135.626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999999999996"/>
    <x v="1"/>
  </r>
  <r>
    <x v="0"/>
    <x v="1"/>
    <s v="GBP"/>
    <n v="1469401200"/>
    <n v="1466887297"/>
    <b v="0"/>
    <n v="27"/>
    <b v="1"/>
    <s v="theater/musical"/>
    <n v="1.0175000000000001"/>
    <n v="75.37"/>
    <x v="1"/>
  </r>
  <r>
    <x v="0"/>
    <x v="0"/>
    <s v="USD"/>
    <n v="1458057600"/>
    <n v="1455938520"/>
    <b v="0"/>
    <n v="24"/>
    <b v="1"/>
    <s v="theater/musical"/>
    <n v="1.2891666666666666"/>
    <n v="64.457999999999998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5000000000006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n v="0"/>
    <x v="1"/>
  </r>
  <r>
    <x v="2"/>
    <x v="0"/>
    <s v="USD"/>
    <n v="1404664592"/>
    <n v="1399480592"/>
    <b v="0"/>
    <n v="0"/>
    <b v="0"/>
    <s v="theater/musical"/>
    <n v="0"/>
    <n v="0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3000000000002"/>
    <x v="1"/>
  </r>
  <r>
    <x v="2"/>
    <x v="0"/>
    <s v="USD"/>
    <n v="1420215216"/>
    <n v="1417536816"/>
    <b v="0"/>
    <n v="9"/>
    <b v="0"/>
    <s v="theater/musical"/>
    <n v="8.5199999999999998E-2"/>
    <n v="47.332999999999998"/>
    <x v="1"/>
  </r>
  <r>
    <x v="2"/>
    <x v="0"/>
    <s v="USD"/>
    <n v="1445482906"/>
    <n v="1442890906"/>
    <b v="0"/>
    <n v="0"/>
    <b v="0"/>
    <s v="theater/musical"/>
    <n v="0"/>
    <n v="0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n v="0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999999999997"/>
    <x v="1"/>
  </r>
  <r>
    <x v="0"/>
    <x v="1"/>
    <s v="GBP"/>
    <n v="1429955619"/>
    <n v="1424775219"/>
    <b v="0"/>
    <n v="24"/>
    <b v="1"/>
    <s v="theater/plays"/>
    <n v="1"/>
    <n v="41.667000000000002"/>
    <x v="1"/>
  </r>
  <r>
    <x v="0"/>
    <x v="1"/>
    <s v="GBP"/>
    <n v="1406761200"/>
    <n v="1402403907"/>
    <b v="0"/>
    <n v="38"/>
    <b v="1"/>
    <s v="theater/plays"/>
    <n v="1.0125"/>
    <n v="53.289000000000001"/>
    <x v="1"/>
  </r>
  <r>
    <x v="0"/>
    <x v="0"/>
    <s v="USD"/>
    <n v="1426965758"/>
    <n v="1424377358"/>
    <b v="0"/>
    <n v="26"/>
    <b v="1"/>
    <s v="theater/plays"/>
    <n v="1.2173333333333334"/>
    <n v="70.230999999999995"/>
    <x v="1"/>
  </r>
  <r>
    <x v="0"/>
    <x v="1"/>
    <s v="GBP"/>
    <n v="1464692400"/>
    <n v="1461769373"/>
    <b v="0"/>
    <n v="19"/>
    <b v="1"/>
    <s v="theater/plays"/>
    <n v="3.3"/>
    <n v="43.420999999999999"/>
    <x v="1"/>
  </r>
  <r>
    <x v="0"/>
    <x v="5"/>
    <s v="CAD"/>
    <n v="1433131140"/>
    <n v="1429120908"/>
    <b v="0"/>
    <n v="11"/>
    <b v="1"/>
    <s v="theater/plays"/>
    <n v="1.0954999999999999"/>
    <n v="199.18199999999999"/>
    <x v="1"/>
  </r>
  <r>
    <x v="0"/>
    <x v="0"/>
    <s v="USD"/>
    <n v="1465940580"/>
    <n v="1462603021"/>
    <b v="0"/>
    <n v="27"/>
    <b v="1"/>
    <s v="theater/plays"/>
    <n v="1.0095190476190474"/>
    <n v="78.518000000000001"/>
    <x v="1"/>
  </r>
  <r>
    <x v="0"/>
    <x v="0"/>
    <s v="USD"/>
    <n v="1427860740"/>
    <n v="1424727712"/>
    <b v="0"/>
    <n v="34"/>
    <b v="1"/>
    <s v="theater/plays"/>
    <n v="1.4013333333333333"/>
    <n v="61.823999999999998"/>
    <x v="1"/>
  </r>
  <r>
    <x v="0"/>
    <x v="1"/>
    <s v="GBP"/>
    <n v="1440111600"/>
    <n v="1437545657"/>
    <b v="0"/>
    <n v="20"/>
    <b v="1"/>
    <s v="theater/plays"/>
    <n v="1.0000100000000001"/>
    <n v="50.000999999999998"/>
    <x v="1"/>
  </r>
  <r>
    <x v="0"/>
    <x v="0"/>
    <s v="USD"/>
    <n v="1405614823"/>
    <n v="1403022823"/>
    <b v="0"/>
    <n v="37"/>
    <b v="1"/>
    <s v="theater/plays"/>
    <n v="1.19238"/>
    <n v="48.34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0000000000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000000000006"/>
    <x v="1"/>
  </r>
  <r>
    <x v="0"/>
    <x v="12"/>
    <s v="EUR"/>
    <n v="1453244340"/>
    <n v="1448136417"/>
    <b v="0"/>
    <n v="76"/>
    <b v="1"/>
    <s v="theater/plays"/>
    <n v="1.1002000000000001"/>
    <n v="72.382000000000005"/>
    <x v="1"/>
  </r>
  <r>
    <x v="0"/>
    <x v="0"/>
    <s v="USD"/>
    <n v="1437364740"/>
    <n v="1434405044"/>
    <b v="0"/>
    <n v="41"/>
    <b v="1"/>
    <s v="theater/plays"/>
    <n v="1.06"/>
    <n v="64.634"/>
    <x v="1"/>
  </r>
  <r>
    <x v="0"/>
    <x v="1"/>
    <s v="GBP"/>
    <n v="1470058860"/>
    <n v="1469026903"/>
    <b v="0"/>
    <n v="7"/>
    <b v="1"/>
    <s v="theater/plays"/>
    <n v="1.08"/>
    <n v="38.570999999999998"/>
    <x v="1"/>
  </r>
  <r>
    <x v="0"/>
    <x v="0"/>
    <s v="USD"/>
    <n v="1434505214"/>
    <n v="1432690814"/>
    <b v="0"/>
    <n v="49"/>
    <b v="1"/>
    <s v="theater/plays"/>
    <n v="1.0542"/>
    <n v="107.571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2000000000003"/>
    <x v="1"/>
  </r>
  <r>
    <x v="0"/>
    <x v="0"/>
    <s v="USD"/>
    <n v="1420033187"/>
    <n v="1414845587"/>
    <b v="0"/>
    <n v="28"/>
    <b v="1"/>
    <s v="theater/plays"/>
    <n v="1"/>
    <n v="178.571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000000000003"/>
    <x v="1"/>
  </r>
  <r>
    <x v="0"/>
    <x v="0"/>
    <s v="USD"/>
    <n v="1455936335"/>
    <n v="1452048335"/>
    <b v="0"/>
    <n v="9"/>
    <b v="1"/>
    <s v="theater/plays"/>
    <n v="1.0466666666666666"/>
    <n v="139.55600000000001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6000000000003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6000000000001"/>
    <x v="1"/>
  </r>
  <r>
    <x v="0"/>
    <x v="1"/>
    <s v="GBP"/>
    <n v="1435947758"/>
    <n v="1432837358"/>
    <b v="0"/>
    <n v="17"/>
    <b v="1"/>
    <s v="theater/plays"/>
    <n v="1.0209999999999999"/>
    <n v="120.11799999999999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0999999999999"/>
    <x v="1"/>
  </r>
  <r>
    <x v="0"/>
    <x v="1"/>
    <s v="GBP"/>
    <n v="1459180229"/>
    <n v="1457023829"/>
    <b v="0"/>
    <n v="3"/>
    <b v="1"/>
    <s v="theater/plays"/>
    <n v="65"/>
    <n v="21.667000000000002"/>
    <x v="1"/>
  </r>
  <r>
    <x v="2"/>
    <x v="0"/>
    <s v="USD"/>
    <n v="1405882287"/>
    <n v="1400698287"/>
    <b v="1"/>
    <n v="34"/>
    <b v="0"/>
    <s v="theater/plays"/>
    <n v="8.72E-2"/>
    <n v="25.646999999999998"/>
    <x v="1"/>
  </r>
  <r>
    <x v="2"/>
    <x v="1"/>
    <s v="GBP"/>
    <n v="1399809052"/>
    <n v="1397217052"/>
    <b v="1"/>
    <n v="23"/>
    <b v="0"/>
    <s v="theater/plays"/>
    <n v="0.21940000000000001"/>
    <n v="47.695999999999998"/>
    <x v="1"/>
  </r>
  <r>
    <x v="2"/>
    <x v="0"/>
    <s v="USD"/>
    <n v="1401587064"/>
    <n v="1399427064"/>
    <b v="1"/>
    <n v="19"/>
    <b v="0"/>
    <s v="theater/plays"/>
    <n v="0.21299999999999999"/>
    <n v="56.05299999999999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7000000000002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600000000001"/>
    <x v="1"/>
  </r>
  <r>
    <x v="2"/>
    <x v="0"/>
    <s v="USD"/>
    <n v="1445196989"/>
    <n v="1442604989"/>
    <b v="1"/>
    <n v="43"/>
    <b v="0"/>
    <s v="theater/plays"/>
    <n v="0.16376923076923078"/>
    <n v="49.512"/>
    <x v="1"/>
  </r>
  <r>
    <x v="2"/>
    <x v="12"/>
    <s v="EUR"/>
    <n v="1434047084"/>
    <n v="1431455084"/>
    <b v="1"/>
    <n v="28"/>
    <b v="0"/>
    <s v="theater/plays"/>
    <n v="7.0433333333333334E-2"/>
    <n v="75.463999999999999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7999999999997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n v="0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9000000000002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2999999999999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"/>
    <x v="1"/>
  </r>
  <r>
    <x v="1"/>
    <x v="0"/>
    <s v="USD"/>
    <n v="1439522996"/>
    <n v="1435202996"/>
    <b v="0"/>
    <n v="0"/>
    <b v="0"/>
    <s v="theater/musical"/>
    <n v="0"/>
    <n v="0"/>
    <x v="1"/>
  </r>
  <r>
    <x v="1"/>
    <x v="0"/>
    <s v="USD"/>
    <n v="1444322535"/>
    <n v="1441730535"/>
    <b v="0"/>
    <n v="0"/>
    <b v="0"/>
    <s v="theater/musical"/>
    <n v="0"/>
    <n v="0"/>
    <x v="1"/>
  </r>
  <r>
    <x v="1"/>
    <x v="4"/>
    <s v="NZD"/>
    <n v="1422061200"/>
    <n v="1420244622"/>
    <b v="0"/>
    <n v="0"/>
    <b v="0"/>
    <s v="theater/musical"/>
    <n v="0"/>
    <n v="0"/>
    <x v="1"/>
  </r>
  <r>
    <x v="1"/>
    <x v="8"/>
    <s v="DKK"/>
    <n v="1472896800"/>
    <n v="1472804365"/>
    <b v="0"/>
    <n v="0"/>
    <b v="0"/>
    <s v="theater/musical"/>
    <n v="0"/>
    <n v="0"/>
    <x v="1"/>
  </r>
  <r>
    <x v="1"/>
    <x v="1"/>
    <s v="GBP"/>
    <n v="1454425128"/>
    <n v="1451833128"/>
    <b v="0"/>
    <n v="46"/>
    <b v="0"/>
    <s v="theater/musical"/>
    <n v="0.52794871794871789"/>
    <n v="44.761000000000003"/>
    <x v="1"/>
  </r>
  <r>
    <x v="1"/>
    <x v="0"/>
    <s v="USD"/>
    <n v="1481213752"/>
    <n v="1478621752"/>
    <b v="0"/>
    <n v="14"/>
    <b v="0"/>
    <s v="theater/musical"/>
    <n v="4.9639999999999997E-2"/>
    <n v="88.643000000000001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n v="0"/>
    <x v="1"/>
  </r>
  <r>
    <x v="1"/>
    <x v="1"/>
    <s v="GBP"/>
    <n v="1406761200"/>
    <n v="1403724820"/>
    <b v="0"/>
    <n v="17"/>
    <b v="0"/>
    <s v="theater/musical"/>
    <n v="0.13066666666666665"/>
    <n v="57.646999999999998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n v="0"/>
    <x v="1"/>
  </r>
  <r>
    <x v="1"/>
    <x v="1"/>
    <s v="GBP"/>
    <n v="1409668069"/>
    <n v="1407076069"/>
    <b v="0"/>
    <n v="0"/>
    <b v="0"/>
    <s v="theater/musical"/>
    <n v="0"/>
    <n v="0"/>
    <x v="1"/>
  </r>
  <r>
    <x v="1"/>
    <x v="0"/>
    <s v="USD"/>
    <n v="1427479192"/>
    <n v="1425322792"/>
    <b v="0"/>
    <n v="0"/>
    <b v="0"/>
    <s v="theater/musical"/>
    <n v="0"/>
    <n v="0"/>
    <x v="1"/>
  </r>
  <r>
    <x v="1"/>
    <x v="0"/>
    <s v="USD"/>
    <n v="1462834191"/>
    <n v="1460242191"/>
    <b v="0"/>
    <n v="0"/>
    <b v="0"/>
    <s v="theater/musical"/>
    <n v="0"/>
    <n v="0"/>
    <x v="1"/>
  </r>
  <r>
    <x v="1"/>
    <x v="2"/>
    <s v="AUD"/>
    <n v="1418275702"/>
    <n v="1415683702"/>
    <b v="0"/>
    <n v="0"/>
    <b v="0"/>
    <s v="theater/musical"/>
    <n v="0"/>
    <n v="0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3999999999999"/>
    <x v="1"/>
  </r>
  <r>
    <x v="2"/>
    <x v="0"/>
    <s v="USD"/>
    <n v="1420413960"/>
    <n v="1417651630"/>
    <b v="0"/>
    <n v="9"/>
    <b v="0"/>
    <s v="theater/plays"/>
    <n v="1.4749999999999999E-2"/>
    <n v="13.11100000000000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3000000000001"/>
    <x v="1"/>
  </r>
  <r>
    <x v="2"/>
    <x v="0"/>
    <s v="USD"/>
    <n v="1408863600"/>
    <n v="1408203557"/>
    <b v="0"/>
    <n v="0"/>
    <b v="0"/>
    <s v="theater/plays"/>
    <n v="0"/>
    <n v="0"/>
    <x v="1"/>
  </r>
  <r>
    <x v="2"/>
    <x v="0"/>
    <s v="USD"/>
    <n v="1404194400"/>
    <n v="1400600840"/>
    <b v="0"/>
    <n v="84"/>
    <b v="0"/>
    <s v="theater/plays"/>
    <n v="0.2155"/>
    <n v="128.274"/>
    <x v="1"/>
  </r>
  <r>
    <x v="2"/>
    <x v="0"/>
    <s v="USD"/>
    <n v="1481000340"/>
    <n v="1478386812"/>
    <b v="0"/>
    <n v="11"/>
    <b v="0"/>
    <s v="theater/plays"/>
    <n v="3.4666666666666665E-2"/>
    <n v="47.27300000000000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00000000003"/>
    <x v="1"/>
  </r>
  <r>
    <x v="2"/>
    <x v="0"/>
    <s v="USD"/>
    <n v="1439581080"/>
    <n v="1435709765"/>
    <b v="0"/>
    <n v="0"/>
    <b v="0"/>
    <s v="theater/plays"/>
    <n v="0"/>
    <n v="0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3999999999999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7000000000002"/>
    <x v="1"/>
  </r>
  <r>
    <x v="2"/>
    <x v="0"/>
    <s v="USD"/>
    <n v="1417033777"/>
    <n v="1414438177"/>
    <b v="0"/>
    <n v="36"/>
    <b v="0"/>
    <s v="theater/plays"/>
    <n v="0.37412499999999999"/>
    <n v="83.13899999999999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"/>
    <x v="1"/>
  </r>
  <r>
    <x v="2"/>
    <x v="1"/>
    <s v="GBP"/>
    <n v="1431298740"/>
    <n v="1429558756"/>
    <b v="0"/>
    <n v="27"/>
    <b v="0"/>
    <s v="theater/plays"/>
    <n v="0.36359999999999998"/>
    <n v="33.667000000000002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n v="0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n v="0"/>
    <x v="1"/>
  </r>
  <r>
    <x v="2"/>
    <x v="0"/>
    <s v="USD"/>
    <n v="1425337200"/>
    <n v="1421432810"/>
    <b v="0"/>
    <n v="6"/>
    <b v="0"/>
    <s v="theater/plays"/>
    <n v="8.1333333333333327E-2"/>
    <n v="10.167"/>
    <x v="1"/>
  </r>
  <r>
    <x v="2"/>
    <x v="1"/>
    <s v="GBP"/>
    <n v="1428622271"/>
    <n v="1426203071"/>
    <b v="0"/>
    <n v="17"/>
    <b v="0"/>
    <s v="theater/plays"/>
    <n v="0.12034782608695652"/>
    <n v="81.412000000000006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6999999999999"/>
    <x v="1"/>
  </r>
  <r>
    <x v="2"/>
    <x v="2"/>
    <s v="AUD"/>
    <n v="1459490400"/>
    <n v="1457078868"/>
    <b v="0"/>
    <n v="0"/>
    <b v="0"/>
    <s v="theater/plays"/>
    <n v="0"/>
    <n v="0"/>
    <x v="1"/>
  </r>
  <r>
    <x v="2"/>
    <x v="0"/>
    <s v="USD"/>
    <n v="1441510707"/>
    <n v="1439350707"/>
    <b v="0"/>
    <n v="0"/>
    <b v="0"/>
    <s v="theater/plays"/>
    <n v="0"/>
    <n v="0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2999999999998"/>
    <x v="1"/>
  </r>
  <r>
    <x v="2"/>
    <x v="0"/>
    <s v="USD"/>
    <n v="1443704400"/>
    <n v="1439827639"/>
    <b v="0"/>
    <n v="12"/>
    <b v="0"/>
    <s v="theater/plays"/>
    <n v="0.11"/>
    <n v="45.832999999999998"/>
    <x v="1"/>
  </r>
  <r>
    <x v="2"/>
    <x v="1"/>
    <s v="GBP"/>
    <n v="1443973546"/>
    <n v="1438789546"/>
    <b v="0"/>
    <n v="23"/>
    <b v="0"/>
    <s v="theater/plays"/>
    <n v="0.43833333333333335"/>
    <n v="57.173999999999999"/>
    <x v="1"/>
  </r>
  <r>
    <x v="2"/>
    <x v="0"/>
    <s v="USD"/>
    <n v="1480576720"/>
    <n v="1477981120"/>
    <b v="0"/>
    <n v="0"/>
    <b v="0"/>
    <s v="theater/plays"/>
    <n v="0"/>
    <n v="0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n v="0"/>
    <x v="1"/>
  </r>
  <r>
    <x v="2"/>
    <x v="0"/>
    <s v="USD"/>
    <n v="1446483000"/>
    <n v="1443811268"/>
    <b v="0"/>
    <n v="13"/>
    <b v="0"/>
    <s v="theater/plays"/>
    <n v="0.35639999999999999"/>
    <n v="137.077"/>
    <x v="1"/>
  </r>
  <r>
    <x v="2"/>
    <x v="0"/>
    <s v="USD"/>
    <n v="1440690875"/>
    <n v="1438098875"/>
    <b v="0"/>
    <n v="0"/>
    <b v="0"/>
    <s v="theater/plays"/>
    <n v="0"/>
    <n v="0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n v="0"/>
    <x v="1"/>
  </r>
  <r>
    <x v="2"/>
    <x v="2"/>
    <s v="AUD"/>
    <n v="1423623221"/>
    <n v="1421031221"/>
    <b v="0"/>
    <n v="32"/>
    <b v="0"/>
    <s v="theater/plays"/>
    <n v="0.15770000000000001"/>
    <n v="49.280999999999999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n v="0"/>
    <x v="1"/>
  </r>
  <r>
    <x v="2"/>
    <x v="5"/>
    <s v="CAD"/>
    <n v="1405352264"/>
    <n v="1400168264"/>
    <b v="0"/>
    <n v="0"/>
    <b v="0"/>
    <s v="theater/plays"/>
    <n v="0"/>
    <n v="0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n v="0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3000000000002"/>
    <x v="1"/>
  </r>
  <r>
    <x v="2"/>
    <x v="0"/>
    <s v="USD"/>
    <n v="1411930556"/>
    <n v="1409338556"/>
    <b v="0"/>
    <n v="12"/>
    <b v="0"/>
    <s v="theater/plays"/>
    <n v="0.24333333333333335"/>
    <n v="24.332999999999998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n v="0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8999999999999"/>
    <x v="1"/>
  </r>
  <r>
    <x v="2"/>
    <x v="0"/>
    <s v="USD"/>
    <n v="1472442900"/>
    <n v="1471638646"/>
    <b v="0"/>
    <n v="6"/>
    <b v="0"/>
    <s v="theater/plays"/>
    <n v="7.4690265486725665E-2"/>
    <n v="35.167000000000002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7000000000002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1"/>
    <x v="1"/>
  </r>
  <r>
    <x v="2"/>
    <x v="1"/>
    <s v="GBP"/>
    <n v="1464872848"/>
    <n v="1462280848"/>
    <b v="0"/>
    <n v="11"/>
    <b v="0"/>
    <s v="theater/plays"/>
    <n v="0.32"/>
    <n v="29.091000000000001"/>
    <x v="1"/>
  </r>
  <r>
    <x v="2"/>
    <x v="0"/>
    <s v="USD"/>
    <n v="1468442898"/>
    <n v="1465850898"/>
    <b v="0"/>
    <n v="0"/>
    <b v="0"/>
    <s v="theater/plays"/>
    <n v="0"/>
    <n v="0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2999999999998"/>
    <x v="1"/>
  </r>
  <r>
    <x v="2"/>
    <x v="0"/>
    <s v="USD"/>
    <n v="1404570147"/>
    <n v="1401978147"/>
    <b v="0"/>
    <n v="7"/>
    <b v="0"/>
    <s v="theater/plays"/>
    <n v="0.18"/>
    <n v="64.286000000000001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3000000000001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7000000000002"/>
    <x v="1"/>
  </r>
  <r>
    <x v="2"/>
    <x v="1"/>
    <s v="GBP"/>
    <n v="1462539840"/>
    <n v="1460034594"/>
    <b v="0"/>
    <n v="13"/>
    <b v="0"/>
    <s v="theater/plays"/>
    <n v="9.7600000000000006E-2"/>
    <n v="37.537999999999997"/>
    <x v="1"/>
  </r>
  <r>
    <x v="2"/>
    <x v="1"/>
    <s v="GBP"/>
    <n v="1400278290"/>
    <n v="1399414290"/>
    <b v="0"/>
    <n v="13"/>
    <b v="0"/>
    <s v="theater/plays"/>
    <n v="0.3775"/>
    <n v="11.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n v="0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0999999999997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4999999999999"/>
    <x v="1"/>
  </r>
  <r>
    <x v="2"/>
    <x v="1"/>
    <s v="GBP"/>
    <n v="1428222221"/>
    <n v="1425633821"/>
    <b v="0"/>
    <n v="0"/>
    <b v="0"/>
    <s v="theater/plays"/>
    <n v="0"/>
    <n v="0"/>
    <x v="1"/>
  </r>
  <r>
    <x v="2"/>
    <x v="0"/>
    <s v="USD"/>
    <n v="1427580426"/>
    <n v="1424992026"/>
    <b v="0"/>
    <n v="12"/>
    <b v="0"/>
    <s v="theater/plays"/>
    <n v="0.57199999999999995"/>
    <n v="59.582999999999998"/>
    <x v="1"/>
  </r>
  <r>
    <x v="2"/>
    <x v="0"/>
    <s v="USD"/>
    <n v="1409514709"/>
    <n v="1406058798"/>
    <b v="0"/>
    <n v="14"/>
    <b v="0"/>
    <s v="theater/plays"/>
    <n v="0.16514285714285715"/>
    <n v="82.570999999999998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6999999999999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1999999999999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n v="0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n v="0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2999999999998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"/>
    <x v="1"/>
  </r>
  <r>
    <x v="2"/>
    <x v="0"/>
    <s v="USD"/>
    <n v="1458860363"/>
    <n v="1454975963"/>
    <b v="0"/>
    <n v="0"/>
    <b v="0"/>
    <s v="theater/plays"/>
    <n v="0"/>
    <n v="0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n v="0"/>
    <x v="1"/>
  </r>
  <r>
    <x v="2"/>
    <x v="0"/>
    <s v="USD"/>
    <n v="1487811600"/>
    <n v="1486077481"/>
    <b v="0"/>
    <n v="7"/>
    <b v="0"/>
    <s v="theater/plays"/>
    <n v="7.166666666666667E-2"/>
    <n v="30.713999999999999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n v="0"/>
    <x v="1"/>
  </r>
  <r>
    <x v="2"/>
    <x v="0"/>
    <s v="USD"/>
    <n v="1454525340"/>
    <n v="1452008599"/>
    <b v="0"/>
    <n v="6"/>
    <b v="0"/>
    <s v="theater/plays"/>
    <n v="0.16"/>
    <n v="66.667000000000002"/>
    <x v="1"/>
  </r>
  <r>
    <x v="2"/>
    <x v="0"/>
    <s v="USD"/>
    <n v="1418914964"/>
    <n v="1414591364"/>
    <b v="0"/>
    <n v="0"/>
    <b v="0"/>
    <s v="theater/plays"/>
    <n v="0"/>
    <n v="0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9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n v="0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2999999999998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00000000002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n v="0"/>
    <x v="1"/>
  </r>
  <r>
    <x v="2"/>
    <x v="0"/>
    <s v="USD"/>
    <n v="1413234316"/>
    <n v="1408050316"/>
    <b v="0"/>
    <n v="13"/>
    <b v="0"/>
    <s v="theater/plays"/>
    <n v="0.37533333333333335"/>
    <n v="86.614999999999995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n v="0"/>
    <x v="1"/>
  </r>
  <r>
    <x v="2"/>
    <x v="1"/>
    <s v="GBP"/>
    <n v="1403192031"/>
    <n v="1400600031"/>
    <b v="0"/>
    <n v="21"/>
    <b v="0"/>
    <s v="theater/plays"/>
    <n v="0.1762"/>
    <n v="41.951999999999998"/>
    <x v="1"/>
  </r>
  <r>
    <x v="2"/>
    <x v="0"/>
    <s v="USD"/>
    <n v="1467575940"/>
    <n v="1465856639"/>
    <b v="0"/>
    <n v="9"/>
    <b v="0"/>
    <s v="theater/plays"/>
    <n v="0.53"/>
    <n v="88.332999999999998"/>
    <x v="1"/>
  </r>
  <r>
    <x v="2"/>
    <x v="1"/>
    <s v="GBP"/>
    <n v="1448492400"/>
    <n v="1446506080"/>
    <b v="0"/>
    <n v="6"/>
    <b v="0"/>
    <s v="theater/plays"/>
    <n v="0.22142857142857142"/>
    <n v="129.167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3999999999999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n v="0"/>
    <x v="1"/>
  </r>
  <r>
    <x v="2"/>
    <x v="0"/>
    <s v="USD"/>
    <n v="1467481468"/>
    <n v="1464889468"/>
    <b v="0"/>
    <n v="3"/>
    <b v="0"/>
    <s v="theater/plays"/>
    <n v="2.4500000000000001E-2"/>
    <n v="163.333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7000000000002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99999999999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9999999999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n v="0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8"/>
    <x v="1"/>
  </r>
  <r>
    <x v="2"/>
    <x v="0"/>
    <s v="USD"/>
    <n v="1413921060"/>
    <n v="1411499149"/>
    <b v="0"/>
    <n v="0"/>
    <b v="0"/>
    <s v="theater/plays"/>
    <n v="0"/>
    <n v="0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n v="0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n v="0"/>
    <x v="1"/>
  </r>
  <r>
    <x v="2"/>
    <x v="0"/>
    <s v="USD"/>
    <n v="1425819425"/>
    <n v="1423231025"/>
    <b v="0"/>
    <n v="12"/>
    <b v="0"/>
    <s v="theater/plays"/>
    <n v="0.15737410071942445"/>
    <n v="29.167000000000002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n v="0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7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n v="0"/>
    <x v="1"/>
  </r>
  <r>
    <x v="2"/>
    <x v="0"/>
    <s v="USD"/>
    <n v="1465060797"/>
    <n v="1462468797"/>
    <b v="0"/>
    <n v="0"/>
    <b v="0"/>
    <s v="theater/plays"/>
    <n v="0"/>
    <n v="0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n v="0"/>
    <x v="1"/>
  </r>
  <r>
    <x v="2"/>
    <x v="0"/>
    <s v="USD"/>
    <n v="1485380482"/>
    <n v="1482788482"/>
    <b v="0"/>
    <n v="0"/>
    <b v="0"/>
    <s v="theater/plays"/>
    <n v="0"/>
    <n v="0"/>
    <x v="1"/>
  </r>
  <r>
    <x v="2"/>
    <x v="0"/>
    <s v="USD"/>
    <n v="1463343673"/>
    <n v="1460751673"/>
    <b v="0"/>
    <n v="6"/>
    <b v="0"/>
    <s v="theater/plays"/>
    <n v="0.27400000000000002"/>
    <n v="22.832999999999998"/>
    <x v="1"/>
  </r>
  <r>
    <x v="2"/>
    <x v="0"/>
    <s v="USD"/>
    <n v="1440613920"/>
    <n v="1435953566"/>
    <b v="0"/>
    <n v="6"/>
    <b v="0"/>
    <s v="theater/plays"/>
    <n v="0.1"/>
    <n v="16.667000000000002"/>
    <x v="1"/>
  </r>
  <r>
    <x v="2"/>
    <x v="2"/>
    <s v="AUD"/>
    <n v="1477550434"/>
    <n v="1474958434"/>
    <b v="0"/>
    <n v="14"/>
    <b v="0"/>
    <s v="theater/plays"/>
    <n v="0.21366666666666667"/>
    <n v="45.786000000000001"/>
    <x v="1"/>
  </r>
  <r>
    <x v="2"/>
    <x v="14"/>
    <s v="MXN"/>
    <n v="1482711309"/>
    <n v="1479860109"/>
    <b v="0"/>
    <n v="6"/>
    <b v="0"/>
    <s v="theater/plays"/>
    <n v="6.9696969696969702E-2"/>
    <n v="383.33300000000003"/>
    <x v="1"/>
  </r>
  <r>
    <x v="2"/>
    <x v="0"/>
    <s v="USD"/>
    <n v="1427936400"/>
    <n v="1424221866"/>
    <b v="0"/>
    <n v="33"/>
    <b v="0"/>
    <s v="theater/plays"/>
    <n v="0.70599999999999996"/>
    <n v="106.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n v="0"/>
    <x v="1"/>
  </r>
  <r>
    <x v="2"/>
    <x v="1"/>
    <s v="GBP"/>
    <n v="1469113351"/>
    <n v="1463929351"/>
    <b v="0"/>
    <n v="6"/>
    <b v="0"/>
    <s v="theater/plays"/>
    <n v="0.28666666666666668"/>
    <n v="14.333"/>
    <x v="1"/>
  </r>
  <r>
    <x v="2"/>
    <x v="0"/>
    <s v="USD"/>
    <n v="1424747740"/>
    <n v="1422155740"/>
    <b v="0"/>
    <n v="6"/>
    <b v="0"/>
    <s v="theater/plays"/>
    <n v="3.1333333333333331E-2"/>
    <n v="15.667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999999999999"/>
    <x v="0"/>
    <x v="0"/>
  </r>
  <r>
    <x v="0"/>
    <x v="0"/>
    <s v="USD"/>
    <n v="1488464683"/>
    <n v="1485872683"/>
    <b v="0"/>
    <n v="79"/>
    <b v="1"/>
    <s v="film &amp; video/television"/>
    <n v="1.4260827250608272"/>
    <n v="185.48099999999999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999999999996"/>
    <x v="0"/>
    <x v="0"/>
  </r>
  <r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x v="0"/>
    <x v="0"/>
    <s v="USD"/>
    <n v="1469770500"/>
    <n v="1468362207"/>
    <b v="0"/>
    <n v="47"/>
    <b v="1"/>
    <s v="film &amp; video/television"/>
    <n v="1.0977744436109027"/>
    <n v="93.403999999999996"/>
    <x v="0"/>
    <x v="0"/>
  </r>
  <r>
    <x v="0"/>
    <x v="0"/>
    <s v="USD"/>
    <n v="1402710250"/>
    <n v="1401846250"/>
    <b v="0"/>
    <n v="58"/>
    <b v="1"/>
    <s v="film &amp; video/television"/>
    <n v="1.064875"/>
    <n v="146.87899999999999"/>
    <x v="0"/>
    <x v="0"/>
  </r>
  <r>
    <x v="0"/>
    <x v="0"/>
    <s v="USD"/>
    <n v="1467680867"/>
    <n v="1464224867"/>
    <b v="0"/>
    <n v="57"/>
    <b v="1"/>
    <s v="film &amp; video/television"/>
    <n v="1.0122222222222221"/>
    <n v="159.82499999999999"/>
    <x v="0"/>
    <x v="0"/>
  </r>
  <r>
    <x v="0"/>
    <x v="0"/>
    <s v="USD"/>
    <n v="1460754000"/>
    <n v="1460155212"/>
    <b v="0"/>
    <n v="12"/>
    <b v="1"/>
    <s v="film &amp; video/television"/>
    <n v="1.0004342857142856"/>
    <n v="291.79300000000001"/>
    <x v="0"/>
    <x v="0"/>
  </r>
  <r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x v="0"/>
    <x v="0"/>
    <s v="USD"/>
    <n v="1403660279"/>
    <n v="1400636279"/>
    <b v="0"/>
    <n v="19"/>
    <b v="1"/>
    <s v="film &amp; video/television"/>
    <n v="1.0049999999999999"/>
    <n v="158.684"/>
    <x v="0"/>
    <x v="0"/>
  </r>
  <r>
    <x v="0"/>
    <x v="0"/>
    <s v="USD"/>
    <n v="1471834800"/>
    <n v="1469126462"/>
    <b v="0"/>
    <n v="75"/>
    <b v="1"/>
    <s v="film &amp; video/television"/>
    <n v="1.2050000000000001"/>
    <n v="80.332999999999998"/>
    <x v="0"/>
    <x v="0"/>
  </r>
  <r>
    <x v="0"/>
    <x v="0"/>
    <s v="USD"/>
    <n v="1405479600"/>
    <n v="1401642425"/>
    <b v="0"/>
    <n v="827"/>
    <b v="1"/>
    <s v="film &amp; video/television"/>
    <n v="1.6529333333333334"/>
    <n v="59.960999999999999"/>
    <x v="0"/>
    <x v="0"/>
  </r>
  <r>
    <x v="0"/>
    <x v="0"/>
    <s v="USD"/>
    <n v="1466713620"/>
    <n v="1463588109"/>
    <b v="0"/>
    <n v="51"/>
    <b v="1"/>
    <s v="film &amp; video/television"/>
    <n v="1.5997142857142856"/>
    <n v="109.78400000000001"/>
    <x v="0"/>
    <x v="0"/>
  </r>
  <r>
    <x v="0"/>
    <x v="2"/>
    <s v="AUD"/>
    <n v="1405259940"/>
    <n v="1403051888"/>
    <b v="0"/>
    <n v="41"/>
    <b v="1"/>
    <s v="film &amp; video/television"/>
    <n v="1.0093333333333334"/>
    <n v="147.70699999999999"/>
    <x v="0"/>
    <x v="0"/>
  </r>
  <r>
    <x v="0"/>
    <x v="3"/>
    <s v="EUR"/>
    <n v="1443384840"/>
    <n v="1441790658"/>
    <b v="0"/>
    <n v="98"/>
    <b v="1"/>
    <s v="film &amp; video/television"/>
    <n v="1.0660000000000001"/>
    <n v="21.754999999999999"/>
    <x v="0"/>
    <x v="0"/>
  </r>
  <r>
    <x v="0"/>
    <x v="0"/>
    <s v="USD"/>
    <n v="1402896600"/>
    <n v="1398971211"/>
    <b v="0"/>
    <n v="70"/>
    <b v="1"/>
    <s v="film &amp; video/television"/>
    <n v="1.0024166666666667"/>
    <n v="171.84299999999999"/>
    <x v="0"/>
    <x v="0"/>
  </r>
  <r>
    <x v="0"/>
    <x v="1"/>
    <s v="GBP"/>
    <n v="1415126022"/>
    <n v="1412530422"/>
    <b v="0"/>
    <n v="36"/>
    <b v="1"/>
    <s v="film &amp; video/television"/>
    <n v="1.0066666666666666"/>
    <n v="41.944000000000003"/>
    <x v="0"/>
    <x v="0"/>
  </r>
  <r>
    <x v="0"/>
    <x v="0"/>
    <s v="USD"/>
    <n v="1410958856"/>
    <n v="1408366856"/>
    <b v="0"/>
    <n v="342"/>
    <b v="1"/>
    <s v="film &amp; video/television"/>
    <n v="1.0632110000000001"/>
    <n v="93.263999999999996"/>
    <x v="0"/>
    <x v="0"/>
  </r>
  <r>
    <x v="0"/>
    <x v="0"/>
    <s v="USD"/>
    <n v="1437420934"/>
    <n v="1434828934"/>
    <b v="0"/>
    <n v="22"/>
    <b v="1"/>
    <s v="film &amp; video/television"/>
    <n v="1.4529411764705882"/>
    <n v="56.13600000000000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100000000001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00000000001"/>
    <x v="0"/>
    <x v="0"/>
  </r>
  <r>
    <x v="0"/>
    <x v="0"/>
    <s v="USD"/>
    <n v="1442345940"/>
    <n v="1439494863"/>
    <b v="0"/>
    <n v="574"/>
    <b v="1"/>
    <s v="film &amp; video/television"/>
    <n v="1.0880768571428572"/>
    <n v="66.346000000000004"/>
    <x v="0"/>
    <x v="0"/>
  </r>
  <r>
    <x v="0"/>
    <x v="0"/>
    <s v="USD"/>
    <n v="1452299761"/>
    <n v="1447115761"/>
    <b v="0"/>
    <n v="14"/>
    <b v="1"/>
    <s v="film &amp; video/television"/>
    <n v="1.3333333333333333"/>
    <n v="57.143000000000001"/>
    <x v="0"/>
    <x v="0"/>
  </r>
  <r>
    <x v="0"/>
    <x v="0"/>
    <s v="USD"/>
    <n v="1408278144"/>
    <n v="1404822144"/>
    <b v="0"/>
    <n v="19"/>
    <b v="1"/>
    <s v="film &amp; video/television"/>
    <n v="1.552"/>
    <n v="102.105"/>
    <x v="0"/>
    <x v="0"/>
  </r>
  <r>
    <x v="0"/>
    <x v="4"/>
    <s v="NZD"/>
    <n v="1416113833"/>
    <n v="1413518233"/>
    <b v="0"/>
    <n v="150"/>
    <b v="1"/>
    <s v="film &amp; video/television"/>
    <n v="1.1172500000000001"/>
    <n v="148.96700000000001"/>
    <x v="0"/>
    <x v="0"/>
  </r>
  <r>
    <x v="0"/>
    <x v="0"/>
    <s v="USD"/>
    <n v="1450307284"/>
    <n v="1447715284"/>
    <b v="0"/>
    <n v="71"/>
    <b v="1"/>
    <s v="film &amp; video/television"/>
    <n v="1.0035000000000001"/>
    <n v="169.6059999999999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99999999999"/>
    <x v="0"/>
    <x v="0"/>
  </r>
  <r>
    <x v="0"/>
    <x v="0"/>
    <s v="USD"/>
    <n v="1408604515"/>
    <n v="1406012515"/>
    <b v="0"/>
    <n v="53"/>
    <b v="1"/>
    <s v="film &amp; video/television"/>
    <n v="1.0129975"/>
    <n v="76.453000000000003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00000000001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1999999999998"/>
    <x v="0"/>
    <x v="0"/>
  </r>
  <r>
    <x v="0"/>
    <x v="0"/>
    <s v="USD"/>
    <n v="1430179200"/>
    <n v="1428130814"/>
    <b v="0"/>
    <n v="28"/>
    <b v="1"/>
    <s v="film &amp; video/television"/>
    <n v="1.665"/>
    <n v="59.463999999999999"/>
    <x v="0"/>
    <x v="0"/>
  </r>
  <r>
    <x v="0"/>
    <x v="0"/>
    <s v="USD"/>
    <n v="1428128525"/>
    <n v="1425540125"/>
    <b v="0"/>
    <n v="44"/>
    <b v="1"/>
    <s v="film &amp; video/television"/>
    <n v="1.4215"/>
    <n v="193.84100000000001"/>
    <x v="0"/>
    <x v="0"/>
  </r>
  <r>
    <x v="0"/>
    <x v="0"/>
    <s v="USD"/>
    <n v="1425055079"/>
    <n v="1422463079"/>
    <b v="0"/>
    <n v="253"/>
    <b v="1"/>
    <s v="film &amp; video/television"/>
    <n v="1.8344090909090909"/>
    <n v="159.51400000000001"/>
    <x v="0"/>
    <x v="0"/>
  </r>
  <r>
    <x v="0"/>
    <x v="0"/>
    <s v="USD"/>
    <n v="1368235344"/>
    <n v="1365643344"/>
    <b v="0"/>
    <n v="66"/>
    <b v="1"/>
    <s v="film &amp; video/television"/>
    <n v="1.1004"/>
    <n v="41.682000000000002"/>
    <x v="0"/>
    <x v="0"/>
  </r>
  <r>
    <x v="0"/>
    <x v="1"/>
    <s v="GBP"/>
    <n v="1401058740"/>
    <n v="1398388068"/>
    <b v="0"/>
    <n v="217"/>
    <b v="1"/>
    <s v="film &amp; video/television"/>
    <n v="1.3098000000000001"/>
    <n v="150.899"/>
    <x v="0"/>
    <x v="0"/>
  </r>
  <r>
    <x v="0"/>
    <x v="0"/>
    <s v="USD"/>
    <n v="1403150400"/>
    <n v="1401426488"/>
    <b v="0"/>
    <n v="16"/>
    <b v="1"/>
    <s v="film &amp; video/television"/>
    <n v="1.0135000000000001"/>
    <n v="126.688"/>
    <x v="0"/>
    <x v="0"/>
  </r>
  <r>
    <x v="0"/>
    <x v="0"/>
    <s v="USD"/>
    <n v="1412516354"/>
    <n v="1409924354"/>
    <b v="0"/>
    <n v="19"/>
    <b v="1"/>
    <s v="film &amp; video/television"/>
    <n v="1"/>
    <n v="105.26300000000001"/>
    <x v="0"/>
    <x v="0"/>
  </r>
  <r>
    <x v="0"/>
    <x v="0"/>
    <s v="USD"/>
    <n v="1419780026"/>
    <n v="1417188026"/>
    <b v="0"/>
    <n v="169"/>
    <b v="1"/>
    <s v="film &amp; video/television"/>
    <n v="1.4185714285714286"/>
    <n v="117.515"/>
    <x v="0"/>
    <x v="0"/>
  </r>
  <r>
    <x v="0"/>
    <x v="0"/>
    <s v="USD"/>
    <n v="1405209600"/>
    <n v="1402599486"/>
    <b v="0"/>
    <n v="263"/>
    <b v="1"/>
    <s v="film &amp; video/television"/>
    <n v="3.0865999999999998"/>
    <n v="117.361"/>
    <x v="0"/>
    <x v="0"/>
  </r>
  <r>
    <x v="0"/>
    <x v="0"/>
    <s v="USD"/>
    <n v="1412648537"/>
    <n v="1408760537"/>
    <b v="0"/>
    <n v="15"/>
    <b v="1"/>
    <s v="film &amp; video/television"/>
    <n v="1"/>
    <n v="133.333"/>
    <x v="0"/>
    <x v="0"/>
  </r>
  <r>
    <x v="0"/>
    <x v="0"/>
    <s v="USD"/>
    <n v="1461769107"/>
    <n v="1459177107"/>
    <b v="0"/>
    <n v="61"/>
    <b v="1"/>
    <s v="film &amp; video/television"/>
    <n v="1.2"/>
    <n v="98.361000000000004"/>
    <x v="0"/>
    <x v="0"/>
  </r>
  <r>
    <x v="0"/>
    <x v="2"/>
    <s v="AUD"/>
    <n v="1450220974"/>
    <n v="1447628974"/>
    <b v="0"/>
    <n v="45"/>
    <b v="1"/>
    <s v="film &amp; video/television"/>
    <n v="1.0416666666666667"/>
    <n v="194.44399999999999"/>
    <x v="0"/>
    <x v="0"/>
  </r>
  <r>
    <x v="0"/>
    <x v="0"/>
    <s v="USD"/>
    <n v="1419021607"/>
    <n v="1413834007"/>
    <b v="0"/>
    <n v="70"/>
    <b v="1"/>
    <s v="film &amp; video/television"/>
    <n v="1.0761100000000001"/>
    <n v="76.864999999999995"/>
    <x v="0"/>
    <x v="0"/>
  </r>
  <r>
    <x v="0"/>
    <x v="1"/>
    <s v="GBP"/>
    <n v="1425211200"/>
    <n v="1422534260"/>
    <b v="0"/>
    <n v="38"/>
    <b v="1"/>
    <s v="film &amp; video/television"/>
    <n v="1.0794999999999999"/>
    <n v="56.816000000000003"/>
    <x v="0"/>
    <x v="0"/>
  </r>
  <r>
    <x v="0"/>
    <x v="0"/>
    <s v="USD"/>
    <n v="1445660045"/>
    <n v="1443068045"/>
    <b v="0"/>
    <n v="87"/>
    <b v="1"/>
    <s v="film &amp; video/television"/>
    <n v="1"/>
    <n v="137.93100000000001"/>
    <x v="0"/>
    <x v="0"/>
  </r>
  <r>
    <x v="0"/>
    <x v="1"/>
    <s v="GBP"/>
    <n v="1422637200"/>
    <n v="1419271458"/>
    <b v="0"/>
    <n v="22"/>
    <b v="1"/>
    <s v="film &amp; video/television"/>
    <n v="1"/>
    <n v="27.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"/>
    <x v="0"/>
    <x v="0"/>
  </r>
  <r>
    <x v="0"/>
    <x v="0"/>
    <s v="USD"/>
    <n v="1405615846"/>
    <n v="1403023846"/>
    <b v="0"/>
    <n v="52"/>
    <b v="1"/>
    <s v="film &amp; video/television"/>
    <n v="1.1620999999999999"/>
    <n v="223.48099999999999"/>
    <x v="0"/>
    <x v="0"/>
  </r>
  <r>
    <x v="0"/>
    <x v="0"/>
    <s v="USD"/>
    <n v="1396648800"/>
    <n v="1395407445"/>
    <b v="0"/>
    <n v="117"/>
    <b v="1"/>
    <s v="film &amp; video/television"/>
    <n v="1.0963333333333334"/>
    <n v="28.111000000000001"/>
    <x v="0"/>
    <x v="0"/>
  </r>
  <r>
    <x v="0"/>
    <x v="0"/>
    <s v="USD"/>
    <n v="1451063221"/>
    <n v="1448471221"/>
    <b v="0"/>
    <n v="52"/>
    <b v="1"/>
    <s v="film &amp; video/television"/>
    <n v="1.01"/>
    <n v="194.23099999999999"/>
    <x v="0"/>
    <x v="0"/>
  </r>
  <r>
    <x v="0"/>
    <x v="0"/>
    <s v="USD"/>
    <n v="1464390916"/>
    <n v="1462576516"/>
    <b v="0"/>
    <n v="86"/>
    <b v="1"/>
    <s v="film &amp; video/television"/>
    <n v="1.2895348837209302"/>
    <n v="128.95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00000000003"/>
    <x v="0"/>
    <x v="0"/>
  </r>
  <r>
    <x v="0"/>
    <x v="0"/>
    <s v="USD"/>
    <n v="1429991962"/>
    <n v="1427399962"/>
    <b v="0"/>
    <n v="69"/>
    <b v="1"/>
    <s v="film &amp; video/television"/>
    <n v="1.0189999999999999"/>
    <n v="221.52199999999999"/>
    <x v="0"/>
    <x v="0"/>
  </r>
  <r>
    <x v="0"/>
    <x v="0"/>
    <s v="USD"/>
    <n v="1416423172"/>
    <n v="1413827572"/>
    <b v="0"/>
    <n v="75"/>
    <b v="1"/>
    <s v="film &amp; video/television"/>
    <n v="1.0290999999999999"/>
    <n v="137.21299999999999"/>
    <x v="0"/>
    <x v="0"/>
  </r>
  <r>
    <x v="0"/>
    <x v="0"/>
    <s v="USD"/>
    <n v="1442264400"/>
    <n v="1439530776"/>
    <b v="0"/>
    <n v="33"/>
    <b v="1"/>
    <s v="film &amp; video/television"/>
    <n v="1.0012570000000001"/>
    <n v="606.822"/>
    <x v="0"/>
    <x v="0"/>
  </r>
  <r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x v="0"/>
    <x v="0"/>
    <s v="USD"/>
    <n v="1370547157"/>
    <n v="1368646357"/>
    <b v="0"/>
    <n v="23"/>
    <b v="1"/>
    <s v="film &amp; video/shorts"/>
    <n v="1.4830000000000001"/>
    <n v="322.39100000000002"/>
    <x v="0"/>
    <x v="1"/>
  </r>
  <r>
    <x v="0"/>
    <x v="0"/>
    <s v="USD"/>
    <n v="1362337878"/>
    <n v="1360177878"/>
    <b v="0"/>
    <n v="48"/>
    <b v="1"/>
    <s v="film &amp; video/shorts"/>
    <n v="1.5473333333333332"/>
    <n v="96.707999999999998"/>
    <x v="0"/>
    <x v="1"/>
  </r>
  <r>
    <x v="0"/>
    <x v="0"/>
    <s v="USD"/>
    <n v="1388206740"/>
    <n v="1386194013"/>
    <b v="0"/>
    <n v="64"/>
    <b v="1"/>
    <s v="film &amp; video/shorts"/>
    <n v="1.1351849999999999"/>
    <n v="35.475000000000001"/>
    <x v="0"/>
    <x v="1"/>
  </r>
  <r>
    <x v="0"/>
    <x v="0"/>
    <s v="USD"/>
    <n v="1373243181"/>
    <n v="1370651181"/>
    <b v="0"/>
    <n v="24"/>
    <b v="1"/>
    <s v="film &amp; video/shorts"/>
    <n v="1.7333333333333334"/>
    <n v="86.667000000000002"/>
    <x v="0"/>
    <x v="1"/>
  </r>
  <r>
    <x v="0"/>
    <x v="5"/>
    <s v="CAD"/>
    <n v="1407736740"/>
    <n v="1405453354"/>
    <b v="0"/>
    <n v="57"/>
    <b v="1"/>
    <s v="film &amp; video/shorts"/>
    <n v="1.0752857142857142"/>
    <n v="132.053"/>
    <x v="0"/>
    <x v="1"/>
  </r>
  <r>
    <x v="0"/>
    <x v="0"/>
    <s v="USD"/>
    <n v="1468873420"/>
    <n v="1466281420"/>
    <b v="0"/>
    <n v="26"/>
    <b v="1"/>
    <s v="film &amp; video/shorts"/>
    <n v="1.1859999999999999"/>
    <n v="91.230999999999995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3999999999999"/>
    <x v="0"/>
    <x v="1"/>
  </r>
  <r>
    <x v="0"/>
    <x v="0"/>
    <s v="USD"/>
    <n v="1317538740"/>
    <n v="1314765025"/>
    <b v="0"/>
    <n v="178"/>
    <b v="1"/>
    <s v="film &amp; video/shorts"/>
    <n v="1.109423"/>
    <n v="62.326999999999998"/>
    <x v="0"/>
    <x v="1"/>
  </r>
  <r>
    <x v="0"/>
    <x v="0"/>
    <s v="USD"/>
    <n v="1315171845"/>
    <n v="1309987845"/>
    <b v="0"/>
    <n v="17"/>
    <b v="1"/>
    <s v="film &amp; video/shorts"/>
    <n v="1.272"/>
    <n v="37.411999999999999"/>
    <x v="0"/>
    <x v="1"/>
  </r>
  <r>
    <x v="0"/>
    <x v="0"/>
    <s v="USD"/>
    <n v="1338186657"/>
    <n v="1333002657"/>
    <b v="0"/>
    <n v="32"/>
    <b v="1"/>
    <s v="film &amp; video/shorts"/>
    <n v="1.2394444444444443"/>
    <n v="69.718999999999994"/>
    <x v="0"/>
    <x v="1"/>
  </r>
  <r>
    <x v="0"/>
    <x v="0"/>
    <s v="USD"/>
    <n v="1352937600"/>
    <n v="1351210481"/>
    <b v="0"/>
    <n v="41"/>
    <b v="1"/>
    <s v="film &amp; video/shorts"/>
    <n v="1.084090909090909"/>
    <n v="58.170999999999999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"/>
    <x v="0"/>
    <x v="1"/>
  </r>
  <r>
    <x v="0"/>
    <x v="0"/>
    <s v="USD"/>
    <n v="1366693272"/>
    <n v="1364101272"/>
    <b v="0"/>
    <n v="47"/>
    <b v="1"/>
    <s v="film &amp; video/shorts"/>
    <n v="1.1542857142857144"/>
    <n v="85.956999999999994"/>
    <x v="0"/>
    <x v="1"/>
  </r>
  <r>
    <x v="0"/>
    <x v="0"/>
    <s v="USD"/>
    <n v="1325007358"/>
    <n v="1319819758"/>
    <b v="0"/>
    <n v="15"/>
    <b v="1"/>
    <s v="film &amp; video/shorts"/>
    <n v="1.5333333333333334"/>
    <n v="30.667000000000002"/>
    <x v="0"/>
    <x v="1"/>
  </r>
  <r>
    <x v="0"/>
    <x v="0"/>
    <s v="USD"/>
    <n v="1337569140"/>
    <n v="1332991717"/>
    <b v="0"/>
    <n v="26"/>
    <b v="1"/>
    <s v="film &amp; video/shorts"/>
    <n v="3.9249999999999998"/>
    <n v="60.384999999999998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000000000001"/>
    <x v="0"/>
    <x v="1"/>
  </r>
  <r>
    <x v="0"/>
    <x v="0"/>
    <s v="USD"/>
    <n v="1386640856"/>
    <n v="1383616856"/>
    <b v="0"/>
    <n v="47"/>
    <b v="1"/>
    <s v="film &amp; video/shorts"/>
    <n v="1.0725"/>
    <n v="273.83"/>
    <x v="0"/>
    <x v="1"/>
  </r>
  <r>
    <x v="0"/>
    <x v="0"/>
    <s v="USD"/>
    <n v="1342234920"/>
    <n v="1341892127"/>
    <b v="0"/>
    <n v="28"/>
    <b v="1"/>
    <s v="film &amp; video/shorts"/>
    <n v="1.98"/>
    <n v="53.036000000000001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"/>
    <x v="0"/>
    <x v="1"/>
  </r>
  <r>
    <x v="0"/>
    <x v="0"/>
    <s v="USD"/>
    <n v="1305483086"/>
    <n v="1302891086"/>
    <b v="0"/>
    <n v="7"/>
    <b v="1"/>
    <s v="film &amp; video/shorts"/>
    <n v="1"/>
    <n v="71.429000000000002"/>
    <x v="0"/>
    <x v="1"/>
  </r>
  <r>
    <x v="0"/>
    <x v="0"/>
    <s v="USD"/>
    <n v="1316746837"/>
    <n v="1314154837"/>
    <b v="0"/>
    <n v="21"/>
    <b v="1"/>
    <s v="film &amp; video/shorts"/>
    <n v="1.2549999999999999"/>
    <n v="71.713999999999999"/>
    <x v="0"/>
    <x v="1"/>
  </r>
  <r>
    <x v="0"/>
    <x v="6"/>
    <s v="EUR"/>
    <n v="1451226045"/>
    <n v="1444828845"/>
    <b v="0"/>
    <n v="17"/>
    <b v="1"/>
    <s v="film &amp; video/shorts"/>
    <n v="1.0646666666666667"/>
    <n v="375.76499999999999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6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999999999996"/>
    <x v="0"/>
    <x v="1"/>
  </r>
  <r>
    <x v="0"/>
    <x v="5"/>
    <s v="CAD"/>
    <n v="1485936000"/>
    <n v="1481949983"/>
    <b v="0"/>
    <n v="43"/>
    <b v="1"/>
    <s v="film &amp; video/shorts"/>
    <n v="1.052"/>
    <n v="122.32599999999999"/>
    <x v="0"/>
    <x v="1"/>
  </r>
  <r>
    <x v="0"/>
    <x v="0"/>
    <s v="USD"/>
    <n v="1341349200"/>
    <n v="1338928537"/>
    <b v="0"/>
    <n v="15"/>
    <b v="1"/>
    <s v="film &amp; video/shorts"/>
    <n v="1.1060000000000001"/>
    <n v="73.733000000000004"/>
    <x v="0"/>
    <x v="1"/>
  </r>
  <r>
    <x v="0"/>
    <x v="1"/>
    <s v="GBP"/>
    <n v="1396890822"/>
    <n v="1395162822"/>
    <b v="0"/>
    <n v="12"/>
    <b v="1"/>
    <s v="film &amp; video/shorts"/>
    <n v="1.04"/>
    <n v="21.667000000000002"/>
    <x v="0"/>
    <x v="1"/>
  </r>
  <r>
    <x v="0"/>
    <x v="0"/>
    <s v="USD"/>
    <n v="1330214841"/>
    <n v="1327622841"/>
    <b v="0"/>
    <n v="21"/>
    <b v="1"/>
    <s v="film &amp; video/shorts"/>
    <n v="1.3142857142857143"/>
    <n v="21.905000000000001"/>
    <x v="0"/>
    <x v="1"/>
  </r>
  <r>
    <x v="0"/>
    <x v="0"/>
    <s v="USD"/>
    <n v="1280631600"/>
    <n v="1274889241"/>
    <b v="0"/>
    <n v="34"/>
    <b v="1"/>
    <s v="film &amp; video/shorts"/>
    <n v="1.1466666666666667"/>
    <n v="50.588000000000001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7000000000002"/>
    <x v="0"/>
    <x v="1"/>
  </r>
  <r>
    <x v="0"/>
    <x v="0"/>
    <s v="USD"/>
    <n v="1390426799"/>
    <n v="1387834799"/>
    <b v="0"/>
    <n v="39"/>
    <b v="1"/>
    <s v="film &amp; video/shorts"/>
    <n v="1.0601933333333333"/>
    <n v="40.777000000000001"/>
    <x v="0"/>
    <x v="1"/>
  </r>
  <r>
    <x v="0"/>
    <x v="0"/>
    <s v="USD"/>
    <n v="1352055886"/>
    <n v="1350324286"/>
    <b v="0"/>
    <n v="26"/>
    <b v="1"/>
    <s v="film &amp; video/shorts"/>
    <n v="1"/>
    <n v="192.30799999999999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"/>
    <x v="0"/>
    <x v="1"/>
  </r>
  <r>
    <x v="0"/>
    <x v="1"/>
    <s v="GBP"/>
    <n v="1394220030"/>
    <n v="1392232830"/>
    <b v="0"/>
    <n v="49"/>
    <b v="1"/>
    <s v="film &amp; video/shorts"/>
    <n v="1.0515384615384615"/>
    <n v="27.89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000000000003"/>
    <x v="0"/>
    <x v="1"/>
  </r>
  <r>
    <x v="0"/>
    <x v="0"/>
    <s v="USD"/>
    <n v="1333391901"/>
    <n v="1332182301"/>
    <b v="0"/>
    <n v="27"/>
    <b v="1"/>
    <s v="film &amp; video/shorts"/>
    <n v="1.0049999999999999"/>
    <n v="186.11099999999999"/>
    <x v="0"/>
    <x v="1"/>
  </r>
  <r>
    <x v="0"/>
    <x v="0"/>
    <s v="USD"/>
    <n v="1303688087"/>
    <n v="1301787287"/>
    <b v="0"/>
    <n v="69"/>
    <b v="1"/>
    <s v="film &amp; video/shorts"/>
    <n v="1.0246666666666666"/>
    <n v="111.377"/>
    <x v="0"/>
    <x v="1"/>
  </r>
  <r>
    <x v="0"/>
    <x v="0"/>
    <s v="USD"/>
    <n v="1370011370"/>
    <n v="1364827370"/>
    <b v="0"/>
    <n v="47"/>
    <b v="1"/>
    <s v="film &amp; video/shorts"/>
    <n v="2.4666666666666668"/>
    <n v="78.722999999999999"/>
    <x v="0"/>
    <x v="1"/>
  </r>
  <r>
    <x v="0"/>
    <x v="0"/>
    <s v="USD"/>
    <n v="1298680630"/>
    <n v="1296088630"/>
    <b v="0"/>
    <n v="47"/>
    <b v="1"/>
    <s v="film &amp; video/shorts"/>
    <n v="2.1949999999999998"/>
    <n v="46.701999999999998"/>
    <x v="0"/>
    <x v="1"/>
  </r>
  <r>
    <x v="0"/>
    <x v="0"/>
    <s v="USD"/>
    <n v="1384408740"/>
    <n v="1381445253"/>
    <b v="0"/>
    <n v="26"/>
    <b v="1"/>
    <s v="film &amp; video/shorts"/>
    <n v="1.3076923076923077"/>
    <n v="65.385000000000005"/>
    <x v="0"/>
    <x v="1"/>
  </r>
  <r>
    <x v="0"/>
    <x v="2"/>
    <s v="AUD"/>
    <n v="1433059187"/>
    <n v="1430467187"/>
    <b v="0"/>
    <n v="53"/>
    <b v="1"/>
    <s v="film &amp; video/shorts"/>
    <n v="1.5457142857142858"/>
    <n v="102.075"/>
    <x v="0"/>
    <x v="1"/>
  </r>
  <r>
    <x v="0"/>
    <x v="0"/>
    <s v="USD"/>
    <n v="1397354400"/>
    <n v="1395277318"/>
    <b v="0"/>
    <n v="81"/>
    <b v="1"/>
    <s v="film &amp; video/shorts"/>
    <n v="1.04"/>
    <n v="64.197999999999993"/>
    <x v="0"/>
    <x v="1"/>
  </r>
  <r>
    <x v="0"/>
    <x v="0"/>
    <s v="USD"/>
    <n v="1312642800"/>
    <n v="1311963128"/>
    <b v="0"/>
    <n v="78"/>
    <b v="1"/>
    <s v="film &amp; video/shorts"/>
    <n v="1.41"/>
    <n v="90.385000000000005"/>
    <x v="0"/>
    <x v="1"/>
  </r>
  <r>
    <x v="0"/>
    <x v="0"/>
    <s v="USD"/>
    <n v="1326436488"/>
    <n v="1321252488"/>
    <b v="0"/>
    <n v="35"/>
    <b v="1"/>
    <s v="film &amp; video/shorts"/>
    <n v="1.0333333333333334"/>
    <n v="88.570999999999998"/>
    <x v="0"/>
    <x v="1"/>
  </r>
  <r>
    <x v="0"/>
    <x v="0"/>
    <s v="USD"/>
    <n v="1328377444"/>
    <n v="1326217444"/>
    <b v="0"/>
    <n v="22"/>
    <b v="1"/>
    <s v="film &amp; video/shorts"/>
    <n v="1.4044444444444444"/>
    <n v="28.727"/>
    <x v="0"/>
    <x v="1"/>
  </r>
  <r>
    <x v="0"/>
    <x v="0"/>
    <s v="USD"/>
    <n v="1302260155"/>
    <n v="1298289355"/>
    <b v="0"/>
    <n v="57"/>
    <b v="1"/>
    <s v="film &amp; video/shorts"/>
    <n v="1.1365714285714286"/>
    <n v="69.789000000000001"/>
    <x v="0"/>
    <x v="1"/>
  </r>
  <r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x v="0"/>
    <x v="0"/>
    <s v="USD"/>
    <n v="1311902236"/>
    <n v="1309310236"/>
    <b v="0"/>
    <n v="39"/>
    <b v="1"/>
    <s v="film &amp; video/shorts"/>
    <n v="1.1303159999999999"/>
    <n v="144.91200000000001"/>
    <x v="0"/>
    <x v="1"/>
  </r>
  <r>
    <x v="0"/>
    <x v="0"/>
    <s v="USD"/>
    <n v="1313276400"/>
    <n v="1310693986"/>
    <b v="0"/>
    <n v="37"/>
    <b v="1"/>
    <s v="film &amp; video/shorts"/>
    <n v="1.0455692307692308"/>
    <n v="91.840999999999994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n v="0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7000000000002"/>
    <x v="0"/>
    <x v="2"/>
  </r>
  <r>
    <x v="1"/>
    <x v="0"/>
    <s v="USD"/>
    <n v="1431728242"/>
    <n v="1429568242"/>
    <b v="0"/>
    <n v="0"/>
    <b v="0"/>
    <s v="film &amp; video/science fiction"/>
    <n v="0"/>
    <n v="0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7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19999999999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99999999997"/>
    <x v="0"/>
    <x v="2"/>
  </r>
  <r>
    <x v="1"/>
    <x v="0"/>
    <s v="USD"/>
    <n v="1414708183"/>
    <n v="1409524183"/>
    <b v="0"/>
    <n v="0"/>
    <b v="0"/>
    <s v="film &amp; video/science fiction"/>
    <n v="0"/>
    <n v="0"/>
    <x v="0"/>
    <x v="2"/>
  </r>
  <r>
    <x v="1"/>
    <x v="1"/>
    <s v="GBP"/>
    <n v="1402949760"/>
    <n v="1400536692"/>
    <b v="0"/>
    <n v="0"/>
    <b v="0"/>
    <s v="film &amp; video/science fiction"/>
    <n v="0"/>
    <n v="0"/>
    <x v="0"/>
    <x v="2"/>
  </r>
  <r>
    <x v="1"/>
    <x v="0"/>
    <s v="USD"/>
    <n v="1467763200"/>
    <n v="1466453161"/>
    <b v="0"/>
    <n v="0"/>
    <b v="0"/>
    <s v="film &amp; video/science fiction"/>
    <n v="0"/>
    <n v="0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"/>
    <x v="0"/>
    <x v="2"/>
  </r>
  <r>
    <x v="1"/>
    <x v="0"/>
    <s v="USD"/>
    <n v="1464715860"/>
    <n v="1462130584"/>
    <b v="0"/>
    <n v="0"/>
    <b v="0"/>
    <s v="film &amp; video/science fiction"/>
    <n v="0"/>
    <n v="0"/>
    <x v="0"/>
    <x v="2"/>
  </r>
  <r>
    <x v="1"/>
    <x v="0"/>
    <s v="USD"/>
    <n v="1441386000"/>
    <n v="1438811418"/>
    <b v="0"/>
    <n v="0"/>
    <b v="0"/>
    <s v="film &amp; video/science fiction"/>
    <n v="0"/>
    <n v="0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n v="0"/>
    <x v="0"/>
    <x v="2"/>
  </r>
  <r>
    <x v="1"/>
    <x v="8"/>
    <s v="DKK"/>
    <n v="1444657593"/>
    <n v="1440337593"/>
    <b v="0"/>
    <n v="0"/>
    <b v="0"/>
    <s v="film &amp; video/science fiction"/>
    <n v="0"/>
    <n v="0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n v="0"/>
    <x v="0"/>
    <x v="2"/>
  </r>
  <r>
    <x v="1"/>
    <x v="0"/>
    <s v="USD"/>
    <n v="1433043623"/>
    <n v="1429155623"/>
    <b v="0"/>
    <n v="28"/>
    <b v="0"/>
    <s v="film &amp; video/science fiction"/>
    <n v="0.10775"/>
    <n v="46.179000000000002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n v="0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99999999998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99999999999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2999999999998"/>
    <x v="0"/>
    <x v="2"/>
  </r>
  <r>
    <x v="1"/>
    <x v="1"/>
    <s v="GBP"/>
    <n v="1420741080"/>
    <n v="1417026340"/>
    <b v="0"/>
    <n v="0"/>
    <b v="0"/>
    <s v="film &amp; video/science fiction"/>
    <n v="0"/>
    <n v="0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99999999999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n v="0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n v="0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n v="0"/>
    <x v="0"/>
    <x v="3"/>
  </r>
  <r>
    <x v="2"/>
    <x v="0"/>
    <s v="USD"/>
    <n v="1411150701"/>
    <n v="1405966701"/>
    <b v="0"/>
    <n v="7"/>
    <b v="0"/>
    <s v="film &amp; video/drama"/>
    <n v="5.3333333333333332E-3"/>
    <n v="91.429000000000002"/>
    <x v="0"/>
    <x v="3"/>
  </r>
  <r>
    <x v="2"/>
    <x v="1"/>
    <s v="GBP"/>
    <n v="1452613724"/>
    <n v="1450021724"/>
    <b v="0"/>
    <n v="0"/>
    <b v="0"/>
    <s v="film &amp; video/drama"/>
    <n v="0"/>
    <n v="0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n v="0"/>
    <x v="0"/>
    <x v="3"/>
  </r>
  <r>
    <x v="2"/>
    <x v="1"/>
    <s v="GBP"/>
    <n v="1425131108"/>
    <n v="1422539108"/>
    <b v="0"/>
    <n v="0"/>
    <b v="0"/>
    <s v="film &amp; video/drama"/>
    <n v="0"/>
    <n v="0"/>
    <x v="0"/>
    <x v="3"/>
  </r>
  <r>
    <x v="2"/>
    <x v="9"/>
    <s v="EUR"/>
    <n v="1431108776"/>
    <n v="1425924776"/>
    <b v="0"/>
    <n v="0"/>
    <b v="0"/>
    <s v="film &amp; video/drama"/>
    <n v="0"/>
    <n v="0"/>
    <x v="0"/>
    <x v="3"/>
  </r>
  <r>
    <x v="2"/>
    <x v="1"/>
    <s v="GBP"/>
    <n v="1409337611"/>
    <n v="1407177611"/>
    <b v="0"/>
    <n v="26"/>
    <b v="0"/>
    <s v="film &amp; video/drama"/>
    <n v="6.4850000000000005E-2"/>
    <n v="49.884999999999998"/>
    <x v="0"/>
    <x v="3"/>
  </r>
  <r>
    <x v="2"/>
    <x v="0"/>
    <s v="USD"/>
    <n v="1438803999"/>
    <n v="1436211999"/>
    <b v="0"/>
    <n v="0"/>
    <b v="0"/>
    <s v="film &amp; video/drama"/>
    <n v="0"/>
    <n v="0"/>
    <x v="0"/>
    <x v="3"/>
  </r>
  <r>
    <x v="2"/>
    <x v="0"/>
    <s v="USD"/>
    <n v="1427155726"/>
    <n v="1425690526"/>
    <b v="0"/>
    <n v="7"/>
    <b v="0"/>
    <s v="film &amp; video/drama"/>
    <n v="0.4"/>
    <n v="25.713999999999999"/>
    <x v="0"/>
    <x v="3"/>
  </r>
  <r>
    <x v="2"/>
    <x v="3"/>
    <s v="EUR"/>
    <n v="1448582145"/>
    <n v="1445986545"/>
    <b v="0"/>
    <n v="0"/>
    <b v="0"/>
    <s v="film &amp; video/drama"/>
    <n v="0"/>
    <n v="0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n v="0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n v="0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n v="0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2999999999998"/>
    <x v="0"/>
    <x v="3"/>
  </r>
  <r>
    <x v="2"/>
    <x v="0"/>
    <s v="USD"/>
    <n v="1413572432"/>
    <n v="1410980432"/>
    <b v="0"/>
    <n v="3"/>
    <b v="0"/>
    <s v="film &amp; video/drama"/>
    <n v="1.7E-5"/>
    <n v="5.6669999999999998"/>
    <x v="0"/>
    <x v="3"/>
  </r>
  <r>
    <x v="2"/>
    <x v="1"/>
    <s v="GBP"/>
    <n v="1417217166"/>
    <n v="1412029566"/>
    <b v="0"/>
    <n v="0"/>
    <b v="0"/>
    <s v="film &amp; video/drama"/>
    <n v="0"/>
    <n v="0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n v="0"/>
    <x v="0"/>
    <x v="3"/>
  </r>
  <r>
    <x v="2"/>
    <x v="1"/>
    <s v="GBP"/>
    <n v="1444510800"/>
    <n v="1442062898"/>
    <b v="0"/>
    <n v="19"/>
    <b v="0"/>
    <s v="film &amp; video/drama"/>
    <n v="0.41857142857142859"/>
    <n v="77.10500000000000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n v="0"/>
    <x v="0"/>
    <x v="3"/>
  </r>
  <r>
    <x v="2"/>
    <x v="0"/>
    <s v="USD"/>
    <n v="1410746403"/>
    <n v="1408154403"/>
    <b v="0"/>
    <n v="18"/>
    <b v="0"/>
    <s v="film &amp; video/drama"/>
    <n v="0.26192500000000002"/>
    <n v="87.308000000000007"/>
    <x v="0"/>
    <x v="3"/>
  </r>
  <r>
    <x v="2"/>
    <x v="0"/>
    <s v="USD"/>
    <n v="1423424329"/>
    <n v="1421696329"/>
    <b v="0"/>
    <n v="7"/>
    <b v="0"/>
    <s v="film &amp; video/drama"/>
    <n v="0.58461538461538465"/>
    <n v="54.286000000000001"/>
    <x v="0"/>
    <x v="3"/>
  </r>
  <r>
    <x v="2"/>
    <x v="0"/>
    <s v="USD"/>
    <n v="1444337940"/>
    <n v="1441750564"/>
    <b v="0"/>
    <n v="0"/>
    <b v="0"/>
    <s v="film &amp; video/drama"/>
    <n v="0"/>
    <n v="0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4"/>
    <x v="0"/>
    <x v="3"/>
  </r>
  <r>
    <x v="2"/>
    <x v="0"/>
    <s v="USD"/>
    <n v="1444144222"/>
    <n v="1441120222"/>
    <b v="0"/>
    <n v="17"/>
    <b v="0"/>
    <s v="film &amp; video/drama"/>
    <n v="0.16250000000000001"/>
    <n v="76.471000000000004"/>
    <x v="0"/>
    <x v="3"/>
  </r>
  <r>
    <x v="2"/>
    <x v="0"/>
    <s v="USD"/>
    <n v="1470441983"/>
    <n v="1468627583"/>
    <b v="0"/>
    <n v="0"/>
    <b v="0"/>
    <s v="film &amp; video/drama"/>
    <n v="0"/>
    <n v="0"/>
    <x v="0"/>
    <x v="3"/>
  </r>
  <r>
    <x v="2"/>
    <x v="5"/>
    <s v="CAD"/>
    <n v="1420346638"/>
    <n v="1417754638"/>
    <b v="0"/>
    <n v="13"/>
    <b v="0"/>
    <s v="film &amp; video/drama"/>
    <n v="0.15214285714285714"/>
    <n v="163.846"/>
    <x v="0"/>
    <x v="3"/>
  </r>
  <r>
    <x v="2"/>
    <x v="2"/>
    <s v="AUD"/>
    <n v="1418719967"/>
    <n v="1416127967"/>
    <b v="0"/>
    <n v="0"/>
    <b v="0"/>
    <s v="film &amp; video/drama"/>
    <n v="0"/>
    <n v="0"/>
    <x v="0"/>
    <x v="3"/>
  </r>
  <r>
    <x v="2"/>
    <x v="0"/>
    <s v="USD"/>
    <n v="1436566135"/>
    <n v="1433974135"/>
    <b v="0"/>
    <n v="0"/>
    <b v="0"/>
    <s v="film &amp; video/drama"/>
    <n v="0"/>
    <n v="0"/>
    <x v="0"/>
    <x v="3"/>
  </r>
  <r>
    <x v="2"/>
    <x v="0"/>
    <s v="USD"/>
    <n v="1443675600"/>
    <n v="1441157592"/>
    <b v="0"/>
    <n v="33"/>
    <b v="0"/>
    <s v="film &amp; video/drama"/>
    <n v="0.2525"/>
    <n v="91.817999999999998"/>
    <x v="0"/>
    <x v="3"/>
  </r>
  <r>
    <x v="2"/>
    <x v="0"/>
    <s v="USD"/>
    <n v="1442634617"/>
    <n v="1440042617"/>
    <b v="0"/>
    <n v="12"/>
    <b v="0"/>
    <s v="film &amp; video/drama"/>
    <n v="0.44600000000000001"/>
    <n v="185.833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00000000001"/>
    <x v="0"/>
    <x v="3"/>
  </r>
  <r>
    <x v="2"/>
    <x v="11"/>
    <s v="SEK"/>
    <n v="1419780149"/>
    <n v="1417101749"/>
    <b v="0"/>
    <n v="38"/>
    <b v="0"/>
    <s v="film &amp; video/drama"/>
    <n v="0.11942999999999999"/>
    <n v="314.28899999999999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99999999999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n v="0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n v="0"/>
    <x v="0"/>
    <x v="3"/>
  </r>
  <r>
    <x v="2"/>
    <x v="2"/>
    <s v="AUD"/>
    <n v="1436506726"/>
    <n v="1431322726"/>
    <b v="0"/>
    <n v="0"/>
    <b v="0"/>
    <s v="film &amp; video/drama"/>
    <n v="0"/>
    <n v="0"/>
    <x v="0"/>
    <x v="3"/>
  </r>
  <r>
    <x v="2"/>
    <x v="0"/>
    <s v="USD"/>
    <n v="1460153054"/>
    <n v="1457564654"/>
    <b v="0"/>
    <n v="0"/>
    <b v="0"/>
    <s v="film &amp; video/drama"/>
    <n v="0"/>
    <n v="0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n v="0"/>
    <x v="0"/>
    <x v="3"/>
  </r>
  <r>
    <x v="2"/>
    <x v="1"/>
    <s v="GBP"/>
    <n v="1433176105"/>
    <n v="1427992105"/>
    <b v="0"/>
    <n v="0"/>
    <b v="0"/>
    <s v="film &amp; video/drama"/>
    <n v="0"/>
    <n v="0"/>
    <x v="0"/>
    <x v="3"/>
  </r>
  <r>
    <x v="2"/>
    <x v="12"/>
    <s v="EUR"/>
    <n v="1455402297"/>
    <n v="1452810297"/>
    <b v="0"/>
    <n v="0"/>
    <b v="0"/>
    <s v="film &amp; video/drama"/>
    <n v="0"/>
    <n v="0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n v="0"/>
    <x v="0"/>
    <x v="3"/>
  </r>
  <r>
    <x v="2"/>
    <x v="1"/>
    <s v="GBP"/>
    <n v="1425066546"/>
    <n v="1422474546"/>
    <b v="0"/>
    <n v="7"/>
    <b v="0"/>
    <s v="film &amp; video/drama"/>
    <n v="2.75E-2"/>
    <n v="15.714"/>
    <x v="0"/>
    <x v="3"/>
  </r>
  <r>
    <x v="2"/>
    <x v="0"/>
    <s v="USD"/>
    <n v="1475185972"/>
    <n v="1472593972"/>
    <b v="0"/>
    <n v="0"/>
    <b v="0"/>
    <s v="film &amp; video/drama"/>
    <n v="0"/>
    <n v="0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n v="0"/>
    <x v="0"/>
    <x v="3"/>
  </r>
  <r>
    <x v="2"/>
    <x v="0"/>
    <s v="USD"/>
    <n v="1451952000"/>
    <n v="1447380099"/>
    <b v="0"/>
    <n v="0"/>
    <b v="0"/>
    <s v="film &amp; video/drama"/>
    <n v="0"/>
    <n v="0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n v="0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8"/>
    <x v="0"/>
    <x v="4"/>
  </r>
  <r>
    <x v="0"/>
    <x v="0"/>
    <s v="USD"/>
    <n v="1419180304"/>
    <n v="1415292304"/>
    <b v="1"/>
    <n v="376"/>
    <b v="1"/>
    <s v="film &amp; video/documentary"/>
    <n v="1.1263736263736264"/>
    <n v="109.04300000000001"/>
    <x v="0"/>
    <x v="4"/>
  </r>
  <r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x v="0"/>
    <x v="0"/>
    <s v="USD"/>
    <n v="1393031304"/>
    <n v="1390439304"/>
    <b v="1"/>
    <n v="328"/>
    <b v="1"/>
    <s v="film &amp; video/documentary"/>
    <n v="1.0259199999999999"/>
    <n v="78.194999999999993"/>
    <x v="0"/>
    <x v="4"/>
  </r>
  <r>
    <x v="0"/>
    <x v="0"/>
    <s v="USD"/>
    <n v="1268723160"/>
    <n v="1265269559"/>
    <b v="1"/>
    <n v="84"/>
    <b v="1"/>
    <s v="film &amp; video/documentary"/>
    <n v="1.1375714285714287"/>
    <n v="47.399000000000001"/>
    <x v="0"/>
    <x v="4"/>
  </r>
  <r>
    <x v="0"/>
    <x v="0"/>
    <s v="USD"/>
    <n v="1345079785"/>
    <n v="1342487785"/>
    <b v="1"/>
    <n v="96"/>
    <b v="1"/>
    <s v="film &amp; video/documentary"/>
    <n v="1.0371999999999999"/>
    <n v="54.021000000000001"/>
    <x v="0"/>
    <x v="4"/>
  </r>
  <r>
    <x v="0"/>
    <x v="0"/>
    <s v="USD"/>
    <n v="1292665405"/>
    <n v="1288341805"/>
    <b v="1"/>
    <n v="223"/>
    <b v="1"/>
    <s v="film &amp; video/documentary"/>
    <n v="3.0546000000000002"/>
    <n v="68.489000000000004"/>
    <x v="0"/>
    <x v="4"/>
  </r>
  <r>
    <x v="0"/>
    <x v="0"/>
    <s v="USD"/>
    <n v="1287200340"/>
    <n v="1284042614"/>
    <b v="1"/>
    <n v="62"/>
    <b v="1"/>
    <s v="film &amp; video/documentary"/>
    <n v="1.341"/>
    <n v="108.145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"/>
    <x v="0"/>
    <x v="4"/>
  </r>
  <r>
    <x v="0"/>
    <x v="0"/>
    <s v="USD"/>
    <n v="1282498800"/>
    <n v="1275603020"/>
    <b v="1"/>
    <n v="235"/>
    <b v="1"/>
    <s v="film &amp; video/documentary"/>
    <n v="1.1292"/>
    <n v="48.051000000000002"/>
    <x v="0"/>
    <x v="4"/>
  </r>
  <r>
    <x v="0"/>
    <x v="0"/>
    <s v="USD"/>
    <n v="1370525691"/>
    <n v="1367933691"/>
    <b v="1"/>
    <n v="437"/>
    <b v="1"/>
    <s v="film &amp; video/documentary"/>
    <n v="1.0558333333333334"/>
    <n v="72.483000000000004"/>
    <x v="0"/>
    <x v="4"/>
  </r>
  <r>
    <x v="0"/>
    <x v="0"/>
    <s v="USD"/>
    <n v="1337194800"/>
    <n v="1334429646"/>
    <b v="1"/>
    <n v="77"/>
    <b v="1"/>
    <s v="film &amp; video/documentary"/>
    <n v="1.2557142857142858"/>
    <n v="57.078000000000003"/>
    <x v="0"/>
    <x v="4"/>
  </r>
  <r>
    <x v="0"/>
    <x v="0"/>
    <s v="USD"/>
    <n v="1275364740"/>
    <n v="1269878058"/>
    <b v="1"/>
    <n v="108"/>
    <b v="1"/>
    <s v="film &amp; video/documentary"/>
    <n v="1.8455999999999999"/>
    <n v="85.444000000000003"/>
    <x v="0"/>
    <x v="4"/>
  </r>
  <r>
    <x v="0"/>
    <x v="0"/>
    <s v="USD"/>
    <n v="1329320235"/>
    <n v="1326728235"/>
    <b v="1"/>
    <n v="7"/>
    <b v="1"/>
    <s v="film &amp; video/documentary"/>
    <n v="1.0073333333333334"/>
    <n v="215.857"/>
    <x v="0"/>
    <x v="4"/>
  </r>
  <r>
    <x v="0"/>
    <x v="0"/>
    <s v="USD"/>
    <n v="1445047200"/>
    <n v="1442443910"/>
    <b v="1"/>
    <n v="314"/>
    <b v="1"/>
    <s v="film &amp; video/documentary"/>
    <n v="1.1694724999999999"/>
    <n v="89.385999999999996"/>
    <x v="0"/>
    <x v="4"/>
  </r>
  <r>
    <x v="0"/>
    <x v="0"/>
    <s v="USD"/>
    <n v="1300275482"/>
    <n v="1297687082"/>
    <b v="1"/>
    <n v="188"/>
    <b v="1"/>
    <s v="film &amp; video/documentary"/>
    <n v="1.0673325"/>
    <n v="45.417999999999999"/>
    <x v="0"/>
    <x v="4"/>
  </r>
  <r>
    <x v="0"/>
    <x v="0"/>
    <s v="USD"/>
    <n v="1363458467"/>
    <n v="1360866467"/>
    <b v="1"/>
    <n v="275"/>
    <b v="1"/>
    <s v="film &amp; video/documentary"/>
    <n v="1.391"/>
    <n v="65.756"/>
    <x v="0"/>
    <x v="4"/>
  </r>
  <r>
    <x v="0"/>
    <x v="0"/>
    <s v="USD"/>
    <n v="1463670162"/>
    <n v="1461078162"/>
    <b v="1"/>
    <n v="560"/>
    <b v="1"/>
    <s v="film &amp; video/documentary"/>
    <n v="1.0672648571428571"/>
    <n v="66.703999999999994"/>
    <x v="0"/>
    <x v="4"/>
  </r>
  <r>
    <x v="0"/>
    <x v="0"/>
    <s v="USD"/>
    <n v="1308359666"/>
    <n v="1305767666"/>
    <b v="1"/>
    <n v="688"/>
    <b v="1"/>
    <s v="film &amp; video/documentary"/>
    <n v="1.9114"/>
    <n v="83.346000000000004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0000000001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0000000001"/>
    <x v="0"/>
    <x v="4"/>
  </r>
  <r>
    <x v="0"/>
    <x v="0"/>
    <s v="USD"/>
    <n v="1339080900"/>
    <n v="1334783704"/>
    <b v="1"/>
    <n v="220"/>
    <b v="1"/>
    <s v="film &amp; video/documentary"/>
    <n v="1.0740000000000001"/>
    <n v="97.635999999999996"/>
    <x v="0"/>
    <x v="4"/>
  </r>
  <r>
    <x v="0"/>
    <x v="0"/>
    <s v="USD"/>
    <n v="1298699828"/>
    <n v="1294811828"/>
    <b v="1"/>
    <n v="145"/>
    <b v="1"/>
    <s v="film &amp; video/documentary"/>
    <n v="2.4"/>
    <n v="41.378999999999998"/>
    <x v="0"/>
    <x v="4"/>
  </r>
  <r>
    <x v="0"/>
    <x v="0"/>
    <s v="USD"/>
    <n v="1348786494"/>
    <n v="1346194494"/>
    <b v="1"/>
    <n v="963"/>
    <b v="1"/>
    <s v="film &amp; video/documentary"/>
    <n v="1.1808107999999999"/>
    <n v="30.654"/>
    <x v="0"/>
    <x v="4"/>
  </r>
  <r>
    <x v="0"/>
    <x v="0"/>
    <s v="USD"/>
    <n v="1336747995"/>
    <n v="1334155995"/>
    <b v="1"/>
    <n v="91"/>
    <b v="1"/>
    <s v="film &amp; video/documentary"/>
    <n v="1.1819999999999999"/>
    <n v="64.944999999999993"/>
    <x v="0"/>
    <x v="4"/>
  </r>
  <r>
    <x v="0"/>
    <x v="0"/>
    <s v="USD"/>
    <n v="1273522560"/>
    <n v="1269928430"/>
    <b v="1"/>
    <n v="58"/>
    <b v="1"/>
    <s v="film &amp; video/documentary"/>
    <n v="1.111"/>
    <n v="95.775999999999996"/>
    <x v="0"/>
    <x v="4"/>
  </r>
  <r>
    <x v="0"/>
    <x v="0"/>
    <s v="USD"/>
    <n v="1271994660"/>
    <n v="1264565507"/>
    <b v="1"/>
    <n v="36"/>
    <b v="1"/>
    <s v="film &amp; video/documentary"/>
    <n v="1.4550000000000001"/>
    <n v="40.417000000000002"/>
    <x v="0"/>
    <x v="4"/>
  </r>
  <r>
    <x v="0"/>
    <x v="1"/>
    <s v="GBP"/>
    <n v="1403693499"/>
    <n v="1401101499"/>
    <b v="1"/>
    <n v="165"/>
    <b v="1"/>
    <s v="film &amp; video/documentary"/>
    <n v="1.3162883248730965"/>
    <n v="78.578000000000003"/>
    <x v="0"/>
    <x v="4"/>
  </r>
  <r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x v="0"/>
    <x v="2"/>
    <s v="AUD"/>
    <n v="1487738622"/>
    <n v="1485146622"/>
    <b v="1"/>
    <n v="1596"/>
    <b v="1"/>
    <s v="film &amp; video/documentary"/>
    <n v="1.4723377"/>
    <n v="92.251999999999995"/>
    <x v="0"/>
    <x v="4"/>
  </r>
  <r>
    <x v="0"/>
    <x v="0"/>
    <s v="USD"/>
    <n v="1306296000"/>
    <n v="1301950070"/>
    <b v="1"/>
    <n v="61"/>
    <b v="1"/>
    <s v="film &amp; video/documentary"/>
    <n v="1.5260869565217392"/>
    <n v="57.540999999999997"/>
    <x v="0"/>
    <x v="4"/>
  </r>
  <r>
    <x v="0"/>
    <x v="0"/>
    <s v="USD"/>
    <n v="1388649600"/>
    <n v="1386123861"/>
    <b v="1"/>
    <n v="287"/>
    <b v="1"/>
    <s v="film &amp; video/documentary"/>
    <n v="1.0468"/>
    <n v="109.422"/>
    <x v="0"/>
    <x v="4"/>
  </r>
  <r>
    <x v="0"/>
    <x v="0"/>
    <s v="USD"/>
    <n v="1272480540"/>
    <n v="1267220191"/>
    <b v="1"/>
    <n v="65"/>
    <b v="1"/>
    <s v="film &amp; video/documentary"/>
    <n v="1.7743366666666667"/>
    <n v="81.891999999999996"/>
    <x v="0"/>
    <x v="4"/>
  </r>
  <r>
    <x v="0"/>
    <x v="0"/>
    <s v="USD"/>
    <n v="1309694266"/>
    <n v="1307102266"/>
    <b v="1"/>
    <n v="118"/>
    <b v="1"/>
    <s v="film &amp; video/documentary"/>
    <n v="1.077758"/>
    <n v="45.667999999999999"/>
    <x v="0"/>
    <x v="4"/>
  </r>
  <r>
    <x v="0"/>
    <x v="0"/>
    <s v="USD"/>
    <n v="1333609140"/>
    <n v="1330638829"/>
    <b v="1"/>
    <n v="113"/>
    <b v="1"/>
    <s v="film &amp; video/documentary"/>
    <n v="1.56"/>
    <n v="55.220999999999997"/>
    <x v="0"/>
    <x v="4"/>
  </r>
  <r>
    <x v="0"/>
    <x v="0"/>
    <s v="USD"/>
    <n v="1352511966"/>
    <n v="1349916366"/>
    <b v="1"/>
    <n v="332"/>
    <b v="1"/>
    <s v="film &amp; video/documentary"/>
    <n v="1.08395"/>
    <n v="65.298000000000002"/>
    <x v="0"/>
    <x v="4"/>
  </r>
  <r>
    <x v="0"/>
    <x v="0"/>
    <s v="USD"/>
    <n v="1335574674"/>
    <n v="1330394274"/>
    <b v="1"/>
    <n v="62"/>
    <b v="1"/>
    <s v="film &amp; video/documentary"/>
    <n v="1.476"/>
    <n v="95.225999999999999"/>
    <x v="0"/>
    <x v="4"/>
  </r>
  <r>
    <x v="0"/>
    <x v="0"/>
    <s v="USD"/>
    <n v="1432416219"/>
    <n v="1429824219"/>
    <b v="1"/>
    <n v="951"/>
    <b v="1"/>
    <s v="film &amp; video/documentary"/>
    <n v="1.1038153846153846"/>
    <n v="75.444999999999993"/>
    <x v="0"/>
    <x v="4"/>
  </r>
  <r>
    <x v="0"/>
    <x v="0"/>
    <s v="USD"/>
    <n v="1350003539"/>
    <n v="1347411539"/>
    <b v="1"/>
    <n v="415"/>
    <b v="1"/>
    <s v="film &amp; video/documentary"/>
    <n v="1.5034814814814814"/>
    <n v="97.816999999999993"/>
    <x v="0"/>
    <x v="4"/>
  </r>
  <r>
    <x v="0"/>
    <x v="0"/>
    <s v="USD"/>
    <n v="1488160860"/>
    <n v="1485237096"/>
    <b v="1"/>
    <n v="305"/>
    <b v="1"/>
    <s v="film &amp; video/documentary"/>
    <n v="1.5731829411764706"/>
    <n v="87.686000000000007"/>
    <x v="0"/>
    <x v="4"/>
  </r>
  <r>
    <x v="0"/>
    <x v="0"/>
    <s v="USD"/>
    <n v="1401459035"/>
    <n v="1397571035"/>
    <b v="1"/>
    <n v="2139"/>
    <b v="1"/>
    <s v="film &amp; video/documentary"/>
    <n v="1.5614399999999999"/>
    <n v="54.749000000000002"/>
    <x v="0"/>
    <x v="4"/>
  </r>
  <r>
    <x v="0"/>
    <x v="0"/>
    <s v="USD"/>
    <n v="1249932360"/>
    <n v="1242532513"/>
    <b v="1"/>
    <n v="79"/>
    <b v="1"/>
    <s v="film &amp; video/documentary"/>
    <n v="1.2058763636363636"/>
    <n v="83.953000000000003"/>
    <x v="0"/>
    <x v="4"/>
  </r>
  <r>
    <x v="0"/>
    <x v="0"/>
    <s v="USD"/>
    <n v="1266876000"/>
    <n v="1263679492"/>
    <b v="1"/>
    <n v="179"/>
    <b v="1"/>
    <s v="film &amp; video/documentary"/>
    <n v="1.0118888888888888"/>
    <n v="254.38499999999999"/>
    <x v="0"/>
    <x v="4"/>
  </r>
  <r>
    <x v="0"/>
    <x v="0"/>
    <s v="USD"/>
    <n v="1306904340"/>
    <n v="1305219744"/>
    <b v="1"/>
    <n v="202"/>
    <b v="1"/>
    <s v="film &amp; video/documentary"/>
    <n v="1.142725"/>
    <n v="101.827"/>
    <x v="0"/>
    <x v="4"/>
  </r>
  <r>
    <x v="0"/>
    <x v="0"/>
    <s v="USD"/>
    <n v="1327167780"/>
    <n v="1325007780"/>
    <b v="1"/>
    <n v="760"/>
    <b v="1"/>
    <s v="film &amp; video/documentary"/>
    <n v="1.0462615"/>
    <n v="55.066000000000003"/>
    <x v="0"/>
    <x v="4"/>
  </r>
  <r>
    <x v="0"/>
    <x v="0"/>
    <s v="USD"/>
    <n v="1379614128"/>
    <n v="1377022128"/>
    <b v="1"/>
    <n v="563"/>
    <b v="1"/>
    <s v="film &amp; video/documentary"/>
    <n v="2.2882507142857142"/>
    <n v="56.90100000000000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00000000001"/>
    <x v="0"/>
    <x v="4"/>
  </r>
  <r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x v="0"/>
    <x v="0"/>
    <s v="USD"/>
    <n v="1340683393"/>
    <n v="1337659393"/>
    <b v="1"/>
    <n v="447"/>
    <b v="1"/>
    <s v="film &amp; video/documentary"/>
    <n v="1.0321061999999999"/>
    <n v="115.44799999999999"/>
    <x v="0"/>
    <x v="4"/>
  </r>
  <r>
    <x v="0"/>
    <x v="1"/>
    <s v="GBP"/>
    <n v="1383389834"/>
    <n v="1380797834"/>
    <b v="1"/>
    <n v="232"/>
    <b v="1"/>
    <s v="film &amp; video/documentary"/>
    <n v="1.0482"/>
    <n v="67.77200000000000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000000000001"/>
    <x v="0"/>
    <x v="4"/>
  </r>
  <r>
    <x v="0"/>
    <x v="0"/>
    <s v="USD"/>
    <n v="1367366460"/>
    <n v="1365791246"/>
    <b v="1"/>
    <n v="128"/>
    <b v="1"/>
    <s v="film &amp; video/documentary"/>
    <n v="1.2001999999999999"/>
    <n v="46.883000000000003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199999999999"/>
    <x v="0"/>
    <x v="4"/>
  </r>
  <r>
    <x v="0"/>
    <x v="0"/>
    <s v="USD"/>
    <n v="1347017083"/>
    <n v="1344857083"/>
    <b v="1"/>
    <n v="129"/>
    <b v="1"/>
    <s v="film &amp; video/documentary"/>
    <n v="1.187262"/>
    <n v="230.09"/>
    <x v="0"/>
    <x v="4"/>
  </r>
  <r>
    <x v="0"/>
    <x v="0"/>
    <s v="USD"/>
    <n v="1430452740"/>
    <n v="1427390901"/>
    <b v="1"/>
    <n v="142"/>
    <b v="1"/>
    <s v="film &amp; video/documentary"/>
    <n v="1.0064"/>
    <n v="141.74600000000001"/>
    <x v="0"/>
    <x v="4"/>
  </r>
  <r>
    <x v="0"/>
    <x v="0"/>
    <s v="USD"/>
    <n v="1399669200"/>
    <n v="1394536048"/>
    <b v="1"/>
    <n v="2436"/>
    <b v="1"/>
    <s v="film &amp; video/documentary"/>
    <n v="1.089324126984127"/>
    <n v="56.344000000000001"/>
    <x v="0"/>
    <x v="4"/>
  </r>
  <r>
    <x v="0"/>
    <x v="0"/>
    <s v="USD"/>
    <n v="1289975060"/>
    <n v="1287379460"/>
    <b v="1"/>
    <n v="244"/>
    <b v="1"/>
    <s v="film &amp; video/documentary"/>
    <n v="1.789525"/>
    <n v="73.340999999999994"/>
    <x v="0"/>
    <x v="4"/>
  </r>
  <r>
    <x v="0"/>
    <x v="0"/>
    <s v="USD"/>
    <n v="1303686138"/>
    <n v="1301007738"/>
    <b v="1"/>
    <n v="298"/>
    <b v="1"/>
    <s v="film &amp; video/documentary"/>
    <n v="1.0172264"/>
    <n v="85.337999999999994"/>
    <x v="0"/>
    <x v="4"/>
  </r>
  <r>
    <x v="0"/>
    <x v="0"/>
    <s v="USD"/>
    <n v="1363711335"/>
    <n v="1360258935"/>
    <b v="1"/>
    <n v="251"/>
    <b v="1"/>
    <s v="film &amp; video/documentary"/>
    <n v="1.1873499999999999"/>
    <n v="61.496000000000002"/>
    <x v="0"/>
    <x v="4"/>
  </r>
  <r>
    <x v="0"/>
    <x v="0"/>
    <s v="USD"/>
    <n v="1330115638"/>
    <n v="1327523638"/>
    <b v="1"/>
    <n v="108"/>
    <b v="1"/>
    <s v="film &amp; video/documentary"/>
    <n v="1.0045999999999999"/>
    <n v="93.019000000000005"/>
    <x v="0"/>
    <x v="4"/>
  </r>
  <r>
    <x v="0"/>
    <x v="0"/>
    <s v="USD"/>
    <n v="1338601346"/>
    <n v="1336009346"/>
    <b v="1"/>
    <n v="82"/>
    <b v="1"/>
    <s v="film &amp; video/documentary"/>
    <n v="1.3746666666666667"/>
    <n v="50.292999999999999"/>
    <x v="0"/>
    <x v="4"/>
  </r>
  <r>
    <x v="0"/>
    <x v="0"/>
    <s v="USD"/>
    <n v="1346464800"/>
    <n v="1343096197"/>
    <b v="1"/>
    <n v="74"/>
    <b v="1"/>
    <s v="film &amp; video/documentary"/>
    <n v="2.3164705882352941"/>
    <n v="106.432"/>
    <x v="0"/>
    <x v="4"/>
  </r>
  <r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x v="0"/>
    <x v="0"/>
    <s v="USD"/>
    <n v="1363806333"/>
    <n v="1362081933"/>
    <b v="1"/>
    <n v="80"/>
    <b v="1"/>
    <s v="film &amp; video/documentary"/>
    <n v="2.9289999999999998"/>
    <n v="36.613"/>
    <x v="0"/>
    <x v="4"/>
  </r>
  <r>
    <x v="0"/>
    <x v="0"/>
    <s v="USD"/>
    <n v="1360276801"/>
    <n v="1357684801"/>
    <b v="1"/>
    <n v="576"/>
    <b v="1"/>
    <s v="film &amp; video/documentary"/>
    <n v="1.1131818181818183"/>
    <n v="42.517000000000003"/>
    <x v="0"/>
    <x v="4"/>
  </r>
  <r>
    <x v="0"/>
    <x v="0"/>
    <s v="USD"/>
    <n v="1299775210"/>
    <n v="1295887210"/>
    <b v="1"/>
    <n v="202"/>
    <b v="1"/>
    <s v="film &amp; video/documentary"/>
    <n v="1.0556666666666668"/>
    <n v="62.713000000000001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99999999998"/>
    <x v="0"/>
    <x v="4"/>
  </r>
  <r>
    <x v="0"/>
    <x v="0"/>
    <s v="USD"/>
    <n v="1319076000"/>
    <n v="1317788623"/>
    <b v="1"/>
    <n v="36"/>
    <b v="1"/>
    <s v="film &amp; video/documentary"/>
    <n v="1.04129"/>
    <n v="28.925000000000001"/>
    <x v="0"/>
    <x v="4"/>
  </r>
  <r>
    <x v="0"/>
    <x v="0"/>
    <s v="USD"/>
    <n v="1325404740"/>
    <n v="1321852592"/>
    <b v="1"/>
    <n v="150"/>
    <b v="1"/>
    <s v="film &amp; video/documentary"/>
    <n v="1.0410165"/>
    <n v="138.80199999999999"/>
    <x v="0"/>
    <x v="4"/>
  </r>
  <r>
    <x v="0"/>
    <x v="0"/>
    <s v="USD"/>
    <n v="1365973432"/>
    <n v="1363381432"/>
    <b v="1"/>
    <n v="146"/>
    <b v="1"/>
    <s v="film &amp; video/documentary"/>
    <n v="1.1187499999999999"/>
    <n v="61.301000000000002"/>
    <x v="0"/>
    <x v="4"/>
  </r>
  <r>
    <x v="0"/>
    <x v="0"/>
    <s v="USD"/>
    <n v="1281542340"/>
    <n v="1277702894"/>
    <b v="1"/>
    <n v="222"/>
    <b v="1"/>
    <s v="film &amp; video/documentary"/>
    <n v="1.0473529411764706"/>
    <n v="80.203000000000003"/>
    <x v="0"/>
    <x v="4"/>
  </r>
  <r>
    <x v="0"/>
    <x v="0"/>
    <s v="USD"/>
    <n v="1362167988"/>
    <n v="1359575988"/>
    <b v="1"/>
    <n v="120"/>
    <b v="1"/>
    <s v="film &amp; video/documentary"/>
    <n v="3.8515000000000001"/>
    <n v="32.095999999999997"/>
    <x v="0"/>
    <x v="4"/>
  </r>
  <r>
    <x v="0"/>
    <x v="0"/>
    <s v="USD"/>
    <n v="1345660334"/>
    <n v="1343068334"/>
    <b v="1"/>
    <n v="126"/>
    <b v="1"/>
    <s v="film &amp; video/documentary"/>
    <n v="1.01248"/>
    <n v="200.88900000000001"/>
    <x v="0"/>
    <x v="4"/>
  </r>
  <r>
    <x v="0"/>
    <x v="5"/>
    <s v="CAD"/>
    <n v="1418273940"/>
    <n v="1415398197"/>
    <b v="1"/>
    <n v="158"/>
    <b v="1"/>
    <s v="film &amp; video/documentary"/>
    <n v="1.1377333333333333"/>
    <n v="108.01300000000001"/>
    <x v="0"/>
    <x v="4"/>
  </r>
  <r>
    <x v="0"/>
    <x v="0"/>
    <s v="USD"/>
    <n v="1386778483"/>
    <n v="1384186483"/>
    <b v="1"/>
    <n v="316"/>
    <b v="1"/>
    <s v="film &amp; video/documentary"/>
    <n v="1.0080333333333333"/>
    <n v="95.698999999999998"/>
    <x v="0"/>
    <x v="4"/>
  </r>
  <r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x v="0"/>
    <x v="0"/>
    <s v="USD"/>
    <n v="1265097540"/>
    <n v="1257538029"/>
    <b v="1"/>
    <n v="51"/>
    <b v="1"/>
    <s v="film &amp; video/documentary"/>
    <n v="1.1268"/>
    <n v="110.471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0000000001"/>
    <x v="0"/>
    <x v="4"/>
  </r>
  <r>
    <x v="0"/>
    <x v="0"/>
    <s v="USD"/>
    <n v="1482307140"/>
    <n v="1479886966"/>
    <b v="1"/>
    <n v="58"/>
    <b v="1"/>
    <s v="film &amp; video/documentary"/>
    <n v="1.2307407407407407"/>
    <n v="114.586"/>
    <x v="0"/>
    <x v="4"/>
  </r>
  <r>
    <x v="0"/>
    <x v="0"/>
    <s v="USD"/>
    <n v="1438441308"/>
    <n v="1435590108"/>
    <b v="1"/>
    <n v="82"/>
    <b v="1"/>
    <s v="film &amp; video/documentary"/>
    <n v="1.016"/>
    <n v="105.31699999999999"/>
    <x v="0"/>
    <x v="4"/>
  </r>
  <r>
    <x v="0"/>
    <x v="0"/>
    <s v="USD"/>
    <n v="1482208233"/>
    <n v="1479184233"/>
    <b v="1"/>
    <n v="736"/>
    <b v="1"/>
    <s v="film &amp; video/documentary"/>
    <n v="1.04396"/>
    <n v="70.921000000000006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2"/>
    <x v="0"/>
    <x v="4"/>
  </r>
  <r>
    <x v="0"/>
    <x v="0"/>
    <s v="USD"/>
    <n v="1427011200"/>
    <n v="1424669929"/>
    <b v="1"/>
    <n v="34"/>
    <b v="1"/>
    <s v="film &amp; video/documentary"/>
    <n v="1.3640000000000001"/>
    <n v="160.471"/>
    <x v="0"/>
    <x v="4"/>
  </r>
  <r>
    <x v="0"/>
    <x v="0"/>
    <s v="USD"/>
    <n v="1446350400"/>
    <n v="1443739388"/>
    <b v="1"/>
    <n v="498"/>
    <b v="1"/>
    <s v="film &amp; video/documentary"/>
    <n v="1.036144"/>
    <n v="156.04599999999999"/>
    <x v="0"/>
    <x v="4"/>
  </r>
  <r>
    <x v="0"/>
    <x v="0"/>
    <s v="USD"/>
    <n v="1446868800"/>
    <n v="1444821127"/>
    <b v="1"/>
    <n v="167"/>
    <b v="1"/>
    <s v="film &amp; video/documentary"/>
    <n v="1.0549999999999999"/>
    <n v="63.173999999999999"/>
    <x v="0"/>
    <x v="4"/>
  </r>
  <r>
    <x v="0"/>
    <x v="0"/>
    <s v="USD"/>
    <n v="1368763140"/>
    <n v="1366028563"/>
    <b v="1"/>
    <n v="340"/>
    <b v="1"/>
    <s v="film &amp; video/documentary"/>
    <n v="1.0182857142857142"/>
    <n v="104.824"/>
    <x v="0"/>
    <x v="4"/>
  </r>
  <r>
    <x v="0"/>
    <x v="0"/>
    <s v="USD"/>
    <n v="1466171834"/>
    <n v="1463493434"/>
    <b v="1"/>
    <n v="438"/>
    <b v="1"/>
    <s v="film &amp; video/documentary"/>
    <n v="1.0660499999999999"/>
    <n v="97.355999999999995"/>
    <x v="0"/>
    <x v="4"/>
  </r>
  <r>
    <x v="0"/>
    <x v="0"/>
    <s v="USD"/>
    <n v="1446019200"/>
    <n v="1442420377"/>
    <b v="1"/>
    <n v="555"/>
    <b v="1"/>
    <s v="film &amp; video/documentary"/>
    <n v="1.13015"/>
    <n v="203.631"/>
    <x v="0"/>
    <x v="4"/>
  </r>
  <r>
    <x v="0"/>
    <x v="0"/>
    <s v="USD"/>
    <n v="1460038591"/>
    <n v="1457450191"/>
    <b v="1"/>
    <n v="266"/>
    <b v="1"/>
    <s v="film &amp; video/documentary"/>
    <n v="1.252275"/>
    <n v="188.31200000000001"/>
    <x v="0"/>
    <x v="4"/>
  </r>
  <r>
    <x v="0"/>
    <x v="0"/>
    <s v="USD"/>
    <n v="1431716400"/>
    <n v="1428423757"/>
    <b v="1"/>
    <n v="69"/>
    <b v="1"/>
    <s v="film &amp; video/documentary"/>
    <n v="1.0119"/>
    <n v="146.65199999999999"/>
    <x v="0"/>
    <x v="4"/>
  </r>
  <r>
    <x v="0"/>
    <x v="0"/>
    <s v="USD"/>
    <n v="1431122400"/>
    <n v="1428428515"/>
    <b v="1"/>
    <n v="80"/>
    <b v="1"/>
    <s v="film &amp; video/documentary"/>
    <n v="1.0276470588235294"/>
    <n v="109.188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00000000002"/>
    <x v="0"/>
    <x v="4"/>
  </r>
  <r>
    <x v="0"/>
    <x v="0"/>
    <s v="USD"/>
    <n v="1426298708"/>
    <n v="1423710308"/>
    <b v="1"/>
    <n v="31"/>
    <b v="1"/>
    <s v="film &amp; video/documentary"/>
    <n v="1.0116833333333335"/>
    <n v="97.905000000000001"/>
    <x v="0"/>
    <x v="4"/>
  </r>
  <r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x v="0"/>
    <x v="0"/>
    <s v="USD"/>
    <n v="1430331268"/>
    <n v="1427739268"/>
    <b v="1"/>
    <n v="89"/>
    <b v="1"/>
    <s v="film &amp; video/documentary"/>
    <n v="1.0808333333333333"/>
    <n v="72.864999999999995"/>
    <x v="0"/>
    <x v="4"/>
  </r>
  <r>
    <x v="0"/>
    <x v="0"/>
    <s v="USD"/>
    <n v="1489006800"/>
    <n v="1486397007"/>
    <b v="1"/>
    <n v="299"/>
    <b v="1"/>
    <s v="film &amp; video/documentary"/>
    <n v="1.2502285714285715"/>
    <n v="146.34800000000001"/>
    <x v="0"/>
    <x v="4"/>
  </r>
  <r>
    <x v="0"/>
    <x v="0"/>
    <s v="USD"/>
    <n v="1412135940"/>
    <n v="1410555998"/>
    <b v="1"/>
    <n v="55"/>
    <b v="1"/>
    <s v="film &amp; video/documentary"/>
    <n v="1.0671428571428572"/>
    <n v="67.909000000000006"/>
    <x v="0"/>
    <x v="4"/>
  </r>
  <r>
    <x v="0"/>
    <x v="0"/>
    <s v="USD"/>
    <n v="1461955465"/>
    <n v="1459363465"/>
    <b v="1"/>
    <n v="325"/>
    <b v="1"/>
    <s v="film &amp; video/documentary"/>
    <n v="1.0036639999999999"/>
    <n v="169.851"/>
    <x v="0"/>
    <x v="4"/>
  </r>
  <r>
    <x v="0"/>
    <x v="0"/>
    <s v="USD"/>
    <n v="1415934000"/>
    <n v="1413308545"/>
    <b v="1"/>
    <n v="524"/>
    <b v="1"/>
    <s v="film &amp; video/documentary"/>
    <n v="1.0202863333333334"/>
    <n v="58.412999999999997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9999999999"/>
    <x v="0"/>
    <x v="4"/>
  </r>
  <r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x v="0"/>
    <x v="0"/>
    <s v="USD"/>
    <n v="1444824021"/>
    <n v="1442232021"/>
    <b v="1"/>
    <n v="188"/>
    <b v="1"/>
    <s v="film &amp; video/documentary"/>
    <n v="1.7028880000000002"/>
    <n v="90.578999999999994"/>
    <x v="0"/>
    <x v="4"/>
  </r>
  <r>
    <x v="0"/>
    <x v="0"/>
    <s v="USD"/>
    <n v="1447505609"/>
    <n v="1444910009"/>
    <b v="1"/>
    <n v="379"/>
    <b v="1"/>
    <s v="film &amp; video/documentary"/>
    <n v="1.1159049999999999"/>
    <n v="117.774"/>
    <x v="0"/>
    <x v="4"/>
  </r>
  <r>
    <x v="0"/>
    <x v="0"/>
    <s v="USD"/>
    <n v="1440165916"/>
    <n v="1437573916"/>
    <b v="1"/>
    <n v="119"/>
    <b v="1"/>
    <s v="film &amp; video/documentary"/>
    <n v="1.03"/>
    <n v="86.555000000000007"/>
    <x v="0"/>
    <x v="4"/>
  </r>
  <r>
    <x v="0"/>
    <x v="0"/>
    <s v="USD"/>
    <n v="1487937508"/>
    <n v="1485345508"/>
    <b v="1"/>
    <n v="167"/>
    <b v="1"/>
    <s v="film &amp; video/documentary"/>
    <n v="1.0663570159857905"/>
    <n v="71.899000000000001"/>
    <x v="0"/>
    <x v="4"/>
  </r>
  <r>
    <x v="0"/>
    <x v="0"/>
    <s v="USD"/>
    <n v="1473566340"/>
    <n v="1470274509"/>
    <b v="1"/>
    <n v="221"/>
    <b v="1"/>
    <s v="film &amp; video/documentary"/>
    <n v="1.1476"/>
    <n v="129.81899999999999"/>
    <x v="0"/>
    <x v="4"/>
  </r>
  <r>
    <x v="0"/>
    <x v="3"/>
    <s v="EUR"/>
    <n v="1460066954"/>
    <n v="1456614554"/>
    <b v="1"/>
    <n v="964"/>
    <b v="1"/>
    <s v="film &amp; video/documentary"/>
    <n v="1.2734117647058822"/>
    <n v="44.912999999999997"/>
    <x v="0"/>
    <x v="4"/>
  </r>
  <r>
    <x v="0"/>
    <x v="0"/>
    <s v="USD"/>
    <n v="1412740868"/>
    <n v="1410148868"/>
    <b v="1"/>
    <n v="286"/>
    <b v="1"/>
    <s v="film &amp; video/documentary"/>
    <n v="1.1656"/>
    <n v="40.75500000000000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4"/>
    <x v="0"/>
    <x v="4"/>
  </r>
  <r>
    <x v="0"/>
    <x v="0"/>
    <s v="USD"/>
    <n v="1460141521"/>
    <n v="1457553121"/>
    <b v="1"/>
    <n v="29"/>
    <b v="1"/>
    <s v="film &amp; video/documentary"/>
    <n v="1.0394285714285714"/>
    <n v="125.44799999999999"/>
    <x v="0"/>
    <x v="4"/>
  </r>
  <r>
    <x v="0"/>
    <x v="0"/>
    <s v="USD"/>
    <n v="1417420994"/>
    <n v="1414738994"/>
    <b v="1"/>
    <n v="165"/>
    <b v="1"/>
    <s v="film &amp; video/documentary"/>
    <n v="1.1625714285714286"/>
    <n v="246.60599999999999"/>
    <x v="0"/>
    <x v="4"/>
  </r>
  <r>
    <x v="0"/>
    <x v="0"/>
    <s v="USD"/>
    <n v="1458152193"/>
    <n v="1455563793"/>
    <b v="1"/>
    <n v="97"/>
    <b v="1"/>
    <s v="film &amp; video/documentary"/>
    <n v="1.0269239999999999"/>
    <n v="79.400999999999996"/>
    <x v="0"/>
    <x v="4"/>
  </r>
  <r>
    <x v="0"/>
    <x v="0"/>
    <s v="USD"/>
    <n v="1429852797"/>
    <n v="1426396797"/>
    <b v="1"/>
    <n v="303"/>
    <b v="1"/>
    <s v="film &amp; video/documentary"/>
    <n v="1.74"/>
    <n v="86.138999999999996"/>
    <x v="0"/>
    <x v="4"/>
  </r>
  <r>
    <x v="0"/>
    <x v="0"/>
    <s v="USD"/>
    <n v="1466002800"/>
    <n v="1463517521"/>
    <b v="1"/>
    <n v="267"/>
    <b v="1"/>
    <s v="film &amp; video/documentary"/>
    <n v="1.03088"/>
    <n v="193.04900000000001"/>
    <x v="0"/>
    <x v="4"/>
  </r>
  <r>
    <x v="0"/>
    <x v="0"/>
    <s v="USD"/>
    <n v="1415941920"/>
    <n v="1414028490"/>
    <b v="1"/>
    <n v="302"/>
    <b v="1"/>
    <s v="film &amp; video/documentary"/>
    <n v="1.0485537190082646"/>
    <n v="84.022999999999996"/>
    <x v="0"/>
    <x v="4"/>
  </r>
  <r>
    <x v="0"/>
    <x v="0"/>
    <s v="USD"/>
    <n v="1437621060"/>
    <n v="1433799180"/>
    <b v="0"/>
    <n v="87"/>
    <b v="1"/>
    <s v="film &amp; video/documentary"/>
    <n v="1.0137499999999999"/>
    <n v="139.828"/>
    <x v="0"/>
    <x v="4"/>
  </r>
  <r>
    <x v="0"/>
    <x v="0"/>
    <s v="USD"/>
    <n v="1416704506"/>
    <n v="1414108906"/>
    <b v="0"/>
    <n v="354"/>
    <b v="1"/>
    <s v="film &amp; video/documentary"/>
    <n v="1.1107699999999998"/>
    <n v="109.8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5"/>
    <x v="0"/>
    <x v="4"/>
  </r>
  <r>
    <x v="0"/>
    <x v="0"/>
    <s v="USD"/>
    <n v="1272828120"/>
    <n v="1268934736"/>
    <b v="0"/>
    <n v="26"/>
    <b v="1"/>
    <s v="film &amp; video/documentary"/>
    <n v="1.0133333333333334"/>
    <n v="347.846"/>
    <x v="0"/>
    <x v="4"/>
  </r>
  <r>
    <x v="0"/>
    <x v="0"/>
    <s v="USD"/>
    <n v="1403323140"/>
    <n v="1400704672"/>
    <b v="0"/>
    <n v="113"/>
    <b v="1"/>
    <s v="film &amp; video/documentary"/>
    <n v="1.1016142857142857"/>
    <n v="68.242000000000004"/>
    <x v="0"/>
    <x v="4"/>
  </r>
  <r>
    <x v="0"/>
    <x v="1"/>
    <s v="GBP"/>
    <n v="1393597999"/>
    <n v="1391005999"/>
    <b v="0"/>
    <n v="65"/>
    <b v="1"/>
    <s v="film &amp; video/documentary"/>
    <n v="1.0397333333333334"/>
    <n v="239.93799999999999"/>
    <x v="0"/>
    <x v="4"/>
  </r>
  <r>
    <x v="0"/>
    <x v="0"/>
    <s v="USD"/>
    <n v="1337540518"/>
    <n v="1334948518"/>
    <b v="0"/>
    <n v="134"/>
    <b v="1"/>
    <s v="film &amp; video/documentary"/>
    <n v="1.013157894736842"/>
    <n v="287.31299999999999"/>
    <x v="0"/>
    <x v="4"/>
  </r>
  <r>
    <x v="0"/>
    <x v="0"/>
    <s v="USD"/>
    <n v="1367384340"/>
    <n v="1363960278"/>
    <b v="0"/>
    <n v="119"/>
    <b v="1"/>
    <s v="film &amp; video/documentary"/>
    <n v="1.033501"/>
    <n v="86.849000000000004"/>
    <x v="0"/>
    <x v="4"/>
  </r>
  <r>
    <x v="0"/>
    <x v="0"/>
    <s v="USD"/>
    <n v="1426426322"/>
    <n v="1423405922"/>
    <b v="0"/>
    <n v="159"/>
    <b v="1"/>
    <s v="film &amp; video/documentary"/>
    <n v="1.04112"/>
    <n v="81.849000000000004"/>
    <x v="0"/>
    <x v="4"/>
  </r>
  <r>
    <x v="0"/>
    <x v="0"/>
    <s v="USD"/>
    <n v="1326633269"/>
    <n v="1324041269"/>
    <b v="0"/>
    <n v="167"/>
    <b v="1"/>
    <s v="film &amp; video/documentary"/>
    <n v="1.1015569230769231"/>
    <n v="42.875"/>
    <x v="0"/>
    <x v="4"/>
  </r>
  <r>
    <x v="0"/>
    <x v="0"/>
    <s v="USD"/>
    <n v="1483729500"/>
    <n v="1481137500"/>
    <b v="0"/>
    <n v="43"/>
    <b v="1"/>
    <s v="film &amp; video/documentary"/>
    <n v="1.2202"/>
    <n v="709.41899999999998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"/>
    <x v="0"/>
    <x v="4"/>
  </r>
  <r>
    <x v="0"/>
    <x v="1"/>
    <s v="GBP"/>
    <n v="1459872000"/>
    <n v="1456408244"/>
    <b v="0"/>
    <n v="9"/>
    <b v="1"/>
    <s v="film &amp; video/documentary"/>
    <n v="1.2533333333333334"/>
    <n v="41.777999999999999"/>
    <x v="0"/>
    <x v="4"/>
  </r>
  <r>
    <x v="0"/>
    <x v="0"/>
    <s v="USD"/>
    <n v="1342648398"/>
    <n v="1340056398"/>
    <b v="0"/>
    <n v="89"/>
    <b v="1"/>
    <s v="film &amp; video/documentary"/>
    <n v="1.0666666666666667"/>
    <n v="89.888000000000005"/>
    <x v="0"/>
    <x v="4"/>
  </r>
  <r>
    <x v="0"/>
    <x v="0"/>
    <s v="USD"/>
    <n v="1316208031"/>
    <n v="1312320031"/>
    <b v="0"/>
    <n v="174"/>
    <b v="1"/>
    <s v="film &amp; video/documentary"/>
    <n v="1.3065"/>
    <n v="45.052"/>
    <x v="0"/>
    <x v="4"/>
  </r>
  <r>
    <x v="0"/>
    <x v="0"/>
    <s v="USD"/>
    <n v="1393694280"/>
    <n v="1390088311"/>
    <b v="0"/>
    <n v="14"/>
    <b v="1"/>
    <s v="film &amp; video/documentary"/>
    <n v="1.2"/>
    <n v="42.856999999999999"/>
    <x v="0"/>
    <x v="4"/>
  </r>
  <r>
    <x v="0"/>
    <x v="1"/>
    <s v="GBP"/>
    <n v="1472122316"/>
    <n v="1469443916"/>
    <b v="0"/>
    <n v="48"/>
    <b v="1"/>
    <s v="film &amp; video/documentary"/>
    <n v="1.0595918367346939"/>
    <n v="54.082999999999998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"/>
    <x v="0"/>
    <x v="4"/>
  </r>
  <r>
    <x v="0"/>
    <x v="5"/>
    <s v="CAD"/>
    <n v="1453765920"/>
    <n v="1451655808"/>
    <b v="0"/>
    <n v="83"/>
    <b v="1"/>
    <s v="film &amp; video/documentary"/>
    <n v="1.1176666666666666"/>
    <n v="40.398000000000003"/>
    <x v="0"/>
    <x v="4"/>
  </r>
  <r>
    <x v="0"/>
    <x v="0"/>
    <s v="USD"/>
    <n v="1336062672"/>
    <n v="1332174672"/>
    <b v="0"/>
    <n v="149"/>
    <b v="1"/>
    <s v="film &amp; video/documentary"/>
    <n v="1.1608000000000001"/>
    <n v="116.85899999999999"/>
    <x v="0"/>
    <x v="4"/>
  </r>
  <r>
    <x v="0"/>
    <x v="0"/>
    <s v="USD"/>
    <n v="1453569392"/>
    <n v="1451409392"/>
    <b v="0"/>
    <n v="49"/>
    <b v="1"/>
    <s v="film &amp; video/documentary"/>
    <n v="1.415"/>
    <n v="115.51"/>
    <x v="0"/>
    <x v="4"/>
  </r>
  <r>
    <x v="0"/>
    <x v="0"/>
    <s v="USD"/>
    <n v="1343624400"/>
    <n v="1340642717"/>
    <b v="0"/>
    <n v="251"/>
    <b v="1"/>
    <s v="film &amp; video/documentary"/>
    <n v="1.0472999999999999"/>
    <n v="104.313"/>
    <x v="0"/>
    <x v="4"/>
  </r>
  <r>
    <x v="0"/>
    <x v="0"/>
    <s v="USD"/>
    <n v="1346950900"/>
    <n v="1345741300"/>
    <b v="0"/>
    <n v="22"/>
    <b v="1"/>
    <s v="film &amp; video/documentary"/>
    <n v="2.5583333333333331"/>
    <n v="69.772999999999996"/>
    <x v="0"/>
    <x v="4"/>
  </r>
  <r>
    <x v="0"/>
    <x v="0"/>
    <s v="USD"/>
    <n v="1400467759"/>
    <n v="1398480559"/>
    <b v="0"/>
    <n v="48"/>
    <b v="1"/>
    <s v="film &amp; video/documentary"/>
    <n v="2.0670670670670672"/>
    <n v="43.021000000000001"/>
    <x v="0"/>
    <x v="4"/>
  </r>
  <r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x v="0"/>
    <x v="0"/>
    <s v="USD"/>
    <n v="1416582101"/>
    <n v="1413986501"/>
    <b v="0"/>
    <n v="237"/>
    <b v="1"/>
    <s v="film &amp; video/documentary"/>
    <n v="1.05982"/>
    <n v="111.795"/>
    <x v="0"/>
    <x v="4"/>
  </r>
  <r>
    <x v="0"/>
    <x v="0"/>
    <s v="USD"/>
    <n v="1439246991"/>
    <n v="1437950991"/>
    <b v="0"/>
    <n v="13"/>
    <b v="1"/>
    <s v="film &amp; video/documentary"/>
    <n v="1.0016666666666667"/>
    <n v="46.231000000000002"/>
    <x v="0"/>
    <x v="4"/>
  </r>
  <r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x v="0"/>
    <x v="0"/>
    <s v="USD"/>
    <n v="1469670580"/>
    <n v="1467078580"/>
    <b v="0"/>
    <n v="71"/>
    <b v="1"/>
    <s v="film &amp; video/documentary"/>
    <n v="1.2616000000000001"/>
    <n v="88.844999999999999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00000000005"/>
    <x v="0"/>
    <x v="4"/>
  </r>
  <r>
    <x v="0"/>
    <x v="0"/>
    <s v="USD"/>
    <n v="1431046372"/>
    <n v="1429318372"/>
    <b v="0"/>
    <n v="14"/>
    <b v="1"/>
    <s v="film &amp; video/documentary"/>
    <n v="1"/>
    <n v="71.429000000000002"/>
    <x v="0"/>
    <x v="4"/>
  </r>
  <r>
    <x v="0"/>
    <x v="0"/>
    <s v="USD"/>
    <n v="1324169940"/>
    <n v="1321578051"/>
    <b v="0"/>
    <n v="193"/>
    <b v="1"/>
    <s v="film &amp; video/documentary"/>
    <n v="1.0061"/>
    <n v="104.259"/>
    <x v="0"/>
    <x v="4"/>
  </r>
  <r>
    <x v="0"/>
    <x v="0"/>
    <s v="USD"/>
    <n v="1315450800"/>
    <n v="1312823571"/>
    <b v="0"/>
    <n v="206"/>
    <b v="1"/>
    <s v="film &amp; video/documentary"/>
    <n v="1.009027027027027"/>
    <n v="90.617000000000004"/>
    <x v="0"/>
    <x v="4"/>
  </r>
  <r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x v="0"/>
    <x v="0"/>
    <s v="USD"/>
    <n v="1341668006"/>
    <n v="1340372006"/>
    <b v="0"/>
    <n v="196"/>
    <b v="1"/>
    <s v="film &amp; video/documentary"/>
    <n v="1.0666666666666667"/>
    <n v="81.632999999999996"/>
    <x v="0"/>
    <x v="4"/>
  </r>
  <r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x v="0"/>
    <x v="0"/>
    <s v="USD"/>
    <n v="1430334126"/>
    <n v="1426446126"/>
    <b v="0"/>
    <n v="67"/>
    <b v="1"/>
    <s v="film &amp; video/documentary"/>
    <n v="1.2516"/>
    <n v="140.10400000000001"/>
    <x v="0"/>
    <x v="4"/>
  </r>
  <r>
    <x v="0"/>
    <x v="1"/>
    <s v="GBP"/>
    <n v="1481716800"/>
    <n v="1479070867"/>
    <b v="0"/>
    <n v="95"/>
    <b v="1"/>
    <s v="film &amp; video/documentary"/>
    <n v="1.0680499999999999"/>
    <n v="224.85300000000001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0000000001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0000000005"/>
    <x v="0"/>
    <x v="4"/>
  </r>
  <r>
    <x v="0"/>
    <x v="0"/>
    <s v="USD"/>
    <n v="1446731817"/>
    <n v="1444913817"/>
    <b v="0"/>
    <n v="43"/>
    <b v="1"/>
    <s v="film &amp; video/documentary"/>
    <n v="1.4165000000000001"/>
    <n v="65.884"/>
    <x v="0"/>
    <x v="4"/>
  </r>
  <r>
    <x v="0"/>
    <x v="0"/>
    <s v="USD"/>
    <n v="1312960080"/>
    <n v="1308900441"/>
    <b v="0"/>
    <n v="70"/>
    <b v="1"/>
    <s v="film &amp; video/documentary"/>
    <n v="1.0526"/>
    <n v="75.186000000000007"/>
    <x v="0"/>
    <x v="4"/>
  </r>
  <r>
    <x v="0"/>
    <x v="0"/>
    <s v="USD"/>
    <n v="1391641440"/>
    <n v="1389107062"/>
    <b v="0"/>
    <n v="271"/>
    <b v="1"/>
    <s v="film &amp; video/documentary"/>
    <n v="1.0309142857142857"/>
    <n v="133.14400000000001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4000000000001"/>
    <x v="0"/>
    <x v="4"/>
  </r>
  <r>
    <x v="0"/>
    <x v="0"/>
    <s v="USD"/>
    <n v="1321739650"/>
    <n v="1316552050"/>
    <b v="0"/>
    <n v="22"/>
    <b v="1"/>
    <s v="film &amp; video/documentary"/>
    <n v="1.0155000000000001"/>
    <n v="92.317999999999998"/>
    <x v="0"/>
    <x v="4"/>
  </r>
  <r>
    <x v="0"/>
    <x v="0"/>
    <s v="USD"/>
    <n v="1383676790"/>
    <n v="1380217190"/>
    <b v="0"/>
    <n v="38"/>
    <b v="1"/>
    <s v="film &amp; video/documentary"/>
    <n v="1.0143766666666667"/>
    <n v="160.16499999999999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6"/>
    <x v="0"/>
    <x v="4"/>
  </r>
  <r>
    <x v="0"/>
    <x v="0"/>
    <s v="USD"/>
    <n v="1387688400"/>
    <n v="1384920804"/>
    <b v="0"/>
    <n v="241"/>
    <b v="1"/>
    <s v="film &amp; video/documentary"/>
    <n v="1.0105"/>
    <n v="125.788"/>
    <x v="0"/>
    <x v="4"/>
  </r>
  <r>
    <x v="0"/>
    <x v="0"/>
    <s v="USD"/>
    <n v="1343238578"/>
    <n v="1341856178"/>
    <b v="0"/>
    <n v="55"/>
    <b v="1"/>
    <s v="film &amp; video/documentary"/>
    <n v="1.2684"/>
    <n v="57.655000000000001"/>
    <x v="0"/>
    <x v="4"/>
  </r>
  <r>
    <x v="0"/>
    <x v="0"/>
    <s v="USD"/>
    <n v="1342731811"/>
    <n v="1340139811"/>
    <b v="0"/>
    <n v="171"/>
    <b v="1"/>
    <s v="film &amp; video/documentary"/>
    <n v="1.0508593749999999"/>
    <n v="78.661000000000001"/>
    <x v="0"/>
    <x v="4"/>
  </r>
  <r>
    <x v="0"/>
    <x v="0"/>
    <s v="USD"/>
    <n v="1381541465"/>
    <n v="1378949465"/>
    <b v="0"/>
    <n v="208"/>
    <b v="1"/>
    <s v="film &amp; video/documentary"/>
    <n v="1.0285405405405406"/>
    <n v="91.480999999999995"/>
    <x v="0"/>
    <x v="4"/>
  </r>
  <r>
    <x v="0"/>
    <x v="5"/>
    <s v="CAD"/>
    <n v="1413547200"/>
    <n v="1411417602"/>
    <b v="0"/>
    <n v="21"/>
    <b v="1"/>
    <s v="film &amp; video/documentary"/>
    <n v="1.0214714285714286"/>
    <n v="68.097999999999999"/>
    <x v="0"/>
    <x v="4"/>
  </r>
  <r>
    <x v="0"/>
    <x v="0"/>
    <s v="USD"/>
    <n v="1391851831"/>
    <n v="1389259831"/>
    <b v="0"/>
    <n v="25"/>
    <b v="1"/>
    <s v="film &amp; video/documentary"/>
    <n v="1.2021700000000002"/>
    <n v="48.087000000000003"/>
    <x v="0"/>
    <x v="4"/>
  </r>
  <r>
    <x v="0"/>
    <x v="0"/>
    <s v="USD"/>
    <n v="1365395580"/>
    <n v="1364426260"/>
    <b v="0"/>
    <n v="52"/>
    <b v="1"/>
    <s v="film &amp; video/documentary"/>
    <n v="1.0024761904761905"/>
    <n v="202.42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"/>
    <x v="0"/>
    <x v="4"/>
  </r>
  <r>
    <x v="2"/>
    <x v="0"/>
    <s v="USD"/>
    <n v="1394772031"/>
    <n v="1392183631"/>
    <b v="0"/>
    <n v="3"/>
    <b v="0"/>
    <s v="film &amp; video/animation"/>
    <n v="4.3939393939393936E-3"/>
    <n v="4.8330000000000002"/>
    <x v="0"/>
    <x v="5"/>
  </r>
  <r>
    <x v="2"/>
    <x v="0"/>
    <s v="USD"/>
    <n v="1440157656"/>
    <n v="1434973656"/>
    <b v="0"/>
    <n v="6"/>
    <b v="0"/>
    <s v="film &amp; video/animation"/>
    <n v="2.0066666666666667E-2"/>
    <n v="50.167000000000002"/>
    <x v="0"/>
    <x v="5"/>
  </r>
  <r>
    <x v="2"/>
    <x v="0"/>
    <s v="USD"/>
    <n v="1410416097"/>
    <n v="1407824097"/>
    <b v="0"/>
    <n v="12"/>
    <b v="0"/>
    <s v="film &amp; video/animation"/>
    <n v="1.0749999999999999E-2"/>
    <n v="35.832999999999998"/>
    <x v="0"/>
    <x v="5"/>
  </r>
  <r>
    <x v="2"/>
    <x v="0"/>
    <s v="USD"/>
    <n v="1370470430"/>
    <n v="1367878430"/>
    <b v="0"/>
    <n v="13"/>
    <b v="0"/>
    <s v="film &amp; video/animation"/>
    <n v="7.6499999999999997E-3"/>
    <n v="11.769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n v="0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n v="0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n v="0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n v="0"/>
    <x v="0"/>
    <x v="5"/>
  </r>
  <r>
    <x v="2"/>
    <x v="5"/>
    <s v="CAD"/>
    <n v="1475912326"/>
    <n v="1470728326"/>
    <b v="0"/>
    <n v="0"/>
    <b v="0"/>
    <s v="film &amp; video/animation"/>
    <n v="0"/>
    <n v="0"/>
    <x v="0"/>
    <x v="5"/>
  </r>
  <r>
    <x v="2"/>
    <x v="0"/>
    <s v="USD"/>
    <n v="1447830958"/>
    <n v="1445235358"/>
    <b v="0"/>
    <n v="11"/>
    <b v="0"/>
    <s v="film &amp; video/animation"/>
    <n v="9.3799999999999994E-2"/>
    <n v="170.54499999999999"/>
    <x v="0"/>
    <x v="5"/>
  </r>
  <r>
    <x v="2"/>
    <x v="0"/>
    <s v="USD"/>
    <n v="1413569818"/>
    <n v="1412705818"/>
    <b v="0"/>
    <n v="0"/>
    <b v="0"/>
    <s v="film &amp; video/animation"/>
    <n v="0"/>
    <n v="0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n v="0"/>
    <x v="0"/>
    <x v="5"/>
  </r>
  <r>
    <x v="2"/>
    <x v="0"/>
    <s v="USD"/>
    <n v="1424380783"/>
    <n v="1421788783"/>
    <b v="0"/>
    <n v="17"/>
    <b v="0"/>
    <s v="film &amp; video/animation"/>
    <n v="0.39358823529411763"/>
    <n v="393.5880000000000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3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0999999999998"/>
    <x v="0"/>
    <x v="5"/>
  </r>
  <r>
    <x v="2"/>
    <x v="0"/>
    <s v="USD"/>
    <n v="1390669791"/>
    <n v="1388077791"/>
    <b v="0"/>
    <n v="0"/>
    <b v="0"/>
    <s v="film &amp; video/animation"/>
    <n v="0"/>
    <n v="0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2999999999998"/>
    <x v="0"/>
    <x v="5"/>
  </r>
  <r>
    <x v="2"/>
    <x v="5"/>
    <s v="CAD"/>
    <n v="1408213512"/>
    <n v="1405621512"/>
    <b v="0"/>
    <n v="0"/>
    <b v="0"/>
    <s v="film &amp; video/animation"/>
    <n v="0"/>
    <n v="0"/>
    <x v="0"/>
    <x v="5"/>
  </r>
  <r>
    <x v="2"/>
    <x v="1"/>
    <s v="GBP"/>
    <n v="1368550060"/>
    <n v="1365958060"/>
    <b v="0"/>
    <n v="49"/>
    <b v="0"/>
    <s v="film &amp; video/animation"/>
    <n v="8.2100000000000006E-2"/>
    <n v="16.754999999999999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n v="0"/>
    <x v="0"/>
    <x v="5"/>
  </r>
  <r>
    <x v="2"/>
    <x v="0"/>
    <s v="USD"/>
    <n v="1312945341"/>
    <n v="1307761341"/>
    <b v="0"/>
    <n v="0"/>
    <b v="0"/>
    <s v="film &amp; video/animation"/>
    <n v="0"/>
    <n v="0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0000000001"/>
    <x v="0"/>
    <x v="5"/>
  </r>
  <r>
    <x v="2"/>
    <x v="0"/>
    <s v="USD"/>
    <n v="1341978665"/>
    <n v="1336795283"/>
    <b v="0"/>
    <n v="0"/>
    <b v="0"/>
    <s v="film &amp; video/animation"/>
    <n v="0"/>
    <n v="0"/>
    <x v="0"/>
    <x v="5"/>
  </r>
  <r>
    <x v="2"/>
    <x v="1"/>
    <s v="GBP"/>
    <n v="1409960724"/>
    <n v="1404776724"/>
    <b v="0"/>
    <n v="0"/>
    <b v="0"/>
    <s v="film &amp; video/animation"/>
    <n v="0"/>
    <n v="0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5999999999999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n v="0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000000000003"/>
    <x v="0"/>
    <x v="5"/>
  </r>
  <r>
    <x v="2"/>
    <x v="0"/>
    <s v="USD"/>
    <n v="1337371334"/>
    <n v="1332187334"/>
    <b v="0"/>
    <n v="0"/>
    <b v="0"/>
    <s v="film &amp; video/animation"/>
    <n v="0"/>
    <n v="0"/>
    <x v="0"/>
    <x v="5"/>
  </r>
  <r>
    <x v="2"/>
    <x v="0"/>
    <s v="USD"/>
    <n v="1427921509"/>
    <n v="1425333109"/>
    <b v="0"/>
    <n v="0"/>
    <b v="0"/>
    <s v="film &amp; video/animation"/>
    <n v="0"/>
    <n v="0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000000000001"/>
    <x v="0"/>
    <x v="5"/>
  </r>
  <r>
    <x v="2"/>
    <x v="0"/>
    <s v="USD"/>
    <n v="1349885289"/>
    <n v="1347293289"/>
    <b v="0"/>
    <n v="21"/>
    <b v="0"/>
    <s v="film &amp; video/animation"/>
    <n v="6.0999999999999999E-2"/>
    <n v="87.143000000000001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3999999999997"/>
    <x v="0"/>
    <x v="5"/>
  </r>
  <r>
    <x v="2"/>
    <x v="1"/>
    <s v="GBP"/>
    <n v="1446766372"/>
    <n v="1443220372"/>
    <b v="0"/>
    <n v="11"/>
    <b v="0"/>
    <s v="film &amp; video/animation"/>
    <n v="1.8625E-3"/>
    <n v="13.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n v="0"/>
    <x v="0"/>
    <x v="5"/>
  </r>
  <r>
    <x v="2"/>
    <x v="0"/>
    <s v="USD"/>
    <n v="1483924700"/>
    <n v="1481332700"/>
    <b v="0"/>
    <n v="0"/>
    <b v="0"/>
    <s v="film &amp; video/animation"/>
    <n v="0"/>
    <n v="0"/>
    <x v="0"/>
    <x v="5"/>
  </r>
  <r>
    <x v="2"/>
    <x v="0"/>
    <s v="USD"/>
    <n v="1325763180"/>
    <n v="1323084816"/>
    <b v="0"/>
    <n v="3"/>
    <b v="0"/>
    <s v="film &amp; video/animation"/>
    <n v="2.8667813379201833E-3"/>
    <n v="71.667000000000002"/>
    <x v="0"/>
    <x v="5"/>
  </r>
  <r>
    <x v="2"/>
    <x v="0"/>
    <s v="USD"/>
    <n v="1345677285"/>
    <n v="1343085285"/>
    <b v="0"/>
    <n v="0"/>
    <b v="0"/>
    <s v="film &amp; video/animation"/>
    <n v="0"/>
    <n v="0"/>
    <x v="0"/>
    <x v="5"/>
  </r>
  <r>
    <x v="2"/>
    <x v="0"/>
    <s v="USD"/>
    <n v="1453937699"/>
    <n v="1451345699"/>
    <b v="0"/>
    <n v="0"/>
    <b v="0"/>
    <s v="film &amp; video/animation"/>
    <n v="0"/>
    <n v="0"/>
    <x v="0"/>
    <x v="5"/>
  </r>
  <r>
    <x v="2"/>
    <x v="11"/>
    <s v="SEK"/>
    <n v="1476319830"/>
    <n v="1471135830"/>
    <b v="0"/>
    <n v="0"/>
    <b v="0"/>
    <s v="film &amp; video/animation"/>
    <n v="0"/>
    <n v="0"/>
    <x v="0"/>
    <x v="5"/>
  </r>
  <r>
    <x v="2"/>
    <x v="1"/>
    <s v="GBP"/>
    <n v="1432142738"/>
    <n v="1429550738"/>
    <b v="0"/>
    <n v="0"/>
    <b v="0"/>
    <s v="film &amp; video/animation"/>
    <n v="0"/>
    <n v="0"/>
    <x v="0"/>
    <x v="5"/>
  </r>
  <r>
    <x v="2"/>
    <x v="0"/>
    <s v="USD"/>
    <n v="1404356400"/>
    <n v="1402343765"/>
    <b v="0"/>
    <n v="3"/>
    <b v="0"/>
    <s v="film &amp; video/animation"/>
    <n v="1.5499999999999999E-3"/>
    <n v="10.333"/>
    <x v="0"/>
    <x v="5"/>
  </r>
  <r>
    <x v="2"/>
    <x v="0"/>
    <s v="USD"/>
    <n v="1437076305"/>
    <n v="1434484305"/>
    <b v="0"/>
    <n v="0"/>
    <b v="0"/>
    <s v="film &amp; video/animation"/>
    <n v="0"/>
    <n v="0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100000000001"/>
    <x v="0"/>
    <x v="5"/>
  </r>
  <r>
    <x v="2"/>
    <x v="0"/>
    <s v="USD"/>
    <n v="1255381140"/>
    <n v="1250630968"/>
    <b v="0"/>
    <n v="26"/>
    <b v="0"/>
    <s v="film &amp; video/animation"/>
    <n v="9.5500000000000002E-2"/>
    <n v="73.462000000000003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n v="0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7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n v="0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00000000001"/>
    <x v="0"/>
    <x v="5"/>
  </r>
  <r>
    <x v="2"/>
    <x v="5"/>
    <s v="CAD"/>
    <n v="1407595447"/>
    <n v="1405003447"/>
    <b v="0"/>
    <n v="3"/>
    <b v="0"/>
    <s v="film &amp; video/animation"/>
    <n v="3.3333333333333333E-2"/>
    <n v="16.667000000000002"/>
    <x v="0"/>
    <x v="5"/>
  </r>
  <r>
    <x v="2"/>
    <x v="0"/>
    <s v="USD"/>
    <n v="1451389601"/>
    <n v="1447933601"/>
    <b v="0"/>
    <n v="34"/>
    <b v="0"/>
    <s v="film &amp; video/animation"/>
    <n v="0.25413402061855672"/>
    <n v="725.029"/>
    <x v="0"/>
    <x v="5"/>
  </r>
  <r>
    <x v="2"/>
    <x v="1"/>
    <s v="GBP"/>
    <n v="1432752080"/>
    <n v="1427568080"/>
    <b v="0"/>
    <n v="0"/>
    <b v="0"/>
    <s v="film &amp; video/animation"/>
    <n v="0"/>
    <n v="0"/>
    <x v="0"/>
    <x v="5"/>
  </r>
  <r>
    <x v="2"/>
    <x v="0"/>
    <s v="USD"/>
    <n v="1486046761"/>
    <n v="1483454761"/>
    <b v="0"/>
    <n v="3"/>
    <b v="0"/>
    <s v="film &amp; video/animation"/>
    <n v="1.3666666666666667E-2"/>
    <n v="68.332999999999998"/>
    <x v="0"/>
    <x v="5"/>
  </r>
  <r>
    <x v="2"/>
    <x v="0"/>
    <s v="USD"/>
    <n v="1441550760"/>
    <n v="1438958824"/>
    <b v="0"/>
    <n v="0"/>
    <b v="0"/>
    <s v="film &amp; video/animation"/>
    <n v="0"/>
    <n v="0"/>
    <x v="0"/>
    <x v="5"/>
  </r>
  <r>
    <x v="2"/>
    <x v="0"/>
    <s v="USD"/>
    <n v="1354699421"/>
    <n v="1352107421"/>
    <b v="0"/>
    <n v="70"/>
    <b v="0"/>
    <s v="film &amp; video/animation"/>
    <n v="0.22881426547787684"/>
    <n v="39.228999999999999"/>
    <x v="0"/>
    <x v="5"/>
  </r>
  <r>
    <x v="0"/>
    <x v="1"/>
    <s v="GBP"/>
    <n v="1449766261"/>
    <n v="1447174261"/>
    <b v="0"/>
    <n v="34"/>
    <b v="1"/>
    <s v="theater/plays"/>
    <n v="1.0209999999999999"/>
    <n v="150.14699999999999"/>
    <x v="1"/>
    <x v="6"/>
  </r>
  <r>
    <x v="0"/>
    <x v="0"/>
    <s v="USD"/>
    <n v="1477976340"/>
    <n v="1475460819"/>
    <b v="0"/>
    <n v="56"/>
    <b v="1"/>
    <s v="theater/plays"/>
    <n v="1.0464"/>
    <n v="93.429000000000002"/>
    <x v="1"/>
    <x v="6"/>
  </r>
  <r>
    <x v="0"/>
    <x v="0"/>
    <s v="USD"/>
    <n v="1458518325"/>
    <n v="1456793925"/>
    <b v="0"/>
    <n v="31"/>
    <b v="1"/>
    <s v="theater/plays"/>
    <n v="1.1466666666666667"/>
    <n v="110.968"/>
    <x v="1"/>
    <x v="6"/>
  </r>
  <r>
    <x v="0"/>
    <x v="0"/>
    <s v="USD"/>
    <n v="1442805076"/>
    <n v="1440213076"/>
    <b v="0"/>
    <n v="84"/>
    <b v="1"/>
    <s v="theater/plays"/>
    <n v="1.206"/>
    <n v="71.786000000000001"/>
    <x v="1"/>
    <x v="6"/>
  </r>
  <r>
    <x v="0"/>
    <x v="1"/>
    <s v="GBP"/>
    <n v="1464801169"/>
    <n v="1462209169"/>
    <b v="0"/>
    <n v="130"/>
    <b v="1"/>
    <s v="theater/plays"/>
    <n v="1.0867285714285715"/>
    <n v="29.257999999999999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999999999999"/>
    <x v="1"/>
    <x v="6"/>
  </r>
  <r>
    <x v="0"/>
    <x v="0"/>
    <s v="USD"/>
    <n v="1487347500"/>
    <n v="1484715366"/>
    <b v="0"/>
    <n v="158"/>
    <b v="1"/>
    <s v="theater/plays"/>
    <n v="1.0085"/>
    <n v="63.829000000000001"/>
    <x v="1"/>
    <x v="6"/>
  </r>
  <r>
    <x v="0"/>
    <x v="0"/>
    <s v="USD"/>
    <n v="1434921600"/>
    <n v="1433109907"/>
    <b v="0"/>
    <n v="30"/>
    <b v="1"/>
    <s v="theater/plays"/>
    <n v="1.1565217391304348"/>
    <n v="44.332999999999998"/>
    <x v="1"/>
    <x v="6"/>
  </r>
  <r>
    <x v="0"/>
    <x v="5"/>
    <s v="CAD"/>
    <n v="1484110800"/>
    <n v="1482281094"/>
    <b v="0"/>
    <n v="18"/>
    <b v="1"/>
    <s v="theater/plays"/>
    <n v="1.3041666666666667"/>
    <n v="86.944000000000003"/>
    <x v="1"/>
    <x v="6"/>
  </r>
  <r>
    <x v="0"/>
    <x v="0"/>
    <s v="USD"/>
    <n v="1435111200"/>
    <n v="1433254268"/>
    <b v="0"/>
    <n v="29"/>
    <b v="1"/>
    <s v="theater/plays"/>
    <n v="1.0778267254038179"/>
    <n v="126.55200000000001"/>
    <x v="1"/>
    <x v="6"/>
  </r>
  <r>
    <x v="0"/>
    <x v="0"/>
    <s v="USD"/>
    <n v="1481957940"/>
    <n v="1478050429"/>
    <b v="0"/>
    <n v="31"/>
    <b v="1"/>
    <s v="theater/plays"/>
    <n v="1"/>
    <n v="129.03200000000001"/>
    <x v="1"/>
    <x v="6"/>
  </r>
  <r>
    <x v="0"/>
    <x v="0"/>
    <s v="USD"/>
    <n v="1463098208"/>
    <n v="1460506208"/>
    <b v="0"/>
    <n v="173"/>
    <b v="1"/>
    <s v="theater/plays"/>
    <n v="1.2324999999999999"/>
    <n v="71.242999999999995"/>
    <x v="1"/>
    <x v="6"/>
  </r>
  <r>
    <x v="0"/>
    <x v="1"/>
    <s v="GBP"/>
    <n v="1463394365"/>
    <n v="1461320765"/>
    <b v="0"/>
    <n v="17"/>
    <b v="1"/>
    <s v="theater/plays"/>
    <n v="1.002"/>
    <n v="117.88200000000001"/>
    <x v="1"/>
    <x v="6"/>
  </r>
  <r>
    <x v="0"/>
    <x v="10"/>
    <s v="NOK"/>
    <n v="1446418800"/>
    <n v="1443036470"/>
    <b v="0"/>
    <n v="48"/>
    <b v="1"/>
    <s v="theater/plays"/>
    <n v="1.0466666666666666"/>
    <n v="327.08300000000003"/>
    <x v="1"/>
    <x v="6"/>
  </r>
  <r>
    <x v="0"/>
    <x v="1"/>
    <s v="GBP"/>
    <n v="1483707905"/>
    <n v="1481115905"/>
    <b v="0"/>
    <n v="59"/>
    <b v="1"/>
    <s v="theater/plays"/>
    <n v="1.0249999999999999"/>
    <n v="34.746000000000002"/>
    <x v="1"/>
    <x v="6"/>
  </r>
  <r>
    <x v="0"/>
    <x v="1"/>
    <s v="GBP"/>
    <n v="1438624800"/>
    <n v="1435133807"/>
    <b v="0"/>
    <n v="39"/>
    <b v="1"/>
    <s v="theater/plays"/>
    <n v="1.1825757575757576"/>
    <n v="100.06399999999999"/>
    <x v="1"/>
    <x v="6"/>
  </r>
  <r>
    <x v="0"/>
    <x v="0"/>
    <s v="USD"/>
    <n v="1446665191"/>
    <n v="1444069591"/>
    <b v="0"/>
    <n v="59"/>
    <b v="1"/>
    <s v="theater/plays"/>
    <n v="1.2050000000000001"/>
    <n v="40.847000000000001"/>
    <x v="1"/>
    <x v="6"/>
  </r>
  <r>
    <x v="0"/>
    <x v="0"/>
    <s v="USD"/>
    <n v="1463166263"/>
    <n v="1460574263"/>
    <b v="0"/>
    <n v="60"/>
    <b v="1"/>
    <s v="theater/plays"/>
    <n v="3.0242"/>
    <n v="252.017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600000000002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n v="0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6"/>
    <x v="2"/>
    <x v="7"/>
  </r>
  <r>
    <x v="2"/>
    <x v="5"/>
    <s v="CAD"/>
    <n v="1452350896"/>
    <n v="1447166896"/>
    <b v="0"/>
    <n v="0"/>
    <b v="0"/>
    <s v="technology/web"/>
    <n v="0"/>
    <n v="0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4000000000004"/>
    <x v="2"/>
    <x v="7"/>
  </r>
  <r>
    <x v="2"/>
    <x v="1"/>
    <s v="GBP"/>
    <n v="1465720143"/>
    <n v="1463128143"/>
    <b v="0"/>
    <n v="0"/>
    <b v="0"/>
    <s v="technology/web"/>
    <n v="0"/>
    <n v="0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n v="0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n v="0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n v="0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n v="0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n v="0"/>
    <x v="2"/>
    <x v="7"/>
  </r>
  <r>
    <x v="2"/>
    <x v="0"/>
    <s v="USD"/>
    <n v="1421543520"/>
    <n v="1416445931"/>
    <b v="0"/>
    <n v="9"/>
    <b v="0"/>
    <s v="technology/web"/>
    <n v="3.892538925389254E-3"/>
    <n v="38.44400000000000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n v="0"/>
    <x v="2"/>
    <x v="7"/>
  </r>
  <r>
    <x v="2"/>
    <x v="0"/>
    <s v="USD"/>
    <n v="1426442400"/>
    <n v="1424454319"/>
    <b v="0"/>
    <n v="0"/>
    <b v="0"/>
    <s v="technology/web"/>
    <n v="0"/>
    <n v="0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n v="0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6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99999999999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999999999998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9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2999999999998"/>
    <x v="2"/>
    <x v="7"/>
  </r>
  <r>
    <x v="1"/>
    <x v="0"/>
    <s v="USD"/>
    <n v="1434654215"/>
    <n v="1432062215"/>
    <b v="0"/>
    <n v="0"/>
    <b v="0"/>
    <s v="technology/web"/>
    <n v="0"/>
    <n v="0"/>
    <x v="2"/>
    <x v="7"/>
  </r>
  <r>
    <x v="1"/>
    <x v="0"/>
    <s v="USD"/>
    <n v="1408029623"/>
    <n v="1405437623"/>
    <b v="0"/>
    <n v="13"/>
    <b v="0"/>
    <s v="technology/web"/>
    <n v="3.9334666666666664E-2"/>
    <n v="45.386000000000003"/>
    <x v="2"/>
    <x v="7"/>
  </r>
  <r>
    <x v="1"/>
    <x v="0"/>
    <s v="USD"/>
    <n v="1409187056"/>
    <n v="1406595056"/>
    <b v="0"/>
    <n v="0"/>
    <b v="0"/>
    <s v="technology/web"/>
    <n v="0"/>
    <n v="0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n v="0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n v="0"/>
    <x v="2"/>
    <x v="7"/>
  </r>
  <r>
    <x v="1"/>
    <x v="6"/>
    <s v="EUR"/>
    <n v="1453210037"/>
    <n v="1448026037"/>
    <b v="0"/>
    <n v="0"/>
    <b v="0"/>
    <s v="technology/web"/>
    <n v="0"/>
    <n v="0"/>
    <x v="2"/>
    <x v="7"/>
  </r>
  <r>
    <x v="1"/>
    <x v="13"/>
    <s v="EUR"/>
    <n v="1472777146"/>
    <n v="1470185146"/>
    <b v="0"/>
    <n v="0"/>
    <b v="0"/>
    <s v="technology/web"/>
    <n v="0"/>
    <n v="0"/>
    <x v="2"/>
    <x v="7"/>
  </r>
  <r>
    <x v="1"/>
    <x v="0"/>
    <s v="USD"/>
    <n v="1443675540"/>
    <n v="1441022120"/>
    <b v="0"/>
    <n v="121"/>
    <b v="0"/>
    <s v="technology/web"/>
    <n v="0.21363333333333334"/>
    <n v="105.934"/>
    <x v="2"/>
    <x v="7"/>
  </r>
  <r>
    <x v="1"/>
    <x v="0"/>
    <s v="USD"/>
    <n v="1466731740"/>
    <n v="1464139740"/>
    <b v="0"/>
    <n v="0"/>
    <b v="0"/>
    <s v="technology/web"/>
    <n v="0"/>
    <n v="0"/>
    <x v="2"/>
    <x v="7"/>
  </r>
  <r>
    <x v="1"/>
    <x v="4"/>
    <s v="NZD"/>
    <n v="1443149759"/>
    <n v="1440557759"/>
    <b v="0"/>
    <n v="0"/>
    <b v="0"/>
    <s v="technology/web"/>
    <n v="0"/>
    <n v="0"/>
    <x v="2"/>
    <x v="7"/>
  </r>
  <r>
    <x v="1"/>
    <x v="6"/>
    <s v="EUR"/>
    <n v="1488013307"/>
    <n v="1485421307"/>
    <b v="0"/>
    <n v="0"/>
    <b v="0"/>
    <s v="technology/web"/>
    <n v="0"/>
    <n v="0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n v="0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9000000000003"/>
    <x v="2"/>
    <x v="7"/>
  </r>
  <r>
    <x v="1"/>
    <x v="2"/>
    <s v="AUD"/>
    <n v="1432771997"/>
    <n v="1430179997"/>
    <b v="0"/>
    <n v="0"/>
    <b v="0"/>
    <s v="technology/web"/>
    <n v="0"/>
    <n v="0"/>
    <x v="2"/>
    <x v="7"/>
  </r>
  <r>
    <x v="1"/>
    <x v="0"/>
    <s v="USD"/>
    <n v="1431647041"/>
    <n v="1429055041"/>
    <b v="0"/>
    <n v="0"/>
    <b v="0"/>
    <s v="technology/web"/>
    <n v="0"/>
    <n v="0"/>
    <x v="2"/>
    <x v="7"/>
  </r>
  <r>
    <x v="1"/>
    <x v="5"/>
    <s v="CAD"/>
    <n v="1490560177"/>
    <n v="1487971777"/>
    <b v="0"/>
    <n v="0"/>
    <b v="0"/>
    <s v="technology/web"/>
    <n v="0"/>
    <n v="0"/>
    <x v="2"/>
    <x v="7"/>
  </r>
  <r>
    <x v="1"/>
    <x v="0"/>
    <s v="USD"/>
    <n v="1439644920"/>
    <n v="1436793939"/>
    <b v="0"/>
    <n v="39"/>
    <b v="0"/>
    <s v="technology/web"/>
    <n v="0.17380000000000001"/>
    <n v="111.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n v="0"/>
    <x v="2"/>
    <x v="7"/>
  </r>
  <r>
    <x v="1"/>
    <x v="2"/>
    <s v="AUD"/>
    <n v="1463239108"/>
    <n v="1460647108"/>
    <b v="0"/>
    <n v="3"/>
    <b v="0"/>
    <s v="technology/web"/>
    <n v="1.75E-3"/>
    <n v="116.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7000000000002"/>
    <x v="2"/>
    <x v="7"/>
  </r>
  <r>
    <x v="1"/>
    <x v="9"/>
    <s v="EUR"/>
    <n v="1448470165"/>
    <n v="1445874565"/>
    <b v="0"/>
    <n v="0"/>
    <b v="0"/>
    <s v="technology/web"/>
    <n v="0"/>
    <n v="0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n v="0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00000000001"/>
    <x v="2"/>
    <x v="8"/>
  </r>
  <r>
    <x v="0"/>
    <x v="12"/>
    <s v="EUR"/>
    <n v="1439998674"/>
    <n v="1436888274"/>
    <b v="0"/>
    <n v="2174"/>
    <b v="1"/>
    <s v="technology/wearables"/>
    <n v="14.604850000000001"/>
    <n v="134.35900000000001"/>
    <x v="2"/>
    <x v="8"/>
  </r>
  <r>
    <x v="0"/>
    <x v="0"/>
    <s v="USD"/>
    <n v="1433085875"/>
    <n v="1428333875"/>
    <b v="0"/>
    <n v="152"/>
    <b v="1"/>
    <s v="technology/wearables"/>
    <n v="1.0580799999999999"/>
    <n v="174.02600000000001"/>
    <x v="2"/>
    <x v="8"/>
  </r>
  <r>
    <x v="0"/>
    <x v="0"/>
    <s v="USD"/>
    <n v="1414544400"/>
    <n v="1410883139"/>
    <b v="0"/>
    <n v="1021"/>
    <b v="1"/>
    <s v="technology/wearables"/>
    <n v="3.0011791999999997"/>
    <n v="73.486000000000004"/>
    <x v="2"/>
    <x v="8"/>
  </r>
  <r>
    <x v="0"/>
    <x v="0"/>
    <s v="USD"/>
    <n v="1470962274"/>
    <n v="1468370274"/>
    <b v="0"/>
    <n v="237"/>
    <b v="1"/>
    <s v="technology/wearables"/>
    <n v="2.7869999999999999"/>
    <n v="23.518999999999998"/>
    <x v="2"/>
    <x v="8"/>
  </r>
  <r>
    <x v="0"/>
    <x v="0"/>
    <s v="USD"/>
    <n v="1407788867"/>
    <n v="1405196867"/>
    <b v="0"/>
    <n v="27"/>
    <b v="1"/>
    <s v="technology/wearables"/>
    <n v="1.3187625000000001"/>
    <n v="39.073999999999998"/>
    <x v="2"/>
    <x v="8"/>
  </r>
  <r>
    <x v="0"/>
    <x v="5"/>
    <s v="CAD"/>
    <n v="1458235549"/>
    <n v="1455647149"/>
    <b v="0"/>
    <n v="17"/>
    <b v="1"/>
    <s v="technology/wearables"/>
    <n v="1.0705"/>
    <n v="125.941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999999999999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"/>
    <x v="2"/>
    <x v="8"/>
  </r>
  <r>
    <x v="0"/>
    <x v="0"/>
    <s v="USD"/>
    <n v="1480613650"/>
    <n v="1478018050"/>
    <b v="0"/>
    <n v="28"/>
    <b v="1"/>
    <s v="technology/wearables"/>
    <n v="1.0046666666666666"/>
    <n v="107.643"/>
    <x v="2"/>
    <x v="8"/>
  </r>
  <r>
    <x v="0"/>
    <x v="0"/>
    <s v="USD"/>
    <n v="1440082240"/>
    <n v="1436885440"/>
    <b v="0"/>
    <n v="1107"/>
    <b v="1"/>
    <s v="technology/wearables"/>
    <n v="1.4144600000000001"/>
    <n v="95.831000000000003"/>
    <x v="2"/>
    <x v="8"/>
  </r>
  <r>
    <x v="0"/>
    <x v="0"/>
    <s v="USD"/>
    <n v="1436396313"/>
    <n v="1433804313"/>
    <b v="0"/>
    <n v="1013"/>
    <b v="1"/>
    <s v="technology/wearables"/>
    <n v="2.6729166666666666"/>
    <n v="31.663"/>
    <x v="2"/>
    <x v="8"/>
  </r>
  <r>
    <x v="0"/>
    <x v="0"/>
    <s v="USD"/>
    <n v="1426197512"/>
    <n v="1423609112"/>
    <b v="0"/>
    <n v="274"/>
    <b v="1"/>
    <s v="technology/wearables"/>
    <n v="1.4688749999999999"/>
    <n v="42.887"/>
    <x v="2"/>
    <x v="8"/>
  </r>
  <r>
    <x v="0"/>
    <x v="0"/>
    <s v="USD"/>
    <n v="1460917119"/>
    <n v="1455736719"/>
    <b v="0"/>
    <n v="87"/>
    <b v="1"/>
    <s v="technology/wearables"/>
    <n v="2.1356000000000002"/>
    <n v="122.736"/>
    <x v="2"/>
    <x v="8"/>
  </r>
  <r>
    <x v="0"/>
    <x v="0"/>
    <s v="USD"/>
    <n v="1450901872"/>
    <n v="1448309872"/>
    <b v="0"/>
    <n v="99"/>
    <b v="1"/>
    <s v="technology/wearables"/>
    <n v="1.2569999999999999"/>
    <n v="190.45500000000001"/>
    <x v="2"/>
    <x v="8"/>
  </r>
  <r>
    <x v="0"/>
    <x v="0"/>
    <s v="USD"/>
    <n v="1437933600"/>
    <n v="1435117889"/>
    <b v="0"/>
    <n v="276"/>
    <b v="1"/>
    <s v="technology/wearables"/>
    <n v="1.0446206037108834"/>
    <n v="109.337"/>
    <x v="2"/>
    <x v="8"/>
  </r>
  <r>
    <x v="0"/>
    <x v="0"/>
    <s v="USD"/>
    <n v="1440339295"/>
    <n v="1437747295"/>
    <b v="0"/>
    <n v="21"/>
    <b v="1"/>
    <s v="technology/wearables"/>
    <n v="1.0056666666666667"/>
    <n v="143.667"/>
    <x v="2"/>
    <x v="8"/>
  </r>
  <r>
    <x v="2"/>
    <x v="0"/>
    <s v="USD"/>
    <n v="1415558879"/>
    <n v="1412963279"/>
    <b v="0"/>
    <n v="18"/>
    <b v="0"/>
    <s v="technology/wearables"/>
    <n v="3.058E-2"/>
    <n v="84.944000000000003"/>
    <x v="2"/>
    <x v="8"/>
  </r>
  <r>
    <x v="2"/>
    <x v="0"/>
    <s v="USD"/>
    <n v="1477236559"/>
    <n v="1474644559"/>
    <b v="0"/>
    <n v="9"/>
    <b v="0"/>
    <s v="technology/wearables"/>
    <n v="9.4999999999999998E-3"/>
    <n v="10.555999999999999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000000000001"/>
    <x v="2"/>
    <x v="8"/>
  </r>
  <r>
    <x v="2"/>
    <x v="0"/>
    <s v="USD"/>
    <n v="1484327061"/>
    <n v="1479143061"/>
    <b v="0"/>
    <n v="12"/>
    <b v="0"/>
    <s v="technology/wearables"/>
    <n v="0.18640000000000001"/>
    <n v="155.333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9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7"/>
    <x v="2"/>
    <x v="8"/>
  </r>
  <r>
    <x v="2"/>
    <x v="0"/>
    <s v="USD"/>
    <n v="1421208000"/>
    <n v="1418315852"/>
    <b v="0"/>
    <n v="15"/>
    <b v="0"/>
    <s v="technology/wearables"/>
    <n v="0.39426666666666665"/>
    <n v="788.53300000000002"/>
    <x v="2"/>
    <x v="8"/>
  </r>
  <r>
    <x v="2"/>
    <x v="0"/>
    <s v="USD"/>
    <n v="1420088340"/>
    <n v="1417410964"/>
    <b v="0"/>
    <n v="215"/>
    <b v="0"/>
    <s v="technology/wearables"/>
    <n v="0.21628"/>
    <n v="50.298000000000002"/>
    <x v="2"/>
    <x v="8"/>
  </r>
  <r>
    <x v="2"/>
    <x v="0"/>
    <s v="USD"/>
    <n v="1409602217"/>
    <n v="1405714217"/>
    <b v="0"/>
    <n v="3"/>
    <b v="0"/>
    <s v="technology/wearables"/>
    <n v="2.0500000000000002E-3"/>
    <n v="68.332999999999998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8999999999998"/>
    <x v="2"/>
    <x v="8"/>
  </r>
  <r>
    <x v="2"/>
    <x v="5"/>
    <s v="CAD"/>
    <n v="1423333581"/>
    <n v="1420741581"/>
    <b v="0"/>
    <n v="24"/>
    <b v="0"/>
    <s v="technology/wearables"/>
    <n v="1.4710000000000001E-2"/>
    <n v="61.292000000000002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000000000002"/>
    <x v="2"/>
    <x v="8"/>
  </r>
  <r>
    <x v="2"/>
    <x v="0"/>
    <s v="USD"/>
    <n v="1472920909"/>
    <n v="1467736909"/>
    <b v="0"/>
    <n v="94"/>
    <b v="0"/>
    <s v="technology/wearables"/>
    <n v="0.15485964912280703"/>
    <n v="93.903999999999996"/>
    <x v="2"/>
    <x v="8"/>
  </r>
  <r>
    <x v="2"/>
    <x v="0"/>
    <s v="USD"/>
    <n v="1410955331"/>
    <n v="1407931331"/>
    <b v="0"/>
    <n v="129"/>
    <b v="0"/>
    <s v="technology/wearables"/>
    <n v="0.25912000000000002"/>
    <n v="150.65100000000001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2999999999998"/>
    <x v="2"/>
    <x v="8"/>
  </r>
  <r>
    <x v="2"/>
    <x v="0"/>
    <s v="USD"/>
    <n v="1406257200"/>
    <n v="1403176891"/>
    <b v="0"/>
    <n v="135"/>
    <b v="0"/>
    <s v="technology/wearables"/>
    <n v="7.4837500000000001E-2"/>
    <n v="177.393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n v="0"/>
    <x v="2"/>
    <x v="8"/>
  </r>
  <r>
    <x v="2"/>
    <x v="14"/>
    <s v="MXN"/>
    <n v="1486317653"/>
    <n v="1481133653"/>
    <b v="0"/>
    <n v="6"/>
    <b v="0"/>
    <s v="technology/wearables"/>
    <n v="3.5499999999999997E-2"/>
    <n v="591.6670000000000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699999999999"/>
    <x v="2"/>
    <x v="8"/>
  </r>
  <r>
    <x v="2"/>
    <x v="0"/>
    <s v="USD"/>
    <n v="1473400800"/>
    <n v="1469718841"/>
    <b v="0"/>
    <n v="34"/>
    <b v="0"/>
    <s v="technology/wearables"/>
    <n v="0.1234"/>
    <n v="72.587999999999994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80000000000002"/>
    <x v="2"/>
    <x v="8"/>
  </r>
  <r>
    <x v="2"/>
    <x v="0"/>
    <s v="USD"/>
    <n v="1430421827"/>
    <n v="1427829827"/>
    <b v="0"/>
    <n v="296"/>
    <b v="0"/>
    <s v="technology/wearables"/>
    <n v="0.35338000000000003"/>
    <n v="119.38500000000001"/>
    <x v="2"/>
    <x v="8"/>
  </r>
  <r>
    <x v="2"/>
    <x v="0"/>
    <s v="USD"/>
    <n v="1485964559"/>
    <n v="1483372559"/>
    <b v="0"/>
    <n v="7"/>
    <b v="0"/>
    <s v="technology/wearables"/>
    <n v="3.933333333333333E-3"/>
    <n v="84.286000000000001"/>
    <x v="2"/>
    <x v="8"/>
  </r>
  <r>
    <x v="2"/>
    <x v="0"/>
    <s v="USD"/>
    <n v="1414758620"/>
    <n v="1412166620"/>
    <b v="0"/>
    <n v="7"/>
    <b v="0"/>
    <s v="technology/wearables"/>
    <n v="1.06E-2"/>
    <n v="90.856999999999999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1999999999999"/>
    <x v="2"/>
    <x v="8"/>
  </r>
  <r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x v="2"/>
    <x v="0"/>
    <s v="USD"/>
    <n v="1385136000"/>
    <n v="1381923548"/>
    <b v="0"/>
    <n v="890"/>
    <b v="0"/>
    <s v="technology/wearables"/>
    <n v="0.824221076923077"/>
    <n v="120.392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00000000003"/>
    <x v="2"/>
    <x v="8"/>
  </r>
  <r>
    <x v="2"/>
    <x v="0"/>
    <s v="USD"/>
    <n v="1480011987"/>
    <n v="1477416387"/>
    <b v="0"/>
    <n v="37"/>
    <b v="0"/>
    <s v="technology/wearables"/>
    <n v="0.30813400000000002"/>
    <n v="124.919"/>
    <x v="2"/>
    <x v="8"/>
  </r>
  <r>
    <x v="2"/>
    <x v="0"/>
    <s v="USD"/>
    <n v="1485905520"/>
    <n v="1481150949"/>
    <b v="0"/>
    <n v="7"/>
    <b v="0"/>
    <s v="technology/wearables"/>
    <n v="5.5800000000000002E-2"/>
    <n v="119.571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n v="0"/>
    <x v="2"/>
    <x v="8"/>
  </r>
  <r>
    <x v="2"/>
    <x v="1"/>
    <s v="GBP"/>
    <n v="1483286127"/>
    <n v="1479830127"/>
    <b v="0"/>
    <n v="456"/>
    <b v="0"/>
    <s v="technology/wearables"/>
    <n v="0.78927352941176465"/>
    <n v="117.699"/>
    <x v="2"/>
    <x v="8"/>
  </r>
  <r>
    <x v="2"/>
    <x v="1"/>
    <s v="GBP"/>
    <n v="1410616600"/>
    <n v="1405432600"/>
    <b v="0"/>
    <n v="369"/>
    <b v="0"/>
    <s v="technology/wearables"/>
    <n v="0.22092500000000001"/>
    <n v="23.949000000000002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n v="0"/>
    <x v="2"/>
    <x v="8"/>
  </r>
  <r>
    <x v="2"/>
    <x v="9"/>
    <s v="EUR"/>
    <n v="1481716868"/>
    <n v="1478257268"/>
    <b v="0"/>
    <n v="338"/>
    <b v="0"/>
    <s v="technology/wearables"/>
    <n v="0.33790999999999999"/>
    <n v="99.972999999999999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0999999999998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8000000000002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6999999999994"/>
    <x v="3"/>
    <x v="9"/>
  </r>
  <r>
    <x v="0"/>
    <x v="0"/>
    <s v="USD"/>
    <n v="1406900607"/>
    <n v="1403012607"/>
    <b v="0"/>
    <n v="119"/>
    <b v="1"/>
    <s v="publishing/nonfiction"/>
    <n v="1.2210975609756098"/>
    <n v="84.143000000000001"/>
    <x v="3"/>
    <x v="9"/>
  </r>
  <r>
    <x v="0"/>
    <x v="0"/>
    <s v="USD"/>
    <n v="1333909178"/>
    <n v="1331320778"/>
    <b v="0"/>
    <n v="153"/>
    <b v="1"/>
    <s v="publishing/nonfiction"/>
    <n v="1.3202400000000001"/>
    <n v="215.72499999999999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8999999999998"/>
    <x v="3"/>
    <x v="9"/>
  </r>
  <r>
    <x v="0"/>
    <x v="0"/>
    <s v="USD"/>
    <n v="1450018912"/>
    <n v="1447426912"/>
    <b v="0"/>
    <n v="140"/>
    <b v="1"/>
    <s v="publishing/nonfiction"/>
    <n v="1.0035000000000001"/>
    <n v="143.357"/>
    <x v="3"/>
    <x v="9"/>
  </r>
  <r>
    <x v="0"/>
    <x v="0"/>
    <s v="USD"/>
    <n v="1365728487"/>
    <n v="1363136487"/>
    <b v="0"/>
    <n v="35"/>
    <b v="1"/>
    <s v="publishing/nonfiction"/>
    <n v="1.014"/>
    <n v="72.429000000000002"/>
    <x v="3"/>
    <x v="9"/>
  </r>
  <r>
    <x v="0"/>
    <x v="0"/>
    <s v="USD"/>
    <n v="1358198400"/>
    <n v="1354580949"/>
    <b v="0"/>
    <n v="149"/>
    <b v="1"/>
    <s v="publishing/nonfiction"/>
    <n v="1.5551428571428572"/>
    <n v="36.53"/>
    <x v="3"/>
    <x v="9"/>
  </r>
  <r>
    <x v="0"/>
    <x v="0"/>
    <s v="USD"/>
    <n v="1313957157"/>
    <n v="1310069157"/>
    <b v="0"/>
    <n v="130"/>
    <b v="1"/>
    <s v="publishing/nonfiction"/>
    <n v="1.05566"/>
    <n v="60.902999999999999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00000000005"/>
    <x v="3"/>
    <x v="9"/>
  </r>
  <r>
    <x v="0"/>
    <x v="0"/>
    <s v="USD"/>
    <n v="1327212000"/>
    <n v="1322852747"/>
    <b v="0"/>
    <n v="71"/>
    <b v="1"/>
    <s v="publishing/nonfiction"/>
    <n v="1.26"/>
    <n v="88.731999999999999"/>
    <x v="3"/>
    <x v="9"/>
  </r>
  <r>
    <x v="0"/>
    <x v="1"/>
    <s v="GBP"/>
    <n v="1380449461"/>
    <n v="1375265461"/>
    <b v="0"/>
    <n v="13"/>
    <b v="1"/>
    <s v="publishing/nonfiction"/>
    <n v="1.6"/>
    <n v="4.923"/>
    <x v="3"/>
    <x v="9"/>
  </r>
  <r>
    <x v="0"/>
    <x v="1"/>
    <s v="GBP"/>
    <n v="1387533892"/>
    <n v="1384941892"/>
    <b v="0"/>
    <n v="169"/>
    <b v="1"/>
    <s v="publishing/nonfiction"/>
    <n v="1.2048000000000001"/>
    <n v="17.821999999999999"/>
    <x v="3"/>
    <x v="9"/>
  </r>
  <r>
    <x v="0"/>
    <x v="5"/>
    <s v="CAD"/>
    <n v="1431147600"/>
    <n v="1428465420"/>
    <b v="0"/>
    <n v="57"/>
    <b v="1"/>
    <s v="publishing/nonfiction"/>
    <n v="1.2552941176470589"/>
    <n v="187.19300000000001"/>
    <x v="3"/>
    <x v="9"/>
  </r>
  <r>
    <x v="0"/>
    <x v="0"/>
    <s v="USD"/>
    <n v="1417653540"/>
    <n v="1414975346"/>
    <b v="0"/>
    <n v="229"/>
    <b v="1"/>
    <s v="publishing/nonfiction"/>
    <n v="1.1440638297872341"/>
    <n v="234.80799999999999"/>
    <x v="3"/>
    <x v="9"/>
  </r>
  <r>
    <x v="0"/>
    <x v="0"/>
    <s v="USD"/>
    <n v="1385009940"/>
    <n v="1383327440"/>
    <b v="0"/>
    <n v="108"/>
    <b v="1"/>
    <s v="publishing/nonfiction"/>
    <n v="3.151388888888889"/>
    <n v="105.04600000000001"/>
    <x v="3"/>
    <x v="9"/>
  </r>
  <r>
    <x v="0"/>
    <x v="0"/>
    <s v="USD"/>
    <n v="1392408000"/>
    <n v="1390890987"/>
    <b v="0"/>
    <n v="108"/>
    <b v="1"/>
    <s v="publishing/nonfiction"/>
    <n v="1.224"/>
    <n v="56.667000000000002"/>
    <x v="3"/>
    <x v="9"/>
  </r>
  <r>
    <x v="0"/>
    <x v="0"/>
    <s v="USD"/>
    <n v="1417409940"/>
    <n v="1414765794"/>
    <b v="0"/>
    <n v="41"/>
    <b v="1"/>
    <s v="publishing/nonfiction"/>
    <n v="1.0673333333333332"/>
    <n v="39.048999999999999"/>
    <x v="3"/>
    <x v="9"/>
  </r>
  <r>
    <x v="0"/>
    <x v="0"/>
    <s v="USD"/>
    <n v="1407758629"/>
    <n v="1404907429"/>
    <b v="0"/>
    <n v="139"/>
    <b v="1"/>
    <s v="publishing/nonfiction"/>
    <n v="1.5833333333333333"/>
    <n v="68.344999999999999"/>
    <x v="3"/>
    <x v="9"/>
  </r>
  <r>
    <x v="0"/>
    <x v="0"/>
    <s v="USD"/>
    <n v="1434857482"/>
    <n v="1433647882"/>
    <b v="0"/>
    <n v="19"/>
    <b v="1"/>
    <s v="publishing/nonfiction"/>
    <n v="1.0740000000000001"/>
    <n v="169.57900000000001"/>
    <x v="3"/>
    <x v="9"/>
  </r>
  <r>
    <x v="0"/>
    <x v="0"/>
    <s v="USD"/>
    <n v="1370964806"/>
    <n v="1367940806"/>
    <b v="0"/>
    <n v="94"/>
    <b v="1"/>
    <s v="publishing/nonfiction"/>
    <n v="1.0226"/>
    <n v="141.423"/>
    <x v="3"/>
    <x v="9"/>
  </r>
  <r>
    <x v="0"/>
    <x v="0"/>
    <s v="USD"/>
    <n v="1395435712"/>
    <n v="1392847312"/>
    <b v="0"/>
    <n v="23"/>
    <b v="1"/>
    <s v="publishing/nonfiction"/>
    <n v="1.1071428571428572"/>
    <n v="67.391000000000005"/>
    <x v="3"/>
    <x v="9"/>
  </r>
  <r>
    <x v="0"/>
    <x v="0"/>
    <s v="USD"/>
    <n v="1334610000"/>
    <n v="1332435685"/>
    <b v="0"/>
    <n v="15"/>
    <b v="1"/>
    <s v="publishing/nonfiction"/>
    <n v="1.48"/>
    <n v="54.267000000000003"/>
    <x v="3"/>
    <x v="9"/>
  </r>
  <r>
    <x v="0"/>
    <x v="0"/>
    <s v="USD"/>
    <n v="1355439503"/>
    <n v="1352847503"/>
    <b v="0"/>
    <n v="62"/>
    <b v="1"/>
    <s v="publishing/nonfiction"/>
    <n v="1.0232000000000001"/>
    <n v="82.516000000000005"/>
    <x v="3"/>
    <x v="9"/>
  </r>
  <r>
    <x v="0"/>
    <x v="0"/>
    <s v="USD"/>
    <n v="1367588645"/>
    <n v="1364996645"/>
    <b v="0"/>
    <n v="74"/>
    <b v="1"/>
    <s v="publishing/nonfiction"/>
    <n v="1.7909909909909909"/>
    <n v="53.73"/>
    <x v="3"/>
    <x v="9"/>
  </r>
  <r>
    <x v="0"/>
    <x v="0"/>
    <s v="USD"/>
    <n v="1348372740"/>
    <n v="1346806909"/>
    <b v="0"/>
    <n v="97"/>
    <b v="1"/>
    <s v="publishing/nonfiction"/>
    <n v="1.1108135252761968"/>
    <n v="34.206000000000003"/>
    <x v="3"/>
    <x v="9"/>
  </r>
  <r>
    <x v="0"/>
    <x v="9"/>
    <s v="EUR"/>
    <n v="1421319240"/>
    <n v="1418649019"/>
    <b v="0"/>
    <n v="55"/>
    <b v="1"/>
    <s v="publishing/nonfiction"/>
    <n v="1.0004285714285714"/>
    <n v="127.327"/>
    <x v="3"/>
    <x v="9"/>
  </r>
  <r>
    <x v="0"/>
    <x v="0"/>
    <s v="USD"/>
    <n v="1407701966"/>
    <n v="1405109966"/>
    <b v="0"/>
    <n v="44"/>
    <b v="1"/>
    <s v="publishing/nonfiction"/>
    <n v="1.0024999999999999"/>
    <n v="45.567999999999998"/>
    <x v="3"/>
    <x v="9"/>
  </r>
  <r>
    <x v="0"/>
    <x v="0"/>
    <s v="USD"/>
    <n v="1485642930"/>
    <n v="1483050930"/>
    <b v="0"/>
    <n v="110"/>
    <b v="1"/>
    <s v="publishing/nonfiction"/>
    <n v="1.0556000000000001"/>
    <n v="95.963999999999999"/>
    <x v="3"/>
    <x v="9"/>
  </r>
  <r>
    <x v="0"/>
    <x v="0"/>
    <s v="USD"/>
    <n v="1361739872"/>
    <n v="1359147872"/>
    <b v="0"/>
    <n v="59"/>
    <b v="1"/>
    <s v="publishing/nonfiction"/>
    <n v="1.0258775877587758"/>
    <n v="77.271000000000001"/>
    <x v="3"/>
    <x v="9"/>
  </r>
  <r>
    <x v="0"/>
    <x v="0"/>
    <s v="USD"/>
    <n v="1312470475"/>
    <n v="1308496075"/>
    <b v="0"/>
    <n v="62"/>
    <b v="1"/>
    <s v="publishing/nonfiction"/>
    <n v="1.1850000000000001"/>
    <n v="57.338999999999999"/>
    <x v="3"/>
    <x v="9"/>
  </r>
  <r>
    <x v="0"/>
    <x v="2"/>
    <s v="AUD"/>
    <n v="1476615600"/>
    <n v="1474884417"/>
    <b v="0"/>
    <n v="105"/>
    <b v="1"/>
    <s v="publishing/nonfiction"/>
    <n v="1.117"/>
    <n v="53.19"/>
    <x v="3"/>
    <x v="9"/>
  </r>
  <r>
    <x v="0"/>
    <x v="0"/>
    <s v="USD"/>
    <n v="1423922991"/>
    <n v="1421330991"/>
    <b v="0"/>
    <n v="26"/>
    <b v="1"/>
    <s v="publishing/nonfiction"/>
    <n v="1.28"/>
    <n v="492.30799999999999"/>
    <x v="3"/>
    <x v="9"/>
  </r>
  <r>
    <x v="0"/>
    <x v="0"/>
    <s v="USD"/>
    <n v="1357408721"/>
    <n v="1354816721"/>
    <b v="0"/>
    <n v="49"/>
    <b v="1"/>
    <s v="publishing/nonfiction"/>
    <n v="1.0375000000000001"/>
    <n v="42.347000000000001"/>
    <x v="3"/>
    <x v="9"/>
  </r>
  <r>
    <x v="0"/>
    <x v="0"/>
    <s v="USD"/>
    <n v="1369010460"/>
    <n v="1366381877"/>
    <b v="0"/>
    <n v="68"/>
    <b v="1"/>
    <s v="publishing/nonfiction"/>
    <n v="1.0190760000000001"/>
    <n v="37.466000000000001"/>
    <x v="3"/>
    <x v="9"/>
  </r>
  <r>
    <x v="0"/>
    <x v="0"/>
    <s v="USD"/>
    <n v="1303147459"/>
    <n v="1297880659"/>
    <b v="0"/>
    <n v="22"/>
    <b v="1"/>
    <s v="publishing/nonfiction"/>
    <n v="1.177142857142857"/>
    <n v="37.454999999999998"/>
    <x v="3"/>
    <x v="9"/>
  </r>
  <r>
    <x v="0"/>
    <x v="0"/>
    <s v="USD"/>
    <n v="1354756714"/>
    <n v="1353547114"/>
    <b v="0"/>
    <n v="18"/>
    <b v="1"/>
    <s v="publishing/nonfiction"/>
    <n v="2.38"/>
    <n v="33.055999999999997"/>
    <x v="3"/>
    <x v="9"/>
  </r>
  <r>
    <x v="0"/>
    <x v="0"/>
    <s v="USD"/>
    <n v="1286568268"/>
    <n v="1283976268"/>
    <b v="0"/>
    <n v="19"/>
    <b v="1"/>
    <s v="publishing/nonfiction"/>
    <n v="1.02"/>
    <n v="134.21100000000001"/>
    <x v="3"/>
    <x v="9"/>
  </r>
  <r>
    <x v="0"/>
    <x v="1"/>
    <s v="GBP"/>
    <n v="1404892539"/>
    <n v="1401436539"/>
    <b v="0"/>
    <n v="99"/>
    <b v="1"/>
    <s v="publishing/nonfiction"/>
    <n v="1.0192000000000001"/>
    <n v="51.475000000000001"/>
    <x v="3"/>
    <x v="9"/>
  </r>
  <r>
    <x v="2"/>
    <x v="0"/>
    <s v="USD"/>
    <n v="1480188013"/>
    <n v="1477592413"/>
    <b v="0"/>
    <n v="0"/>
    <b v="0"/>
    <s v="publishing/fiction"/>
    <n v="0"/>
    <n v="0"/>
    <x v="3"/>
    <x v="10"/>
  </r>
  <r>
    <x v="2"/>
    <x v="0"/>
    <s v="USD"/>
    <n v="1391364126"/>
    <n v="1388772126"/>
    <b v="0"/>
    <n v="6"/>
    <b v="0"/>
    <s v="publishing/fiction"/>
    <n v="4.7E-2"/>
    <n v="39.167000000000002"/>
    <x v="3"/>
    <x v="10"/>
  </r>
  <r>
    <x v="2"/>
    <x v="14"/>
    <s v="MXN"/>
    <n v="1480831200"/>
    <n v="1479328570"/>
    <b v="0"/>
    <n v="0"/>
    <b v="0"/>
    <s v="publishing/fiction"/>
    <n v="0"/>
    <n v="0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n v="0"/>
    <x v="3"/>
    <x v="10"/>
  </r>
  <r>
    <x v="2"/>
    <x v="0"/>
    <s v="USD"/>
    <n v="1413723684"/>
    <n v="1411131684"/>
    <b v="0"/>
    <n v="44"/>
    <b v="0"/>
    <s v="publishing/fiction"/>
    <n v="0.36014285714285715"/>
    <n v="57.295000000000002"/>
    <x v="3"/>
    <x v="10"/>
  </r>
  <r>
    <x v="2"/>
    <x v="5"/>
    <s v="CAD"/>
    <n v="1424112483"/>
    <n v="1421520483"/>
    <b v="0"/>
    <n v="0"/>
    <b v="0"/>
    <s v="publishing/fiction"/>
    <n v="0"/>
    <n v="0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n v="0"/>
    <x v="3"/>
    <x v="10"/>
  </r>
  <r>
    <x v="2"/>
    <x v="0"/>
    <s v="USD"/>
    <n v="1388102094"/>
    <n v="1385510094"/>
    <b v="0"/>
    <n v="52"/>
    <b v="0"/>
    <s v="publishing/fiction"/>
    <n v="0.41399999999999998"/>
    <n v="31.846"/>
    <x v="3"/>
    <x v="10"/>
  </r>
  <r>
    <x v="2"/>
    <x v="0"/>
    <s v="USD"/>
    <n v="1361750369"/>
    <n v="1358294369"/>
    <b v="0"/>
    <n v="0"/>
    <b v="0"/>
    <s v="publishing/fiction"/>
    <n v="0"/>
    <n v="0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999999999998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7000000000002"/>
    <x v="3"/>
    <x v="10"/>
  </r>
  <r>
    <x v="0"/>
    <x v="0"/>
    <s v="USD"/>
    <n v="1304439025"/>
    <n v="1301847025"/>
    <b v="0"/>
    <n v="27"/>
    <b v="1"/>
    <s v="music/rock"/>
    <n v="1.04"/>
    <n v="38.518999999999998"/>
    <x v="4"/>
    <x v="11"/>
  </r>
  <r>
    <x v="0"/>
    <x v="0"/>
    <s v="USD"/>
    <n v="1370649674"/>
    <n v="1368057674"/>
    <b v="0"/>
    <n v="25"/>
    <b v="1"/>
    <s v="music/rock"/>
    <n v="1.3315375"/>
    <n v="42.609000000000002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999999999997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3000000000001"/>
    <x v="4"/>
    <x v="11"/>
  </r>
  <r>
    <x v="0"/>
    <x v="0"/>
    <s v="USD"/>
    <n v="1336751220"/>
    <n v="1331774434"/>
    <b v="0"/>
    <n v="44"/>
    <b v="1"/>
    <s v="music/rock"/>
    <n v="1.4279999999999999"/>
    <n v="162.273"/>
    <x v="4"/>
    <x v="11"/>
  </r>
  <r>
    <x v="0"/>
    <x v="0"/>
    <s v="USD"/>
    <n v="1383318226"/>
    <n v="1380726226"/>
    <b v="0"/>
    <n v="17"/>
    <b v="1"/>
    <s v="music/rock"/>
    <n v="1.1416666666666666"/>
    <n v="80.587999999999994"/>
    <x v="4"/>
    <x v="11"/>
  </r>
  <r>
    <x v="0"/>
    <x v="0"/>
    <s v="USD"/>
    <n v="1341633540"/>
    <n v="1338336588"/>
    <b v="0"/>
    <n v="34"/>
    <b v="1"/>
    <s v="music/rock"/>
    <n v="2.03505"/>
    <n v="59.853999999999999"/>
    <x v="4"/>
    <x v="11"/>
  </r>
  <r>
    <x v="0"/>
    <x v="0"/>
    <s v="USD"/>
    <n v="1358755140"/>
    <n v="1357187280"/>
    <b v="0"/>
    <n v="14"/>
    <b v="1"/>
    <s v="music/rock"/>
    <n v="1.0941176470588236"/>
    <n v="132.857"/>
    <x v="4"/>
    <x v="11"/>
  </r>
  <r>
    <x v="0"/>
    <x v="0"/>
    <s v="USD"/>
    <n v="1359680939"/>
    <n v="1357088939"/>
    <b v="0"/>
    <n v="156"/>
    <b v="1"/>
    <s v="music/rock"/>
    <n v="1.443746"/>
    <n v="92.548000000000002"/>
    <x v="4"/>
    <x v="11"/>
  </r>
  <r>
    <x v="0"/>
    <x v="0"/>
    <s v="USD"/>
    <n v="1384322340"/>
    <n v="1381430646"/>
    <b v="0"/>
    <n v="128"/>
    <b v="1"/>
    <s v="music/rock"/>
    <n v="1.0386666666666666"/>
    <n v="60.859000000000002"/>
    <x v="4"/>
    <x v="11"/>
  </r>
  <r>
    <x v="0"/>
    <x v="0"/>
    <s v="USD"/>
    <n v="1383861483"/>
    <n v="1381265883"/>
    <b v="0"/>
    <n v="60"/>
    <b v="1"/>
    <s v="music/rock"/>
    <n v="1.0044440000000001"/>
    <n v="41.851999999999997"/>
    <x v="4"/>
    <x v="11"/>
  </r>
  <r>
    <x v="0"/>
    <x v="0"/>
    <s v="USD"/>
    <n v="1372827540"/>
    <n v="1371491244"/>
    <b v="0"/>
    <n v="32"/>
    <b v="1"/>
    <s v="music/rock"/>
    <n v="1.0277927272727272"/>
    <n v="88.325999999999993"/>
    <x v="4"/>
    <x v="11"/>
  </r>
  <r>
    <x v="0"/>
    <x v="0"/>
    <s v="USD"/>
    <n v="1315242360"/>
    <n v="1310438737"/>
    <b v="0"/>
    <n v="53"/>
    <b v="1"/>
    <s v="music/rock"/>
    <n v="1.0531250000000001"/>
    <n v="158.96199999999999"/>
    <x v="4"/>
    <x v="11"/>
  </r>
  <r>
    <x v="0"/>
    <x v="0"/>
    <s v="USD"/>
    <n v="1333774740"/>
    <n v="1330094566"/>
    <b v="0"/>
    <n v="184"/>
    <b v="1"/>
    <s v="music/rock"/>
    <n v="1.1178571428571429"/>
    <n v="85.054000000000002"/>
    <x v="4"/>
    <x v="11"/>
  </r>
  <r>
    <x v="0"/>
    <x v="0"/>
    <s v="USD"/>
    <n v="1379279400"/>
    <n v="1376687485"/>
    <b v="0"/>
    <n v="90"/>
    <b v="1"/>
    <s v="music/rock"/>
    <n v="1.0135000000000001"/>
    <n v="112.611"/>
    <x v="4"/>
    <x v="11"/>
  </r>
  <r>
    <x v="0"/>
    <x v="0"/>
    <s v="USD"/>
    <n v="1335672000"/>
    <n v="1332978688"/>
    <b v="0"/>
    <n v="71"/>
    <b v="1"/>
    <s v="music/rock"/>
    <n v="1.0753333333333333"/>
    <n v="45.436999999999998"/>
    <x v="4"/>
    <x v="11"/>
  </r>
  <r>
    <x v="0"/>
    <x v="0"/>
    <s v="USD"/>
    <n v="1412086187"/>
    <n v="1409494187"/>
    <b v="0"/>
    <n v="87"/>
    <b v="1"/>
    <s v="music/rock"/>
    <n v="1.1488571428571428"/>
    <n v="46.218000000000004"/>
    <x v="4"/>
    <x v="11"/>
  </r>
  <r>
    <x v="0"/>
    <x v="0"/>
    <s v="USD"/>
    <n v="1335542446"/>
    <n v="1332950446"/>
    <b v="0"/>
    <n v="28"/>
    <b v="1"/>
    <s v="music/rock"/>
    <n v="1.0002"/>
    <n v="178.607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4000000000002"/>
    <x v="4"/>
    <x v="11"/>
  </r>
  <r>
    <x v="0"/>
    <x v="0"/>
    <s v="USD"/>
    <n v="1347854700"/>
    <n v="1343867524"/>
    <b v="0"/>
    <n v="75"/>
    <b v="1"/>
    <s v="music/rock"/>
    <n v="1.0133333333333334"/>
    <n v="81.066999999999993"/>
    <x v="4"/>
    <x v="11"/>
  </r>
  <r>
    <x v="0"/>
    <x v="0"/>
    <s v="USD"/>
    <n v="1306630800"/>
    <n v="1304376478"/>
    <b v="0"/>
    <n v="38"/>
    <b v="1"/>
    <s v="music/rock"/>
    <n v="1.232608695652174"/>
    <n v="74.605000000000004"/>
    <x v="4"/>
    <x v="11"/>
  </r>
  <r>
    <x v="0"/>
    <x v="0"/>
    <s v="USD"/>
    <n v="1311393540"/>
    <n v="1309919526"/>
    <b v="0"/>
    <n v="18"/>
    <b v="1"/>
    <s v="music/rock"/>
    <n v="1"/>
    <n v="305.55599999999998"/>
    <x v="4"/>
    <x v="11"/>
  </r>
  <r>
    <x v="0"/>
    <x v="0"/>
    <s v="USD"/>
    <n v="1310857200"/>
    <n v="1306525512"/>
    <b v="0"/>
    <n v="54"/>
    <b v="1"/>
    <s v="music/rock"/>
    <n v="1.05"/>
    <n v="58.332999999999998"/>
    <x v="4"/>
    <x v="11"/>
  </r>
  <r>
    <x v="0"/>
    <x v="0"/>
    <s v="USD"/>
    <n v="1315413339"/>
    <n v="1312821339"/>
    <b v="0"/>
    <n v="71"/>
    <b v="1"/>
    <s v="music/rock"/>
    <n v="1.0443750000000001"/>
    <n v="117.676"/>
    <x v="4"/>
    <x v="11"/>
  </r>
  <r>
    <x v="0"/>
    <x v="0"/>
    <s v="USD"/>
    <n v="1488333600"/>
    <n v="1485270311"/>
    <b v="0"/>
    <n v="57"/>
    <b v="1"/>
    <s v="music/rock"/>
    <n v="1.05125"/>
    <n v="73.772000000000006"/>
    <x v="4"/>
    <x v="11"/>
  </r>
  <r>
    <x v="0"/>
    <x v="5"/>
    <s v="CAD"/>
    <n v="1419224340"/>
    <n v="1416363886"/>
    <b v="0"/>
    <n v="43"/>
    <b v="1"/>
    <s v="music/rock"/>
    <n v="1"/>
    <n v="104.651"/>
    <x v="4"/>
    <x v="11"/>
  </r>
  <r>
    <x v="0"/>
    <x v="0"/>
    <s v="USD"/>
    <n v="1390161630"/>
    <n v="1387569630"/>
    <b v="0"/>
    <n v="52"/>
    <b v="1"/>
    <s v="music/rock"/>
    <n v="1.03775"/>
    <n v="79.826999999999998"/>
    <x v="4"/>
    <x v="11"/>
  </r>
  <r>
    <x v="0"/>
    <x v="0"/>
    <s v="USD"/>
    <n v="1346462462"/>
    <n v="1343870462"/>
    <b v="0"/>
    <n v="27"/>
    <b v="1"/>
    <s v="music/rock"/>
    <n v="1.05"/>
    <n v="58.332999999999998"/>
    <x v="4"/>
    <x v="11"/>
  </r>
  <r>
    <x v="0"/>
    <x v="0"/>
    <s v="USD"/>
    <n v="1373475120"/>
    <n v="1371569202"/>
    <b v="0"/>
    <n v="12"/>
    <b v="1"/>
    <s v="music/rock"/>
    <n v="1.04"/>
    <n v="86.667000000000002"/>
    <x v="4"/>
    <x v="11"/>
  </r>
  <r>
    <x v="0"/>
    <x v="0"/>
    <s v="USD"/>
    <n v="1362146280"/>
    <n v="1357604752"/>
    <b v="0"/>
    <n v="33"/>
    <b v="1"/>
    <s v="music/rock"/>
    <n v="1.5183333333333333"/>
    <n v="27.606000000000002"/>
    <x v="4"/>
    <x v="11"/>
  </r>
  <r>
    <x v="0"/>
    <x v="0"/>
    <s v="USD"/>
    <n v="1342825365"/>
    <n v="1340233365"/>
    <b v="0"/>
    <n v="96"/>
    <b v="1"/>
    <s v="music/rock"/>
    <n v="1.59996"/>
    <n v="24.998999999999999"/>
    <x v="4"/>
    <x v="11"/>
  </r>
  <r>
    <x v="0"/>
    <x v="0"/>
    <s v="USD"/>
    <n v="1306865040"/>
    <n v="1305568201"/>
    <b v="0"/>
    <n v="28"/>
    <b v="1"/>
    <s v="music/rock"/>
    <n v="1.2729999999999999"/>
    <n v="45.463999999999999"/>
    <x v="4"/>
    <x v="11"/>
  </r>
  <r>
    <x v="0"/>
    <x v="0"/>
    <s v="USD"/>
    <n v="1414879303"/>
    <n v="1412287303"/>
    <b v="0"/>
    <n v="43"/>
    <b v="1"/>
    <s v="music/rock"/>
    <n v="1.07"/>
    <n v="99.534999999999997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2"/>
    <x v="4"/>
    <x v="11"/>
  </r>
  <r>
    <x v="0"/>
    <x v="0"/>
    <s v="USD"/>
    <n v="1344358860"/>
    <n v="1343682681"/>
    <b v="0"/>
    <n v="19"/>
    <b v="1"/>
    <s v="music/rock"/>
    <n v="1.5571428571428572"/>
    <n v="28.684000000000001"/>
    <x v="4"/>
    <x v="11"/>
  </r>
  <r>
    <x v="0"/>
    <x v="0"/>
    <s v="USD"/>
    <n v="1387601040"/>
    <n v="1386806254"/>
    <b v="0"/>
    <n v="14"/>
    <b v="1"/>
    <s v="music/rock"/>
    <n v="1.0874999999999999"/>
    <n v="31.071000000000002"/>
    <x v="4"/>
    <x v="11"/>
  </r>
  <r>
    <x v="0"/>
    <x v="0"/>
    <s v="USD"/>
    <n v="1402290000"/>
    <n v="1399666342"/>
    <b v="0"/>
    <n v="38"/>
    <b v="1"/>
    <s v="music/rock"/>
    <n v="1.3405"/>
    <n v="70.552999999999997"/>
    <x v="4"/>
    <x v="11"/>
  </r>
  <r>
    <x v="0"/>
    <x v="0"/>
    <s v="USD"/>
    <n v="1430712060"/>
    <n v="1427753265"/>
    <b v="0"/>
    <n v="78"/>
    <b v="1"/>
    <s v="music/rock"/>
    <n v="1"/>
    <n v="224.12799999999999"/>
    <x v="4"/>
    <x v="11"/>
  </r>
  <r>
    <x v="0"/>
    <x v="0"/>
    <s v="USD"/>
    <n v="1349477050"/>
    <n v="1346885050"/>
    <b v="0"/>
    <n v="69"/>
    <b v="1"/>
    <s v="music/rock"/>
    <n v="1.1916666666666667"/>
    <n v="51.811999999999998"/>
    <x v="4"/>
    <x v="11"/>
  </r>
  <r>
    <x v="0"/>
    <x v="0"/>
    <s v="USD"/>
    <n v="1427062852"/>
    <n v="1424474452"/>
    <b v="0"/>
    <n v="33"/>
    <b v="1"/>
    <s v="music/rock"/>
    <n v="1.7949999999999999"/>
    <n v="43.515000000000001"/>
    <x v="4"/>
    <x v="11"/>
  </r>
  <r>
    <x v="0"/>
    <x v="0"/>
    <s v="USD"/>
    <n v="1271573940"/>
    <n v="1268459318"/>
    <b v="0"/>
    <n v="54"/>
    <b v="1"/>
    <s v="music/rock"/>
    <n v="1.3438124999999999"/>
    <n v="39.817"/>
    <x v="4"/>
    <x v="11"/>
  </r>
  <r>
    <x v="0"/>
    <x v="0"/>
    <s v="USD"/>
    <n v="1351495284"/>
    <n v="1349335284"/>
    <b v="0"/>
    <n v="99"/>
    <b v="1"/>
    <s v="music/rock"/>
    <n v="1.0043200000000001"/>
    <n v="126.80800000000001"/>
    <x v="4"/>
    <x v="11"/>
  </r>
  <r>
    <x v="0"/>
    <x v="0"/>
    <s v="USD"/>
    <n v="1332719730"/>
    <n v="1330908930"/>
    <b v="0"/>
    <n v="49"/>
    <b v="1"/>
    <s v="music/rock"/>
    <n v="1.0145454545454546"/>
    <n v="113.878"/>
    <x v="4"/>
    <x v="11"/>
  </r>
  <r>
    <x v="0"/>
    <x v="0"/>
    <s v="USD"/>
    <n v="1329248940"/>
    <n v="1326972107"/>
    <b v="0"/>
    <n v="11"/>
    <b v="1"/>
    <s v="music/rock"/>
    <n v="1.0333333333333334"/>
    <n v="28.181999999999999"/>
    <x v="4"/>
    <x v="11"/>
  </r>
  <r>
    <x v="0"/>
    <x v="0"/>
    <s v="USD"/>
    <n v="1340641440"/>
    <n v="1339549982"/>
    <b v="0"/>
    <n v="38"/>
    <b v="1"/>
    <s v="music/rock"/>
    <n v="1.07"/>
    <n v="36.604999999999997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5999999999999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4"/>
    <x v="4"/>
    <x v="11"/>
  </r>
  <r>
    <x v="0"/>
    <x v="0"/>
    <s v="USD"/>
    <n v="1397941475"/>
    <n v="1395349475"/>
    <b v="0"/>
    <n v="41"/>
    <b v="1"/>
    <s v="music/rock"/>
    <n v="1.0166666666666666"/>
    <n v="148.78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9999999999"/>
    <x v="4"/>
    <x v="11"/>
  </r>
  <r>
    <x v="0"/>
    <x v="0"/>
    <s v="USD"/>
    <n v="1398988662"/>
    <n v="1396396662"/>
    <b v="0"/>
    <n v="62"/>
    <b v="1"/>
    <s v="music/rock"/>
    <n v="1.218"/>
    <n v="49.113"/>
    <x v="4"/>
    <x v="11"/>
  </r>
  <r>
    <x v="0"/>
    <x v="0"/>
    <s v="USD"/>
    <n v="1326835985"/>
    <n v="1324243985"/>
    <b v="0"/>
    <n v="61"/>
    <b v="1"/>
    <s v="music/rock"/>
    <n v="1.454"/>
    <n v="47.671999999999997"/>
    <x v="4"/>
    <x v="11"/>
  </r>
  <r>
    <x v="0"/>
    <x v="0"/>
    <s v="USD"/>
    <n v="1348337956"/>
    <n v="1345745956"/>
    <b v="0"/>
    <n v="96"/>
    <b v="1"/>
    <s v="music/rock"/>
    <n v="1.166166"/>
    <n v="60.738"/>
    <x v="4"/>
    <x v="11"/>
  </r>
  <r>
    <x v="0"/>
    <x v="0"/>
    <s v="USD"/>
    <n v="1474694787"/>
    <n v="1472102787"/>
    <b v="0"/>
    <n v="190"/>
    <b v="1"/>
    <s v="music/metal"/>
    <n v="1.2041660000000001"/>
    <n v="63.377000000000002"/>
    <x v="4"/>
    <x v="12"/>
  </r>
  <r>
    <x v="0"/>
    <x v="0"/>
    <s v="USD"/>
    <n v="1415653663"/>
    <n v="1413058063"/>
    <b v="1"/>
    <n v="94"/>
    <b v="1"/>
    <s v="music/metal"/>
    <n v="1.0132000000000001"/>
    <n v="53.893999999999998"/>
    <x v="4"/>
    <x v="12"/>
  </r>
  <r>
    <x v="0"/>
    <x v="5"/>
    <s v="CAD"/>
    <n v="1381723140"/>
    <n v="1378735983"/>
    <b v="1"/>
    <n v="39"/>
    <b v="1"/>
    <s v="music/metal"/>
    <n v="1.0431999999999999"/>
    <n v="66.872"/>
    <x v="4"/>
    <x v="12"/>
  </r>
  <r>
    <x v="0"/>
    <x v="0"/>
    <s v="USD"/>
    <n v="1481184000"/>
    <n v="1479708680"/>
    <b v="0"/>
    <n v="127"/>
    <b v="1"/>
    <s v="music/metal"/>
    <n v="2.6713333333333331"/>
    <n v="63.101999999999997"/>
    <x v="4"/>
    <x v="12"/>
  </r>
  <r>
    <x v="0"/>
    <x v="0"/>
    <s v="USD"/>
    <n v="1414817940"/>
    <n v="1411489552"/>
    <b v="1"/>
    <n v="159"/>
    <b v="1"/>
    <s v="music/metal"/>
    <n v="1.9413333333333334"/>
    <n v="36.628999999999998"/>
    <x v="4"/>
    <x v="12"/>
  </r>
  <r>
    <x v="0"/>
    <x v="0"/>
    <s v="USD"/>
    <n v="1473047940"/>
    <n v="1469595396"/>
    <b v="0"/>
    <n v="177"/>
    <b v="1"/>
    <s v="music/metal"/>
    <n v="1.203802"/>
    <n v="34.006"/>
    <x v="4"/>
    <x v="12"/>
  </r>
  <r>
    <x v="0"/>
    <x v="1"/>
    <s v="GBP"/>
    <n v="1394460000"/>
    <n v="1393233855"/>
    <b v="0"/>
    <n v="47"/>
    <b v="1"/>
    <s v="music/metal"/>
    <n v="1.2200090909090908"/>
    <n v="28.553000000000001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000000000001"/>
    <x v="4"/>
    <x v="12"/>
  </r>
  <r>
    <x v="0"/>
    <x v="0"/>
    <s v="USD"/>
    <n v="1461560340"/>
    <n v="1458762717"/>
    <b v="0"/>
    <n v="133"/>
    <b v="1"/>
    <s v="music/metal"/>
    <n v="1.55175"/>
    <n v="46.668999999999997"/>
    <x v="4"/>
    <x v="12"/>
  </r>
  <r>
    <x v="0"/>
    <x v="6"/>
    <s v="EUR"/>
    <n v="1469994300"/>
    <n v="1464815253"/>
    <b v="0"/>
    <n v="70"/>
    <b v="1"/>
    <s v="music/metal"/>
    <n v="1.3045"/>
    <n v="37.271000000000001"/>
    <x v="4"/>
    <x v="12"/>
  </r>
  <r>
    <x v="0"/>
    <x v="0"/>
    <s v="USD"/>
    <n v="1477342800"/>
    <n v="1476386395"/>
    <b v="0"/>
    <n v="62"/>
    <b v="1"/>
    <s v="music/metal"/>
    <n v="1.0497142857142858"/>
    <n v="59.258000000000003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1999999999995"/>
    <x v="4"/>
    <x v="12"/>
  </r>
  <r>
    <x v="0"/>
    <x v="0"/>
    <s v="USD"/>
    <n v="1469329217"/>
    <n v="1466737217"/>
    <b v="0"/>
    <n v="47"/>
    <b v="1"/>
    <s v="music/metal"/>
    <n v="1.0344827586206897"/>
    <n v="31.914999999999999"/>
    <x v="4"/>
    <x v="12"/>
  </r>
  <r>
    <x v="0"/>
    <x v="12"/>
    <s v="EUR"/>
    <n v="1477422000"/>
    <n v="1472282956"/>
    <b v="0"/>
    <n v="28"/>
    <b v="1"/>
    <s v="music/metal"/>
    <n v="2.1800000000000002"/>
    <n v="19.463999999999999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8"/>
    <x v="4"/>
    <x v="12"/>
  </r>
  <r>
    <x v="0"/>
    <x v="0"/>
    <s v="USD"/>
    <n v="1433376000"/>
    <n v="1430768468"/>
    <b v="0"/>
    <n v="98"/>
    <b v="1"/>
    <s v="music/metal"/>
    <n v="1.0467500000000001"/>
    <n v="42.723999999999997"/>
    <x v="4"/>
    <x v="12"/>
  </r>
  <r>
    <x v="2"/>
    <x v="0"/>
    <s v="USD"/>
    <n v="1385123713"/>
    <n v="1382528113"/>
    <b v="0"/>
    <n v="48"/>
    <b v="0"/>
    <s v="music/jazz"/>
    <n v="0.18142857142857144"/>
    <n v="52.917000000000002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2000000000002"/>
    <x v="4"/>
    <x v="13"/>
  </r>
  <r>
    <x v="2"/>
    <x v="0"/>
    <s v="USD"/>
    <n v="1259643540"/>
    <n v="1254450706"/>
    <b v="0"/>
    <n v="11"/>
    <b v="0"/>
    <s v="music/jazz"/>
    <n v="0.2402"/>
    <n v="109.182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99999999997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2999999999998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2"/>
    <x v="4"/>
    <x v="13"/>
  </r>
  <r>
    <x v="2"/>
    <x v="0"/>
    <s v="USD"/>
    <n v="1442856131"/>
    <n v="1441128131"/>
    <b v="0"/>
    <n v="0"/>
    <b v="0"/>
    <s v="music/jazz"/>
    <n v="0"/>
    <n v="0"/>
    <x v="4"/>
    <x v="13"/>
  </r>
  <r>
    <x v="2"/>
    <x v="1"/>
    <s v="GBP"/>
    <n v="1359978927"/>
    <n v="1357127727"/>
    <b v="0"/>
    <n v="45"/>
    <b v="0"/>
    <s v="music/jazz"/>
    <n v="0.40799492385786801"/>
    <n v="28.577999999999999"/>
    <x v="4"/>
    <x v="13"/>
  </r>
  <r>
    <x v="2"/>
    <x v="0"/>
    <s v="USD"/>
    <n v="1387479360"/>
    <n v="1384887360"/>
    <b v="0"/>
    <n v="29"/>
    <b v="0"/>
    <s v="music/jazz"/>
    <n v="0.67549999999999999"/>
    <n v="46.585999999999999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999999999999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000000000002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3999999999999"/>
    <x v="4"/>
    <x v="14"/>
  </r>
  <r>
    <x v="2"/>
    <x v="0"/>
    <s v="USD"/>
    <n v="1473972813"/>
    <n v="1471812813"/>
    <b v="0"/>
    <n v="7"/>
    <b v="0"/>
    <s v="music/indie rock"/>
    <n v="0.41"/>
    <n v="29.286000000000001"/>
    <x v="4"/>
    <x v="14"/>
  </r>
  <r>
    <x v="2"/>
    <x v="0"/>
    <s v="USD"/>
    <n v="1338159655"/>
    <n v="1335567655"/>
    <b v="0"/>
    <n v="0"/>
    <b v="0"/>
    <s v="music/indie rock"/>
    <n v="0"/>
    <n v="0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999999999999"/>
    <x v="4"/>
    <x v="14"/>
  </r>
  <r>
    <x v="2"/>
    <x v="0"/>
    <s v="USD"/>
    <n v="1280635200"/>
    <n v="1273121283"/>
    <b v="0"/>
    <n v="17"/>
    <b v="0"/>
    <s v="music/indie rock"/>
    <n v="0.40749999999999997"/>
    <n v="143.82400000000001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00000000001"/>
    <x v="4"/>
    <x v="14"/>
  </r>
  <r>
    <x v="2"/>
    <x v="0"/>
    <s v="USD"/>
    <n v="1287975829"/>
    <n v="1284087829"/>
    <b v="0"/>
    <n v="7"/>
    <b v="0"/>
    <s v="music/indie rock"/>
    <n v="2.4375000000000001E-2"/>
    <n v="27.856999999999999"/>
    <x v="4"/>
    <x v="14"/>
  </r>
  <r>
    <x v="2"/>
    <x v="0"/>
    <s v="USD"/>
    <n v="1440734400"/>
    <n v="1438549026"/>
    <b v="0"/>
    <n v="72"/>
    <b v="0"/>
    <s v="music/indie rock"/>
    <n v="0.4"/>
    <n v="44.444000000000003"/>
    <x v="4"/>
    <x v="14"/>
  </r>
  <r>
    <x v="2"/>
    <x v="0"/>
    <s v="USD"/>
    <n v="1354123908"/>
    <n v="1351528308"/>
    <b v="0"/>
    <n v="0"/>
    <b v="0"/>
    <s v="music/indie rock"/>
    <n v="0"/>
    <n v="0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n v="0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2999999999998"/>
    <x v="4"/>
    <x v="13"/>
  </r>
  <r>
    <x v="2"/>
    <x v="0"/>
    <s v="USD"/>
    <n v="1295847926"/>
    <n v="1290663926"/>
    <b v="0"/>
    <n v="6"/>
    <b v="0"/>
    <s v="music/jazz"/>
    <n v="3.0153846153846153E-2"/>
    <n v="32.667000000000002"/>
    <x v="4"/>
    <x v="13"/>
  </r>
  <r>
    <x v="2"/>
    <x v="0"/>
    <s v="USD"/>
    <n v="1394681590"/>
    <n v="1392093190"/>
    <b v="0"/>
    <n v="0"/>
    <b v="0"/>
    <s v="music/jazz"/>
    <n v="0"/>
    <n v="0"/>
    <x v="4"/>
    <x v="13"/>
  </r>
  <r>
    <x v="2"/>
    <x v="0"/>
    <s v="USD"/>
    <n v="1315715823"/>
    <n v="1313123823"/>
    <b v="0"/>
    <n v="0"/>
    <b v="0"/>
    <s v="music/jazz"/>
    <n v="0"/>
    <n v="0"/>
    <x v="4"/>
    <x v="13"/>
  </r>
  <r>
    <x v="2"/>
    <x v="0"/>
    <s v="USD"/>
    <n v="1280206740"/>
    <n v="1276283655"/>
    <b v="0"/>
    <n v="0"/>
    <b v="0"/>
    <s v="music/jazz"/>
    <n v="0"/>
    <n v="0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n v="0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2999999999998"/>
    <x v="4"/>
    <x v="13"/>
  </r>
  <r>
    <x v="2"/>
    <x v="0"/>
    <s v="USD"/>
    <n v="1345918747"/>
    <n v="1343326747"/>
    <b v="0"/>
    <n v="0"/>
    <b v="0"/>
    <s v="music/jazz"/>
    <n v="0"/>
    <n v="0"/>
    <x v="4"/>
    <x v="13"/>
  </r>
  <r>
    <x v="2"/>
    <x v="0"/>
    <s v="USD"/>
    <n v="1330577940"/>
    <n v="1327853914"/>
    <b v="0"/>
    <n v="9"/>
    <b v="0"/>
    <s v="music/jazz"/>
    <n v="5.7692307692307696E-2"/>
    <n v="41.667000000000002"/>
    <x v="4"/>
    <x v="13"/>
  </r>
  <r>
    <x v="2"/>
    <x v="0"/>
    <s v="USD"/>
    <n v="1287723600"/>
    <n v="1284409734"/>
    <b v="0"/>
    <n v="0"/>
    <b v="0"/>
    <s v="music/jazz"/>
    <n v="0"/>
    <n v="0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n v="0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n v="0"/>
    <x v="4"/>
    <x v="13"/>
  </r>
  <r>
    <x v="2"/>
    <x v="0"/>
    <s v="USD"/>
    <n v="1337024695"/>
    <n v="1334432695"/>
    <b v="0"/>
    <n v="0"/>
    <b v="0"/>
    <s v="music/jazz"/>
    <n v="0"/>
    <n v="0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n v="0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3999999999999"/>
    <x v="4"/>
    <x v="13"/>
  </r>
  <r>
    <x v="2"/>
    <x v="0"/>
    <s v="USD"/>
    <n v="1363990545"/>
    <n v="1360106145"/>
    <b v="0"/>
    <n v="30"/>
    <b v="0"/>
    <s v="music/jazz"/>
    <n v="0.14536842105263159"/>
    <n v="46.03300000000000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7000000000002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n v="0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6"/>
    <x v="2"/>
    <x v="8"/>
  </r>
  <r>
    <x v="2"/>
    <x v="0"/>
    <s v="USD"/>
    <n v="1486693145"/>
    <n v="1484101145"/>
    <b v="0"/>
    <n v="31"/>
    <b v="0"/>
    <s v="technology/wearables"/>
    <n v="2.3220000000000001E-2"/>
    <n v="37.45199999999999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2999999999998"/>
    <x v="2"/>
    <x v="8"/>
  </r>
  <r>
    <x v="2"/>
    <x v="0"/>
    <s v="USD"/>
    <n v="1460988000"/>
    <n v="1458050450"/>
    <b v="0"/>
    <n v="96"/>
    <b v="0"/>
    <s v="technology/wearables"/>
    <n v="0.13325999999999999"/>
    <n v="69.406000000000006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n v="0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7000000000002"/>
    <x v="2"/>
    <x v="8"/>
  </r>
  <r>
    <x v="2"/>
    <x v="0"/>
    <s v="USD"/>
    <n v="1465054872"/>
    <n v="1461166872"/>
    <b v="0"/>
    <n v="121"/>
    <b v="0"/>
    <s v="technology/wearables"/>
    <n v="0.38390000000000002"/>
    <n v="158.636"/>
    <x v="2"/>
    <x v="8"/>
  </r>
  <r>
    <x v="2"/>
    <x v="0"/>
    <s v="USD"/>
    <n v="1479483812"/>
    <n v="1476888212"/>
    <b v="0"/>
    <n v="196"/>
    <b v="0"/>
    <s v="technology/wearables"/>
    <n v="0.39942857142857141"/>
    <n v="99.856999999999999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999999999993"/>
    <x v="2"/>
    <x v="8"/>
  </r>
  <r>
    <x v="2"/>
    <x v="0"/>
    <s v="USD"/>
    <n v="1473750300"/>
    <n v="1470294300"/>
    <b v="0"/>
    <n v="93"/>
    <b v="0"/>
    <s v="technology/wearables"/>
    <n v="5.6613333333333335E-2"/>
    <n v="182.624"/>
    <x v="2"/>
    <x v="8"/>
  </r>
  <r>
    <x v="2"/>
    <x v="0"/>
    <s v="USD"/>
    <n v="1430081759"/>
    <n v="1424901359"/>
    <b v="0"/>
    <n v="17"/>
    <b v="0"/>
    <s v="technology/wearables"/>
    <n v="1.7219999999999999E-2"/>
    <n v="50.646999999999998"/>
    <x v="2"/>
    <x v="8"/>
  </r>
  <r>
    <x v="2"/>
    <x v="0"/>
    <s v="USD"/>
    <n v="1479392133"/>
    <n v="1476710133"/>
    <b v="0"/>
    <n v="7"/>
    <b v="0"/>
    <s v="technology/wearables"/>
    <n v="1.9416666666666665E-2"/>
    <n v="33.286000000000001"/>
    <x v="2"/>
    <x v="8"/>
  </r>
  <r>
    <x v="2"/>
    <x v="0"/>
    <s v="USD"/>
    <n v="1428641940"/>
    <n v="1426792563"/>
    <b v="0"/>
    <n v="17"/>
    <b v="0"/>
    <s v="technology/wearables"/>
    <n v="0.11328275684711328"/>
    <n v="51.823999999999998"/>
    <x v="2"/>
    <x v="8"/>
  </r>
  <r>
    <x v="2"/>
    <x v="0"/>
    <s v="USD"/>
    <n v="1421640665"/>
    <n v="1419048665"/>
    <b v="0"/>
    <n v="171"/>
    <b v="0"/>
    <s v="technology/wearables"/>
    <n v="0.3886"/>
    <n v="113.626"/>
    <x v="2"/>
    <x v="8"/>
  </r>
  <r>
    <x v="2"/>
    <x v="0"/>
    <s v="USD"/>
    <n v="1489500155"/>
    <n v="1485874955"/>
    <b v="0"/>
    <n v="188"/>
    <b v="0"/>
    <s v="technology/wearables"/>
    <n v="0.46100628930817611"/>
    <n v="136.46299999999999"/>
    <x v="2"/>
    <x v="8"/>
  </r>
  <r>
    <x v="2"/>
    <x v="0"/>
    <s v="USD"/>
    <n v="1487617200"/>
    <n v="1483634335"/>
    <b v="0"/>
    <n v="110"/>
    <b v="0"/>
    <s v="technology/wearables"/>
    <n v="0.42188421052631581"/>
    <n v="364.35500000000002"/>
    <x v="2"/>
    <x v="8"/>
  </r>
  <r>
    <x v="2"/>
    <x v="0"/>
    <s v="USD"/>
    <n v="1455210353"/>
    <n v="1451927153"/>
    <b v="0"/>
    <n v="37"/>
    <b v="0"/>
    <s v="technology/wearables"/>
    <n v="0.2848"/>
    <n v="19.242999999999999"/>
    <x v="2"/>
    <x v="8"/>
  </r>
  <r>
    <x v="2"/>
    <x v="0"/>
    <s v="USD"/>
    <n v="1476717319"/>
    <n v="1473693319"/>
    <b v="0"/>
    <n v="9"/>
    <b v="0"/>
    <s v="technology/wearables"/>
    <n v="1.0771428571428571E-2"/>
    <n v="41.889000000000003"/>
    <x v="2"/>
    <x v="8"/>
  </r>
  <r>
    <x v="2"/>
    <x v="5"/>
    <s v="CAD"/>
    <n v="1441119919"/>
    <n v="1437663919"/>
    <b v="0"/>
    <n v="29"/>
    <b v="0"/>
    <s v="technology/wearables"/>
    <n v="7.9909090909090902E-3"/>
    <n v="30.31"/>
    <x v="2"/>
    <x v="8"/>
  </r>
  <r>
    <x v="2"/>
    <x v="0"/>
    <s v="USD"/>
    <n v="1477454340"/>
    <n v="1474676646"/>
    <b v="0"/>
    <n v="6"/>
    <b v="0"/>
    <s v="technology/wearables"/>
    <n v="1.192E-2"/>
    <n v="49.667000000000002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00000000000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0000000001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900000000001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2999999999998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699999999999"/>
    <x v="2"/>
    <x v="8"/>
  </r>
  <r>
    <x v="2"/>
    <x v="0"/>
    <s v="USD"/>
    <n v="1466449140"/>
    <n v="1463392828"/>
    <b v="0"/>
    <n v="96"/>
    <b v="0"/>
    <s v="technology/wearables"/>
    <n v="0.82817600000000002"/>
    <n v="301.93900000000002"/>
    <x v="2"/>
    <x v="8"/>
  </r>
  <r>
    <x v="2"/>
    <x v="0"/>
    <s v="USD"/>
    <n v="1417387322"/>
    <n v="1413495722"/>
    <b v="0"/>
    <n v="31"/>
    <b v="0"/>
    <s v="technology/wearables"/>
    <n v="0.14860000000000001"/>
    <n v="47.935000000000002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00000000001"/>
    <x v="2"/>
    <x v="8"/>
  </r>
  <r>
    <x v="2"/>
    <x v="0"/>
    <s v="USD"/>
    <n v="1427507208"/>
    <n v="1424918808"/>
    <b v="0"/>
    <n v="3"/>
    <b v="0"/>
    <s v="technology/wearables"/>
    <n v="1.06E-2"/>
    <n v="35.332999999999998"/>
    <x v="2"/>
    <x v="8"/>
  </r>
  <r>
    <x v="2"/>
    <x v="12"/>
    <s v="EUR"/>
    <n v="1451602800"/>
    <n v="1449011610"/>
    <b v="0"/>
    <n v="23"/>
    <b v="0"/>
    <s v="technology/wearables"/>
    <n v="6.2933333333333327E-2"/>
    <n v="82.087000000000003"/>
    <x v="2"/>
    <x v="8"/>
  </r>
  <r>
    <x v="2"/>
    <x v="1"/>
    <s v="GBP"/>
    <n v="1452384000"/>
    <n v="1447698300"/>
    <b v="0"/>
    <n v="23"/>
    <b v="0"/>
    <s v="technology/wearables"/>
    <n v="0.1275"/>
    <n v="110.87"/>
    <x v="2"/>
    <x v="8"/>
  </r>
  <r>
    <x v="2"/>
    <x v="9"/>
    <s v="EUR"/>
    <n v="1403507050"/>
    <n v="1400051050"/>
    <b v="0"/>
    <n v="41"/>
    <b v="0"/>
    <s v="technology/wearables"/>
    <n v="0.13220000000000001"/>
    <n v="161.22"/>
    <x v="2"/>
    <x v="8"/>
  </r>
  <r>
    <x v="2"/>
    <x v="13"/>
    <s v="EUR"/>
    <n v="1475310825"/>
    <n v="1472718825"/>
    <b v="0"/>
    <n v="0"/>
    <b v="0"/>
    <s v="technology/wearables"/>
    <n v="0"/>
    <n v="0"/>
    <x v="2"/>
    <x v="8"/>
  </r>
  <r>
    <x v="2"/>
    <x v="0"/>
    <s v="USD"/>
    <n v="1475101495"/>
    <n v="1472509495"/>
    <b v="0"/>
    <n v="32"/>
    <b v="0"/>
    <s v="technology/wearables"/>
    <n v="0.16769999999999999"/>
    <n v="52.405999999999999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6000000000001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99999999994"/>
    <x v="2"/>
    <x v="8"/>
  </r>
  <r>
    <x v="2"/>
    <x v="0"/>
    <s v="USD"/>
    <n v="1417388340"/>
    <n v="1412835530"/>
    <b v="0"/>
    <n v="11"/>
    <b v="0"/>
    <s v="technology/wearables"/>
    <n v="2.3345000000000001E-2"/>
    <n v="424.45499999999998"/>
    <x v="2"/>
    <x v="8"/>
  </r>
  <r>
    <x v="2"/>
    <x v="0"/>
    <s v="USD"/>
    <n v="1417276800"/>
    <n v="1415140480"/>
    <b v="0"/>
    <n v="9"/>
    <b v="0"/>
    <s v="technology/wearables"/>
    <n v="7.2599999999999998E-2"/>
    <n v="80.667000000000002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8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499999999999"/>
    <x v="2"/>
    <x v="8"/>
  </r>
  <r>
    <x v="1"/>
    <x v="6"/>
    <s v="EUR"/>
    <n v="1489680061"/>
    <n v="1487091661"/>
    <b v="0"/>
    <n v="15"/>
    <b v="0"/>
    <s v="technology/wearables"/>
    <n v="0.16055"/>
    <n v="214.06700000000001"/>
    <x v="2"/>
    <x v="8"/>
  </r>
  <r>
    <x v="1"/>
    <x v="0"/>
    <s v="USD"/>
    <n v="1455814827"/>
    <n v="1453222827"/>
    <b v="0"/>
    <n v="95"/>
    <b v="0"/>
    <s v="technology/wearables"/>
    <n v="0.82208000000000003"/>
    <n v="216.33699999999999"/>
    <x v="2"/>
    <x v="8"/>
  </r>
  <r>
    <x v="1"/>
    <x v="0"/>
    <s v="USD"/>
    <n v="1446217183"/>
    <n v="1443538783"/>
    <b v="0"/>
    <n v="161"/>
    <b v="0"/>
    <s v="technology/wearables"/>
    <n v="0.75051000000000001"/>
    <n v="932.31100000000004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"/>
    <x v="2"/>
    <x v="8"/>
  </r>
  <r>
    <x v="1"/>
    <x v="0"/>
    <s v="USD"/>
    <n v="1451419200"/>
    <n v="1449000056"/>
    <b v="0"/>
    <n v="90"/>
    <b v="0"/>
    <s v="technology/wearables"/>
    <n v="0.34527999999999998"/>
    <n v="95.91100000000000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000000000001"/>
    <x v="2"/>
    <x v="8"/>
  </r>
  <r>
    <x v="1"/>
    <x v="0"/>
    <s v="USD"/>
    <n v="1448125935"/>
    <n v="1444666335"/>
    <b v="0"/>
    <n v="355"/>
    <b v="0"/>
    <s v="technology/wearables"/>
    <n v="0.22878799999999999"/>
    <n v="161.11799999999999"/>
    <x v="2"/>
    <x v="8"/>
  </r>
  <r>
    <x v="1"/>
    <x v="0"/>
    <s v="USD"/>
    <n v="1468496933"/>
    <n v="1465904933"/>
    <b v="0"/>
    <n v="7"/>
    <b v="0"/>
    <s v="technology/wearables"/>
    <n v="3.1050000000000001E-2"/>
    <n v="88.713999999999999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x v="0"/>
    <x v="0"/>
    <s v="USD"/>
    <n v="1431876677"/>
    <n v="1429284677"/>
    <b v="1"/>
    <n v="74"/>
    <b v="1"/>
    <s v="music/electronic music"/>
    <n v="1.149"/>
    <n v="31.053999999999998"/>
    <x v="4"/>
    <x v="15"/>
  </r>
  <r>
    <x v="0"/>
    <x v="1"/>
    <s v="GBP"/>
    <n v="1434837861"/>
    <n v="1432245861"/>
    <b v="0"/>
    <n v="131"/>
    <b v="1"/>
    <s v="music/electronic music"/>
    <n v="2.3715000000000002"/>
    <n v="36.206000000000003"/>
    <x v="4"/>
    <x v="15"/>
  </r>
  <r>
    <x v="0"/>
    <x v="11"/>
    <s v="SEK"/>
    <n v="1454248563"/>
    <n v="1451656563"/>
    <b v="1"/>
    <n v="61"/>
    <b v="1"/>
    <s v="music/electronic music"/>
    <n v="1.1863774999999999"/>
    <n v="388.976"/>
    <x v="4"/>
    <x v="15"/>
  </r>
  <r>
    <x v="0"/>
    <x v="0"/>
    <s v="USD"/>
    <n v="1426532437"/>
    <n v="1423944037"/>
    <b v="1"/>
    <n v="1071"/>
    <b v="1"/>
    <s v="music/electronic music"/>
    <n v="1.099283142857143"/>
    <n v="71.849000000000004"/>
    <x v="4"/>
    <x v="15"/>
  </r>
  <r>
    <x v="0"/>
    <x v="1"/>
    <s v="GBP"/>
    <n v="1459414016"/>
    <n v="1456480016"/>
    <b v="1"/>
    <n v="122"/>
    <b v="1"/>
    <s v="music/electronic music"/>
    <n v="1.0000828571428571"/>
    <n v="57.381999999999998"/>
    <x v="4"/>
    <x v="15"/>
  </r>
  <r>
    <x v="0"/>
    <x v="0"/>
    <s v="USD"/>
    <n v="1414025347"/>
    <n v="1411433347"/>
    <b v="1"/>
    <n v="111"/>
    <b v="1"/>
    <s v="music/electronic music"/>
    <n v="1.0309292094387414"/>
    <n v="69.667000000000002"/>
    <x v="4"/>
    <x v="15"/>
  </r>
  <r>
    <x v="0"/>
    <x v="1"/>
    <s v="GBP"/>
    <n v="1488830400"/>
    <n v="1484924605"/>
    <b v="1"/>
    <n v="255"/>
    <b v="1"/>
    <s v="music/electronic music"/>
    <n v="1.1727000000000001"/>
    <n v="45.988"/>
    <x v="4"/>
    <x v="15"/>
  </r>
  <r>
    <x v="0"/>
    <x v="11"/>
    <s v="SEK"/>
    <n v="1428184740"/>
    <n v="1423501507"/>
    <b v="0"/>
    <n v="141"/>
    <b v="1"/>
    <s v="music/electronic music"/>
    <n v="1.1175999999999999"/>
    <n v="79.262"/>
    <x v="4"/>
    <x v="15"/>
  </r>
  <r>
    <x v="0"/>
    <x v="0"/>
    <s v="USD"/>
    <n v="1473680149"/>
    <n v="1472470549"/>
    <b v="0"/>
    <n v="159"/>
    <b v="1"/>
    <s v="music/electronic music"/>
    <n v="3.4209999999999998"/>
    <n v="43.030999999999999"/>
    <x v="4"/>
    <x v="15"/>
  </r>
  <r>
    <x v="0"/>
    <x v="0"/>
    <s v="USD"/>
    <n v="1450290010"/>
    <n v="1447698010"/>
    <b v="0"/>
    <n v="99"/>
    <b v="1"/>
    <s v="music/electronic music"/>
    <n v="1.0740000000000001"/>
    <n v="108.485"/>
    <x v="4"/>
    <x v="15"/>
  </r>
  <r>
    <x v="0"/>
    <x v="0"/>
    <s v="USD"/>
    <n v="1466697625"/>
    <n v="1464105625"/>
    <b v="0"/>
    <n v="96"/>
    <b v="1"/>
    <s v="music/electronic music"/>
    <n v="1.0849703703703704"/>
    <n v="61.03"/>
    <x v="4"/>
    <x v="15"/>
  </r>
  <r>
    <x v="0"/>
    <x v="1"/>
    <s v="GBP"/>
    <n v="1481564080"/>
    <n v="1479144880"/>
    <b v="0"/>
    <n v="27"/>
    <b v="1"/>
    <s v="music/electronic music"/>
    <n v="1.0286144578313252"/>
    <n v="50.593000000000004"/>
    <x v="4"/>
    <x v="15"/>
  </r>
  <r>
    <x v="0"/>
    <x v="0"/>
    <s v="USD"/>
    <n v="1470369540"/>
    <n v="1467604804"/>
    <b v="0"/>
    <n v="166"/>
    <b v="1"/>
    <s v="music/electronic music"/>
    <n v="1.3000180000000001"/>
    <n v="39.156999999999996"/>
    <x v="4"/>
    <x v="15"/>
  </r>
  <r>
    <x v="0"/>
    <x v="0"/>
    <s v="USD"/>
    <n v="1423668220"/>
    <n v="1421076220"/>
    <b v="0"/>
    <n v="76"/>
    <b v="1"/>
    <s v="music/electronic music"/>
    <n v="1.0765217391304347"/>
    <n v="65.158000000000001"/>
    <x v="4"/>
    <x v="15"/>
  </r>
  <r>
    <x v="0"/>
    <x v="0"/>
    <s v="USD"/>
    <n v="1357545600"/>
    <n v="1354790790"/>
    <b v="0"/>
    <n v="211"/>
    <b v="1"/>
    <s v="music/electronic music"/>
    <n v="1.1236044444444444"/>
    <n v="23.963000000000001"/>
    <x v="4"/>
    <x v="15"/>
  </r>
  <r>
    <x v="0"/>
    <x v="0"/>
    <s v="USD"/>
    <n v="1431925200"/>
    <n v="1429991062"/>
    <b v="0"/>
    <n v="21"/>
    <b v="1"/>
    <s v="music/electronic music"/>
    <n v="1.0209999999999999"/>
    <n v="48.619"/>
    <x v="4"/>
    <x v="15"/>
  </r>
  <r>
    <x v="0"/>
    <x v="0"/>
    <s v="USD"/>
    <n v="1458362023"/>
    <n v="1455773623"/>
    <b v="0"/>
    <n v="61"/>
    <b v="1"/>
    <s v="music/electronic music"/>
    <n v="1.4533333333333334"/>
    <n v="35.738"/>
    <x v="4"/>
    <x v="15"/>
  </r>
  <r>
    <x v="0"/>
    <x v="0"/>
    <s v="USD"/>
    <n v="1481615940"/>
    <n v="1479436646"/>
    <b v="0"/>
    <n v="30"/>
    <b v="1"/>
    <s v="music/electronic music"/>
    <n v="1.282"/>
    <n v="21.367000000000001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n v="0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000000000001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n v="0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n v="0"/>
    <x v="5"/>
    <x v="16"/>
  </r>
  <r>
    <x v="1"/>
    <x v="0"/>
    <s v="USD"/>
    <n v="1442257677"/>
    <n v="1439665677"/>
    <b v="0"/>
    <n v="0"/>
    <b v="0"/>
    <s v="journalism/audio"/>
    <n v="0"/>
    <n v="0"/>
    <x v="5"/>
    <x v="16"/>
  </r>
  <r>
    <x v="1"/>
    <x v="0"/>
    <s v="USD"/>
    <n v="1409098825"/>
    <n v="1406679625"/>
    <b v="0"/>
    <n v="0"/>
    <b v="0"/>
    <s v="journalism/audio"/>
    <n v="0"/>
    <n v="0"/>
    <x v="5"/>
    <x v="16"/>
  </r>
  <r>
    <x v="1"/>
    <x v="0"/>
    <s v="USD"/>
    <n v="1465243740"/>
    <n v="1461438495"/>
    <b v="0"/>
    <n v="0"/>
    <b v="0"/>
    <s v="journalism/audio"/>
    <n v="0"/>
    <n v="0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n v="0"/>
    <x v="5"/>
    <x v="16"/>
  </r>
  <r>
    <x v="1"/>
    <x v="0"/>
    <s v="USD"/>
    <n v="1457394545"/>
    <n v="1454802545"/>
    <b v="0"/>
    <n v="0"/>
    <b v="0"/>
    <s v="journalism/audio"/>
    <n v="0"/>
    <n v="0"/>
    <x v="5"/>
    <x v="16"/>
  </r>
  <r>
    <x v="1"/>
    <x v="0"/>
    <s v="USD"/>
    <n v="1429892177"/>
    <n v="1424711777"/>
    <b v="0"/>
    <n v="0"/>
    <b v="0"/>
    <s v="journalism/audio"/>
    <n v="0"/>
    <n v="0"/>
    <x v="5"/>
    <x v="16"/>
  </r>
  <r>
    <x v="1"/>
    <x v="0"/>
    <s v="USD"/>
    <n v="1480888483"/>
    <n v="1478292883"/>
    <b v="0"/>
    <n v="0"/>
    <b v="0"/>
    <s v="journalism/audio"/>
    <n v="0"/>
    <n v="0"/>
    <x v="5"/>
    <x v="16"/>
  </r>
  <r>
    <x v="1"/>
    <x v="0"/>
    <s v="USD"/>
    <n v="1427328000"/>
    <n v="1423777043"/>
    <b v="0"/>
    <n v="0"/>
    <b v="0"/>
    <s v="journalism/audio"/>
    <n v="0"/>
    <n v="0"/>
    <x v="5"/>
    <x v="16"/>
  </r>
  <r>
    <x v="1"/>
    <x v="0"/>
    <s v="USD"/>
    <n v="1426269456"/>
    <n v="1423681056"/>
    <b v="0"/>
    <n v="0"/>
    <b v="0"/>
    <s v="journalism/audio"/>
    <n v="0"/>
    <n v="0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n v="0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n v="0"/>
    <x v="5"/>
    <x v="16"/>
  </r>
  <r>
    <x v="2"/>
    <x v="0"/>
    <s v="USD"/>
    <n v="1373174903"/>
    <n v="1369286903"/>
    <b v="0"/>
    <n v="123"/>
    <b v="0"/>
    <s v="games/video games"/>
    <n v="8.9744444444444446E-2"/>
    <n v="65.667000000000002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5999999999999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n v="0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99999999999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0999999999999"/>
    <x v="6"/>
    <x v="17"/>
  </r>
  <r>
    <x v="2"/>
    <x v="0"/>
    <s v="USD"/>
    <n v="1452744011"/>
    <n v="1450152011"/>
    <b v="0"/>
    <n v="167"/>
    <b v="0"/>
    <s v="games/video games"/>
    <n v="0.29376000000000002"/>
    <n v="43.975999999999999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7000000000002"/>
    <x v="6"/>
    <x v="17"/>
  </r>
  <r>
    <x v="2"/>
    <x v="0"/>
    <s v="USD"/>
    <n v="1399778333"/>
    <n v="1397186333"/>
    <b v="0"/>
    <n v="98"/>
    <b v="0"/>
    <s v="games/video games"/>
    <n v="9.1050000000000006E-2"/>
    <n v="18.582000000000001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7000000000002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n v="0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n v="0"/>
    <x v="6"/>
    <x v="17"/>
  </r>
  <r>
    <x v="2"/>
    <x v="0"/>
    <s v="USD"/>
    <n v="1398366667"/>
    <n v="1395774667"/>
    <b v="0"/>
    <n v="147"/>
    <b v="0"/>
    <s v="games/video games"/>
    <n v="0.14182977777777778"/>
    <n v="43.417000000000002"/>
    <x v="6"/>
    <x v="17"/>
  </r>
  <r>
    <x v="2"/>
    <x v="6"/>
    <s v="EUR"/>
    <n v="1435293175"/>
    <n v="1432701175"/>
    <b v="0"/>
    <n v="49"/>
    <b v="0"/>
    <s v="games/video games"/>
    <n v="7.8266666666666665E-2"/>
    <n v="23.959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3000000000001"/>
    <x v="6"/>
    <x v="17"/>
  </r>
  <r>
    <x v="2"/>
    <x v="0"/>
    <s v="USD"/>
    <n v="1318180033"/>
    <n v="1315588033"/>
    <b v="0"/>
    <n v="27"/>
    <b v="0"/>
    <s v="games/video games"/>
    <n v="0.18300055555555556"/>
    <n v="122"/>
    <x v="6"/>
    <x v="17"/>
  </r>
  <r>
    <x v="2"/>
    <x v="0"/>
    <s v="USD"/>
    <n v="1377867220"/>
    <n v="1375275220"/>
    <b v="0"/>
    <n v="94"/>
    <b v="0"/>
    <s v="games/video games"/>
    <n v="5.0347999999999997E-2"/>
    <n v="267.80900000000003"/>
    <x v="6"/>
    <x v="17"/>
  </r>
  <r>
    <x v="2"/>
    <x v="0"/>
    <s v="USD"/>
    <n v="1412393400"/>
    <n v="1409747154"/>
    <b v="0"/>
    <n v="29"/>
    <b v="0"/>
    <s v="games/video games"/>
    <n v="0.17933333333333334"/>
    <n v="74.206999999999994"/>
    <x v="6"/>
    <x v="17"/>
  </r>
  <r>
    <x v="2"/>
    <x v="0"/>
    <s v="USD"/>
    <n v="1393786877"/>
    <n v="1390330877"/>
    <b v="0"/>
    <n v="7"/>
    <b v="0"/>
    <s v="games/video games"/>
    <n v="4.6999999999999999E-4"/>
    <n v="6.7140000000000004"/>
    <x v="6"/>
    <x v="17"/>
  </r>
  <r>
    <x v="2"/>
    <x v="0"/>
    <s v="USD"/>
    <n v="1397413095"/>
    <n v="1394821095"/>
    <b v="0"/>
    <n v="22"/>
    <b v="0"/>
    <s v="games/video games"/>
    <n v="7.2120000000000004E-2"/>
    <n v="81.954999999999998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0000000000002"/>
    <x v="6"/>
    <x v="17"/>
  </r>
  <r>
    <x v="2"/>
    <x v="0"/>
    <s v="USD"/>
    <n v="1386568740"/>
    <n v="1383095125"/>
    <b v="0"/>
    <n v="24"/>
    <b v="0"/>
    <s v="games/video games"/>
    <n v="5.3124999999999999E-2"/>
    <n v="17.707999999999998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6999999999997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000000000002"/>
    <x v="6"/>
    <x v="17"/>
  </r>
  <r>
    <x v="2"/>
    <x v="0"/>
    <s v="USD"/>
    <n v="1406148024"/>
    <n v="1403556024"/>
    <b v="0"/>
    <n v="0"/>
    <b v="0"/>
    <s v="games/video games"/>
    <n v="0"/>
    <n v="0"/>
    <x v="6"/>
    <x v="17"/>
  </r>
  <r>
    <x v="2"/>
    <x v="0"/>
    <s v="USD"/>
    <n v="1334326635"/>
    <n v="1329146235"/>
    <b v="0"/>
    <n v="21"/>
    <b v="0"/>
    <s v="games/video games"/>
    <n v="2.93E-2"/>
    <n v="34.881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999999999999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99999999999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0000000000002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2999999999998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n v="0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n v="0"/>
    <x v="6"/>
    <x v="17"/>
  </r>
  <r>
    <x v="2"/>
    <x v="0"/>
    <s v="USD"/>
    <n v="1397910848"/>
    <n v="1395318848"/>
    <b v="0"/>
    <n v="3"/>
    <b v="0"/>
    <s v="games/video games"/>
    <n v="2.2000000000000001E-3"/>
    <n v="3.6669999999999998"/>
    <x v="6"/>
    <x v="17"/>
  </r>
  <r>
    <x v="2"/>
    <x v="0"/>
    <s v="USD"/>
    <n v="1430409651"/>
    <n v="1427817651"/>
    <b v="0"/>
    <n v="7"/>
    <b v="0"/>
    <s v="games/mobile games"/>
    <n v="4.7222222222222223E-3"/>
    <n v="60.713999999999999"/>
    <x v="6"/>
    <x v="18"/>
  </r>
  <r>
    <x v="2"/>
    <x v="1"/>
    <s v="GBP"/>
    <n v="1443193130"/>
    <n v="1438009130"/>
    <b v="0"/>
    <n v="0"/>
    <b v="0"/>
    <s v="games/mobile games"/>
    <n v="0"/>
    <n v="0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999999999999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9999999999998"/>
    <x v="6"/>
    <x v="18"/>
  </r>
  <r>
    <x v="2"/>
    <x v="2"/>
    <s v="AUD"/>
    <n v="1450993668"/>
    <n v="1448401668"/>
    <b v="0"/>
    <n v="0"/>
    <b v="0"/>
    <s v="games/mobile games"/>
    <n v="0"/>
    <n v="0"/>
    <x v="6"/>
    <x v="18"/>
  </r>
  <r>
    <x v="2"/>
    <x v="5"/>
    <s v="CAD"/>
    <n v="1483238771"/>
    <n v="1480646771"/>
    <b v="0"/>
    <n v="13"/>
    <b v="0"/>
    <s v="games/mobile games"/>
    <n v="0.14380000000000001"/>
    <n v="110.61499999999999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00000000001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n v="0"/>
    <x v="6"/>
    <x v="18"/>
  </r>
  <r>
    <x v="2"/>
    <x v="12"/>
    <s v="EUR"/>
    <n v="1436460450"/>
    <n v="1433868450"/>
    <b v="0"/>
    <n v="0"/>
    <b v="0"/>
    <s v="games/mobile games"/>
    <n v="0"/>
    <n v="0"/>
    <x v="6"/>
    <x v="18"/>
  </r>
  <r>
    <x v="2"/>
    <x v="0"/>
    <s v="USD"/>
    <n v="1424131727"/>
    <n v="1421539727"/>
    <b v="0"/>
    <n v="0"/>
    <b v="0"/>
    <s v="games/mobile games"/>
    <n v="0"/>
    <n v="0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n v="0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7000000000002"/>
    <x v="7"/>
    <x v="19"/>
  </r>
  <r>
    <x v="2"/>
    <x v="5"/>
    <s v="CAD"/>
    <n v="1413760783"/>
    <n v="1408576783"/>
    <b v="0"/>
    <n v="0"/>
    <b v="0"/>
    <s v="food/food trucks"/>
    <n v="0"/>
    <n v="0"/>
    <x v="7"/>
    <x v="19"/>
  </r>
  <r>
    <x v="2"/>
    <x v="0"/>
    <s v="USD"/>
    <n v="1480568781"/>
    <n v="1477973181"/>
    <b v="0"/>
    <n v="3"/>
    <b v="0"/>
    <s v="food/food trucks"/>
    <n v="4.8666666666666667E-3"/>
    <n v="24.332999999999998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n v="0"/>
    <x v="7"/>
    <x v="19"/>
  </r>
  <r>
    <x v="2"/>
    <x v="0"/>
    <s v="USD"/>
    <n v="1431709312"/>
    <n v="1429117312"/>
    <b v="0"/>
    <n v="15"/>
    <b v="0"/>
    <s v="food/food trucks"/>
    <n v="5.6937500000000002E-2"/>
    <n v="60.732999999999997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n v="0"/>
    <x v="7"/>
    <x v="19"/>
  </r>
  <r>
    <x v="2"/>
    <x v="0"/>
    <s v="USD"/>
    <n v="1417795480"/>
    <n v="1412607880"/>
    <b v="0"/>
    <n v="3"/>
    <b v="0"/>
    <s v="food/food trucks"/>
    <n v="1.5100000000000001E-2"/>
    <n v="50.332999999999998"/>
    <x v="7"/>
    <x v="19"/>
  </r>
  <r>
    <x v="2"/>
    <x v="0"/>
    <s v="USD"/>
    <n v="1418091128"/>
    <n v="1415499128"/>
    <b v="0"/>
    <n v="3"/>
    <b v="0"/>
    <s v="food/food trucks"/>
    <n v="4.6666666666666671E-3"/>
    <n v="11.667"/>
    <x v="7"/>
    <x v="19"/>
  </r>
  <r>
    <x v="2"/>
    <x v="0"/>
    <s v="USD"/>
    <n v="1435679100"/>
    <n v="1433006765"/>
    <b v="0"/>
    <n v="0"/>
    <b v="0"/>
    <s v="food/food trucks"/>
    <n v="0"/>
    <n v="0"/>
    <x v="7"/>
    <x v="19"/>
  </r>
  <r>
    <x v="2"/>
    <x v="0"/>
    <s v="USD"/>
    <n v="1427510586"/>
    <n v="1424922186"/>
    <b v="0"/>
    <n v="19"/>
    <b v="0"/>
    <s v="food/food trucks"/>
    <n v="3.85E-2"/>
    <n v="60.789000000000001"/>
    <x v="7"/>
    <x v="19"/>
  </r>
  <r>
    <x v="2"/>
    <x v="0"/>
    <s v="USD"/>
    <n v="1432047989"/>
    <n v="1430233589"/>
    <b v="0"/>
    <n v="0"/>
    <b v="0"/>
    <s v="food/food trucks"/>
    <n v="0"/>
    <n v="0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n v="0"/>
    <x v="7"/>
    <x v="19"/>
  </r>
  <r>
    <x v="2"/>
    <x v="0"/>
    <s v="USD"/>
    <n v="1466270582"/>
    <n v="1463678582"/>
    <b v="0"/>
    <n v="0"/>
    <b v="0"/>
    <s v="food/food trucks"/>
    <n v="0"/>
    <n v="0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8000000000002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9999999999998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n v="0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99999999999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n v="0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999999999995"/>
    <x v="7"/>
    <x v="19"/>
  </r>
  <r>
    <x v="2"/>
    <x v="0"/>
    <s v="USD"/>
    <n v="1425197321"/>
    <n v="1422605321"/>
    <b v="0"/>
    <n v="3"/>
    <b v="0"/>
    <s v="food/food trucks"/>
    <n v="8.0000000000000007E-5"/>
    <n v="1.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2999999999998"/>
    <x v="7"/>
    <x v="19"/>
  </r>
  <r>
    <x v="0"/>
    <x v="1"/>
    <s v="GBP"/>
    <n v="1486391011"/>
    <n v="1483712611"/>
    <b v="0"/>
    <n v="375"/>
    <b v="1"/>
    <s v="photography/photobooks"/>
    <n v="1.0493636363636363"/>
    <n v="61.563000000000002"/>
    <x v="8"/>
    <x v="20"/>
  </r>
  <r>
    <x v="0"/>
    <x v="0"/>
    <s v="USD"/>
    <n v="1433736000"/>
    <n v="1430945149"/>
    <b v="0"/>
    <n v="111"/>
    <b v="1"/>
    <s v="photography/photobooks"/>
    <n v="1.0544"/>
    <n v="118.739"/>
    <x v="8"/>
    <x v="20"/>
  </r>
  <r>
    <x v="0"/>
    <x v="1"/>
    <s v="GBP"/>
    <n v="1433198520"/>
    <n v="1430340195"/>
    <b v="0"/>
    <n v="123"/>
    <b v="1"/>
    <s v="photography/photobooks"/>
    <n v="1.0673333333333332"/>
    <n v="65.081000000000003"/>
    <x v="8"/>
    <x v="20"/>
  </r>
  <r>
    <x v="0"/>
    <x v="0"/>
    <s v="USD"/>
    <n v="1431885600"/>
    <n v="1429133323"/>
    <b v="0"/>
    <n v="70"/>
    <b v="1"/>
    <s v="photography/photobooks"/>
    <n v="1.0412571428571429"/>
    <n v="130.15700000000001"/>
    <x v="8"/>
    <x v="20"/>
  </r>
  <r>
    <x v="0"/>
    <x v="5"/>
    <s v="CAD"/>
    <n v="1482943740"/>
    <n v="1481129340"/>
    <b v="0"/>
    <n v="85"/>
    <b v="1"/>
    <s v="photography/photobooks"/>
    <n v="1.6054999999999999"/>
    <n v="37.776000000000003"/>
    <x v="8"/>
    <x v="20"/>
  </r>
  <r>
    <x v="0"/>
    <x v="0"/>
    <s v="USD"/>
    <n v="1467242995"/>
    <n v="1465428595"/>
    <b v="0"/>
    <n v="86"/>
    <b v="1"/>
    <s v="photography/photobooks"/>
    <n v="1.0777777777777777"/>
    <n v="112.791"/>
    <x v="8"/>
    <x v="20"/>
  </r>
  <r>
    <x v="0"/>
    <x v="0"/>
    <s v="USD"/>
    <n v="1409500725"/>
    <n v="1406908725"/>
    <b v="0"/>
    <n v="13"/>
    <b v="1"/>
    <s v="photography/photobooks"/>
    <n v="1.35"/>
    <n v="51.923000000000002"/>
    <x v="8"/>
    <x v="20"/>
  </r>
  <r>
    <x v="0"/>
    <x v="0"/>
    <s v="USD"/>
    <n v="1458480560"/>
    <n v="1455892160"/>
    <b v="0"/>
    <n v="33"/>
    <b v="1"/>
    <s v="photography/photobooks"/>
    <n v="1.0907407407407408"/>
    <n v="89.242000000000004"/>
    <x v="8"/>
    <x v="20"/>
  </r>
  <r>
    <x v="0"/>
    <x v="1"/>
    <s v="GBP"/>
    <n v="1486814978"/>
    <n v="1484222978"/>
    <b v="0"/>
    <n v="15"/>
    <b v="1"/>
    <s v="photography/photobooks"/>
    <n v="2.9"/>
    <n v="19.332999999999998"/>
    <x v="8"/>
    <x v="20"/>
  </r>
  <r>
    <x v="0"/>
    <x v="0"/>
    <s v="USD"/>
    <n v="1460223453"/>
    <n v="1455043053"/>
    <b v="0"/>
    <n v="273"/>
    <b v="1"/>
    <s v="photography/photobooks"/>
    <n v="1.0395714285714286"/>
    <n v="79.966999999999999"/>
    <x v="8"/>
    <x v="20"/>
  </r>
  <r>
    <x v="0"/>
    <x v="17"/>
    <s v="EUR"/>
    <n v="1428493379"/>
    <n v="1425901379"/>
    <b v="0"/>
    <n v="714"/>
    <b v="1"/>
    <s v="photography/photobooks"/>
    <n v="3.2223999999999999"/>
    <n v="56.414999999999999"/>
    <x v="8"/>
    <x v="20"/>
  </r>
  <r>
    <x v="0"/>
    <x v="13"/>
    <s v="EUR"/>
    <n v="1450602000"/>
    <n v="1445415653"/>
    <b v="0"/>
    <n v="170"/>
    <b v="1"/>
    <s v="photography/photobooks"/>
    <n v="1.35"/>
    <n v="79.412000000000006"/>
    <x v="8"/>
    <x v="20"/>
  </r>
  <r>
    <x v="0"/>
    <x v="1"/>
    <s v="GBP"/>
    <n v="1450467539"/>
    <n v="1447875539"/>
    <b v="0"/>
    <n v="512"/>
    <b v="1"/>
    <s v="photography/photobooks"/>
    <n v="2.6991034482758622"/>
    <n v="76.438999999999993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999999999997"/>
    <x v="8"/>
    <x v="20"/>
  </r>
  <r>
    <x v="0"/>
    <x v="1"/>
    <s v="GBP"/>
    <n v="1436380200"/>
    <n v="1433615400"/>
    <b v="0"/>
    <n v="9"/>
    <b v="1"/>
    <s v="photography/photobooks"/>
    <n v="1.0131677953348381"/>
    <n v="299.22199999999998"/>
    <x v="8"/>
    <x v="20"/>
  </r>
  <r>
    <x v="0"/>
    <x v="0"/>
    <s v="USD"/>
    <n v="1429183656"/>
    <n v="1427369256"/>
    <b v="0"/>
    <n v="103"/>
    <b v="1"/>
    <s v="photography/photobooks"/>
    <n v="1.2560416666666667"/>
    <n v="58.533999999999999"/>
    <x v="8"/>
    <x v="20"/>
  </r>
  <r>
    <x v="0"/>
    <x v="1"/>
    <s v="GBP"/>
    <n v="1468593246"/>
    <n v="1466001246"/>
    <b v="0"/>
    <n v="111"/>
    <b v="1"/>
    <s v="photography/photobooks"/>
    <n v="1.0243783333333334"/>
    <n v="55.372"/>
    <x v="8"/>
    <x v="20"/>
  </r>
  <r>
    <x v="0"/>
    <x v="2"/>
    <s v="AUD"/>
    <n v="1435388154"/>
    <n v="1432796154"/>
    <b v="0"/>
    <n v="271"/>
    <b v="1"/>
    <s v="photography/photobooks"/>
    <n v="1.99244"/>
    <n v="183.804"/>
    <x v="8"/>
    <x v="20"/>
  </r>
  <r>
    <x v="0"/>
    <x v="0"/>
    <s v="USD"/>
    <n v="1433083527"/>
    <n v="1430491527"/>
    <b v="0"/>
    <n v="101"/>
    <b v="1"/>
    <s v="photography/photobooks"/>
    <n v="1.0245398773006136"/>
    <n v="165.34700000000001"/>
    <x v="8"/>
    <x v="20"/>
  </r>
  <r>
    <x v="0"/>
    <x v="0"/>
    <s v="USD"/>
    <n v="1449205200"/>
    <n v="1445363833"/>
    <b v="0"/>
    <n v="57"/>
    <b v="1"/>
    <s v="photography/photobooks"/>
    <n v="1.0294615384615384"/>
    <n v="234.78899999999999"/>
    <x v="8"/>
    <x v="20"/>
  </r>
  <r>
    <x v="0"/>
    <x v="12"/>
    <s v="EUR"/>
    <n v="1434197351"/>
    <n v="1431605351"/>
    <b v="0"/>
    <n v="62"/>
    <b v="1"/>
    <s v="photography/photobooks"/>
    <n v="1.0086153846153847"/>
    <n v="211.48400000000001"/>
    <x v="8"/>
    <x v="20"/>
  </r>
  <r>
    <x v="0"/>
    <x v="15"/>
    <s v="EUR"/>
    <n v="1489238940"/>
    <n v="1486406253"/>
    <b v="0"/>
    <n v="32"/>
    <b v="1"/>
    <s v="photography/photobooks"/>
    <n v="1.1499999999999999"/>
    <n v="32.344000000000001"/>
    <x v="8"/>
    <x v="20"/>
  </r>
  <r>
    <x v="0"/>
    <x v="13"/>
    <s v="EUR"/>
    <n v="1459418400"/>
    <n v="1456827573"/>
    <b v="0"/>
    <n v="141"/>
    <b v="1"/>
    <s v="photography/photobooks"/>
    <n v="1.0416766467065868"/>
    <n v="123.376"/>
    <x v="8"/>
    <x v="20"/>
  </r>
  <r>
    <x v="0"/>
    <x v="0"/>
    <s v="USD"/>
    <n v="1458835264"/>
    <n v="1456246864"/>
    <b v="0"/>
    <n v="75"/>
    <b v="1"/>
    <s v="photography/photobooks"/>
    <n v="1.5529999999999999"/>
    <n v="207.06700000000001"/>
    <x v="8"/>
    <x v="20"/>
  </r>
  <r>
    <x v="0"/>
    <x v="0"/>
    <s v="USD"/>
    <n v="1488053905"/>
    <n v="1485461905"/>
    <b v="0"/>
    <n v="46"/>
    <b v="1"/>
    <s v="photography/photobooks"/>
    <n v="1.06"/>
    <n v="138.261"/>
    <x v="8"/>
    <x v="20"/>
  </r>
  <r>
    <x v="0"/>
    <x v="11"/>
    <s v="SEK"/>
    <n v="1433106000"/>
    <n v="1431124572"/>
    <b v="0"/>
    <n v="103"/>
    <b v="1"/>
    <s v="photography/photobooks"/>
    <n v="2.5431499999999998"/>
    <n v="493.81599999999997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6999999999997"/>
    <x v="8"/>
    <x v="20"/>
  </r>
  <r>
    <x v="0"/>
    <x v="1"/>
    <s v="GBP"/>
    <n v="1485886100"/>
    <n v="1482862100"/>
    <b v="0"/>
    <n v="108"/>
    <b v="1"/>
    <s v="photography/photobooks"/>
    <n v="1.0223076923076924"/>
    <n v="61.52799999999999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1999999999999"/>
    <x v="8"/>
    <x v="20"/>
  </r>
  <r>
    <x v="0"/>
    <x v="0"/>
    <s v="USD"/>
    <n v="1443826980"/>
    <n v="1441032457"/>
    <b v="0"/>
    <n v="222"/>
    <b v="1"/>
    <s v="photography/photobooks"/>
    <n v="1.4570000000000001"/>
    <n v="91.882999999999996"/>
    <x v="8"/>
    <x v="20"/>
  </r>
  <r>
    <x v="0"/>
    <x v="0"/>
    <s v="USD"/>
    <n v="1468524340"/>
    <n v="1465932340"/>
    <b v="0"/>
    <n v="183"/>
    <b v="1"/>
    <s v="photography/photobooks"/>
    <n v="1.026"/>
    <n v="148.57400000000001"/>
    <x v="8"/>
    <x v="20"/>
  </r>
  <r>
    <x v="0"/>
    <x v="0"/>
    <s v="USD"/>
    <n v="1446346800"/>
    <n v="1443714800"/>
    <b v="0"/>
    <n v="89"/>
    <b v="1"/>
    <s v="photography/photobooks"/>
    <n v="1.7227777777777777"/>
    <n v="174.21299999999999"/>
    <x v="8"/>
    <x v="20"/>
  </r>
  <r>
    <x v="0"/>
    <x v="0"/>
    <s v="USD"/>
    <n v="1476961513"/>
    <n v="1474369513"/>
    <b v="0"/>
    <n v="253"/>
    <b v="1"/>
    <s v="photography/photobooks"/>
    <n v="1.5916819571865444"/>
    <n v="102.86199999999999"/>
    <x v="8"/>
    <x v="20"/>
  </r>
  <r>
    <x v="0"/>
    <x v="12"/>
    <s v="EUR"/>
    <n v="1440515112"/>
    <n v="1437923112"/>
    <b v="0"/>
    <n v="140"/>
    <b v="1"/>
    <s v="photography/photobooks"/>
    <n v="1.0376666666666667"/>
    <n v="111.179"/>
    <x v="8"/>
    <x v="20"/>
  </r>
  <r>
    <x v="0"/>
    <x v="1"/>
    <s v="GBP"/>
    <n v="1480809600"/>
    <n v="1478431488"/>
    <b v="0"/>
    <n v="103"/>
    <b v="1"/>
    <s v="photography/photobooks"/>
    <n v="1.1140954545454547"/>
    <n v="23.795999999999999"/>
    <x v="8"/>
    <x v="20"/>
  </r>
  <r>
    <x v="0"/>
    <x v="5"/>
    <s v="CAD"/>
    <n v="1459483200"/>
    <n v="1456852647"/>
    <b v="0"/>
    <n v="138"/>
    <b v="1"/>
    <s v="photography/photobooks"/>
    <n v="2.80375"/>
    <n v="81.268000000000001"/>
    <x v="8"/>
    <x v="20"/>
  </r>
  <r>
    <x v="0"/>
    <x v="0"/>
    <s v="USD"/>
    <n v="1478754909"/>
    <n v="1476159309"/>
    <b v="0"/>
    <n v="191"/>
    <b v="1"/>
    <s v="photography/photobooks"/>
    <n v="1.1210606060606061"/>
    <n v="116.215"/>
    <x v="8"/>
    <x v="20"/>
  </r>
  <r>
    <x v="1"/>
    <x v="0"/>
    <s v="USD"/>
    <n v="1402060302"/>
    <n v="1396876302"/>
    <b v="0"/>
    <n v="18"/>
    <b v="0"/>
    <s v="music/world music"/>
    <n v="7.0666666666666669E-2"/>
    <n v="58.889000000000003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n v="0"/>
    <x v="4"/>
    <x v="21"/>
  </r>
  <r>
    <x v="1"/>
    <x v="0"/>
    <s v="USD"/>
    <n v="1317231008"/>
    <n v="1312047008"/>
    <b v="0"/>
    <n v="24"/>
    <b v="0"/>
    <s v="music/world music"/>
    <n v="0.29299999999999998"/>
    <n v="61.042000000000002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n v="0"/>
    <x v="4"/>
    <x v="21"/>
  </r>
  <r>
    <x v="1"/>
    <x v="0"/>
    <s v="USD"/>
    <n v="1440723600"/>
    <n v="1436394968"/>
    <b v="0"/>
    <n v="0"/>
    <b v="0"/>
    <s v="music/world music"/>
    <n v="0"/>
    <n v="0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2999999999998"/>
    <x v="4"/>
    <x v="21"/>
  </r>
  <r>
    <x v="1"/>
    <x v="1"/>
    <s v="GBP"/>
    <n v="1422903342"/>
    <n v="1420311342"/>
    <b v="0"/>
    <n v="0"/>
    <b v="0"/>
    <s v="music/world music"/>
    <n v="0"/>
    <n v="0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n v="0"/>
    <x v="4"/>
    <x v="21"/>
  </r>
  <r>
    <x v="1"/>
    <x v="0"/>
    <s v="USD"/>
    <n v="1345790865"/>
    <n v="1344062865"/>
    <b v="0"/>
    <n v="0"/>
    <b v="0"/>
    <s v="music/world music"/>
    <n v="0"/>
    <n v="0"/>
    <x v="4"/>
    <x v="21"/>
  </r>
  <r>
    <x v="1"/>
    <x v="0"/>
    <s v="USD"/>
    <n v="1312641536"/>
    <n v="1310049536"/>
    <b v="0"/>
    <n v="3"/>
    <b v="0"/>
    <s v="music/world music"/>
    <n v="0.17799999999999999"/>
    <n v="59.332999999999998"/>
    <x v="4"/>
    <x v="21"/>
  </r>
  <r>
    <x v="1"/>
    <x v="0"/>
    <s v="USD"/>
    <n v="1325804767"/>
    <n v="1323212767"/>
    <b v="0"/>
    <n v="0"/>
    <b v="0"/>
    <s v="music/world music"/>
    <n v="0"/>
    <n v="0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999999999995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000000000003"/>
    <x v="4"/>
    <x v="11"/>
  </r>
  <r>
    <x v="0"/>
    <x v="0"/>
    <s v="USD"/>
    <n v="1402755834"/>
    <n v="1400163834"/>
    <b v="1"/>
    <n v="17"/>
    <b v="1"/>
    <s v="music/rock"/>
    <n v="1.2024999999999999"/>
    <n v="141.471"/>
    <x v="4"/>
    <x v="11"/>
  </r>
  <r>
    <x v="0"/>
    <x v="0"/>
    <s v="USD"/>
    <n v="1323136949"/>
    <n v="1319245349"/>
    <b v="1"/>
    <n v="31"/>
    <b v="1"/>
    <s v="music/rock"/>
    <n v="1.17"/>
    <n v="75.483999999999995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000000000005"/>
    <x v="4"/>
    <x v="11"/>
  </r>
  <r>
    <x v="0"/>
    <x v="0"/>
    <s v="USD"/>
    <n v="1341683211"/>
    <n v="1339091211"/>
    <b v="1"/>
    <n v="81"/>
    <b v="1"/>
    <s v="music/rock"/>
    <n v="1.0444"/>
    <n v="64.468999999999994"/>
    <x v="4"/>
    <x v="11"/>
  </r>
  <r>
    <x v="0"/>
    <x v="0"/>
    <s v="USD"/>
    <n v="1410017131"/>
    <n v="1406129131"/>
    <b v="1"/>
    <n v="508"/>
    <b v="1"/>
    <s v="music/rock"/>
    <n v="2.0015333333333332"/>
    <n v="118.20099999999999"/>
    <x v="4"/>
    <x v="11"/>
  </r>
  <r>
    <x v="0"/>
    <x v="0"/>
    <s v="USD"/>
    <n v="1316979167"/>
    <n v="1311795167"/>
    <b v="1"/>
    <n v="74"/>
    <b v="1"/>
    <s v="music/rock"/>
    <n v="1.018"/>
    <n v="82.540999999999997"/>
    <x v="4"/>
    <x v="11"/>
  </r>
  <r>
    <x v="0"/>
    <x v="0"/>
    <s v="USD"/>
    <n v="1382658169"/>
    <n v="1380238969"/>
    <b v="1"/>
    <n v="141"/>
    <b v="1"/>
    <s v="music/rock"/>
    <n v="1.3765714285714286"/>
    <n v="34.17"/>
    <x v="4"/>
    <x v="11"/>
  </r>
  <r>
    <x v="0"/>
    <x v="0"/>
    <s v="USD"/>
    <n v="1409770107"/>
    <n v="1407178107"/>
    <b v="1"/>
    <n v="711"/>
    <b v="1"/>
    <s v="music/rock"/>
    <n v="3038.3319999999999"/>
    <n v="42.732999999999997"/>
    <x v="4"/>
    <x v="11"/>
  </r>
  <r>
    <x v="0"/>
    <x v="0"/>
    <s v="USD"/>
    <n v="1293857940"/>
    <n v="1288968886"/>
    <b v="1"/>
    <n v="141"/>
    <b v="1"/>
    <s v="music/rock"/>
    <n v="1.9885074626865671"/>
    <n v="94.489000000000004"/>
    <x v="4"/>
    <x v="11"/>
  </r>
  <r>
    <x v="0"/>
    <x v="0"/>
    <s v="USD"/>
    <n v="1385932652"/>
    <n v="1383337052"/>
    <b v="1"/>
    <n v="109"/>
    <b v="1"/>
    <s v="music/rock"/>
    <n v="2.0236666666666667"/>
    <n v="55.697000000000003"/>
    <x v="4"/>
    <x v="11"/>
  </r>
  <r>
    <x v="0"/>
    <x v="0"/>
    <s v="USD"/>
    <n v="1329084231"/>
    <n v="1326492231"/>
    <b v="1"/>
    <n v="361"/>
    <b v="1"/>
    <s v="music/rock"/>
    <n v="1.1796376666666666"/>
    <n v="98.031000000000006"/>
    <x v="4"/>
    <x v="11"/>
  </r>
  <r>
    <x v="0"/>
    <x v="0"/>
    <s v="USD"/>
    <n v="1301792590"/>
    <n v="1297562590"/>
    <b v="1"/>
    <n v="176"/>
    <b v="1"/>
    <s v="music/rock"/>
    <n v="2.9472727272727273"/>
    <n v="92.102000000000004"/>
    <x v="4"/>
    <x v="11"/>
  </r>
  <r>
    <x v="0"/>
    <x v="0"/>
    <s v="USD"/>
    <n v="1377960012"/>
    <n v="1375368012"/>
    <b v="1"/>
    <n v="670"/>
    <b v="1"/>
    <s v="music/rock"/>
    <n v="2.1314633333333335"/>
    <n v="38.174999999999997"/>
    <x v="4"/>
    <x v="11"/>
  </r>
  <r>
    <x v="0"/>
    <x v="0"/>
    <s v="USD"/>
    <n v="1402286340"/>
    <n v="1399504664"/>
    <b v="1"/>
    <n v="96"/>
    <b v="1"/>
    <s v="music/rock"/>
    <n v="1.0424"/>
    <n v="27.146000000000001"/>
    <x v="4"/>
    <x v="11"/>
  </r>
  <r>
    <x v="0"/>
    <x v="0"/>
    <s v="USD"/>
    <n v="1393445620"/>
    <n v="1390853620"/>
    <b v="1"/>
    <n v="74"/>
    <b v="1"/>
    <s v="music/rock"/>
    <n v="1.1366666666666667"/>
    <n v="50.689"/>
    <x v="4"/>
    <x v="11"/>
  </r>
  <r>
    <x v="0"/>
    <x v="0"/>
    <s v="USD"/>
    <n v="1390983227"/>
    <n v="1388391227"/>
    <b v="1"/>
    <n v="52"/>
    <b v="1"/>
    <s v="music/rock"/>
    <n v="1.0125"/>
    <n v="38.942"/>
    <x v="4"/>
    <x v="11"/>
  </r>
  <r>
    <x v="0"/>
    <x v="5"/>
    <s v="CAD"/>
    <n v="1392574692"/>
    <n v="1389982692"/>
    <b v="1"/>
    <n v="105"/>
    <b v="1"/>
    <s v="music/rock"/>
    <n v="1.2541538461538462"/>
    <n v="77.638000000000005"/>
    <x v="4"/>
    <x v="11"/>
  </r>
  <r>
    <x v="0"/>
    <x v="0"/>
    <s v="USD"/>
    <n v="1396054800"/>
    <n v="1393034470"/>
    <b v="1"/>
    <n v="41"/>
    <b v="1"/>
    <s v="music/rock"/>
    <n v="1.19"/>
    <n v="43.536999999999999"/>
    <x v="4"/>
    <x v="11"/>
  </r>
  <r>
    <x v="0"/>
    <x v="0"/>
    <s v="USD"/>
    <n v="1383062083"/>
    <n v="1380556483"/>
    <b v="1"/>
    <n v="34"/>
    <b v="1"/>
    <s v="music/rock"/>
    <n v="1.6646153846153846"/>
    <n v="31.824000000000002"/>
    <x v="4"/>
    <x v="11"/>
  </r>
  <r>
    <x v="0"/>
    <x v="0"/>
    <s v="USD"/>
    <n v="1291131815"/>
    <n v="1287071015"/>
    <b v="1"/>
    <n v="66"/>
    <b v="1"/>
    <s v="music/rock"/>
    <n v="1.1914771428571429"/>
    <n v="63.183999999999997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499999999999"/>
    <x v="4"/>
    <x v="11"/>
  </r>
  <r>
    <x v="0"/>
    <x v="0"/>
    <s v="USD"/>
    <n v="1379708247"/>
    <n v="1377116247"/>
    <b v="1"/>
    <n v="182"/>
    <b v="1"/>
    <s v="music/rock"/>
    <n v="1.1666666666666667"/>
    <n v="76.923000000000002"/>
    <x v="4"/>
    <x v="11"/>
  </r>
  <r>
    <x v="0"/>
    <x v="0"/>
    <s v="USD"/>
    <n v="1460764800"/>
    <n v="1458157512"/>
    <b v="1"/>
    <n v="206"/>
    <b v="1"/>
    <s v="music/rock"/>
    <n v="1.0864893617021276"/>
    <n v="99.155000000000001"/>
    <x v="4"/>
    <x v="11"/>
  </r>
  <r>
    <x v="0"/>
    <x v="0"/>
    <s v="USD"/>
    <n v="1332704042"/>
    <n v="1327523642"/>
    <b v="1"/>
    <n v="169"/>
    <b v="1"/>
    <s v="music/rock"/>
    <n v="1.1472"/>
    <n v="67.882000000000005"/>
    <x v="4"/>
    <x v="11"/>
  </r>
  <r>
    <x v="0"/>
    <x v="0"/>
    <s v="USD"/>
    <n v="1384363459"/>
    <n v="1381767859"/>
    <b v="1"/>
    <n v="31"/>
    <b v="1"/>
    <s v="music/rock"/>
    <n v="1.018"/>
    <n v="246.29"/>
    <x v="4"/>
    <x v="11"/>
  </r>
  <r>
    <x v="0"/>
    <x v="0"/>
    <s v="USD"/>
    <n v="1276574400"/>
    <n v="1270576379"/>
    <b v="1"/>
    <n v="28"/>
    <b v="1"/>
    <s v="music/rock"/>
    <n v="1.06"/>
    <n v="189.286"/>
    <x v="4"/>
    <x v="11"/>
  </r>
  <r>
    <x v="0"/>
    <x v="5"/>
    <s v="CAD"/>
    <n v="1409506291"/>
    <n v="1406914291"/>
    <b v="1"/>
    <n v="54"/>
    <b v="1"/>
    <s v="music/rock"/>
    <n v="1.0349999999999999"/>
    <n v="76.667000000000002"/>
    <x v="4"/>
    <x v="11"/>
  </r>
  <r>
    <x v="0"/>
    <x v="0"/>
    <s v="USD"/>
    <n v="1346344425"/>
    <n v="1343320425"/>
    <b v="1"/>
    <n v="467"/>
    <b v="1"/>
    <s v="music/rock"/>
    <n v="1.5497535999999998"/>
    <n v="82.962999999999994"/>
    <x v="4"/>
    <x v="11"/>
  </r>
  <r>
    <x v="0"/>
    <x v="0"/>
    <s v="USD"/>
    <n v="1375908587"/>
    <n v="1372884587"/>
    <b v="1"/>
    <n v="389"/>
    <b v="1"/>
    <s v="music/rock"/>
    <n v="1.6214066666666667"/>
    <n v="62.521999999999998"/>
    <x v="4"/>
    <x v="11"/>
  </r>
  <r>
    <x v="0"/>
    <x v="0"/>
    <s v="USD"/>
    <n v="1251777600"/>
    <n v="1247504047"/>
    <b v="1"/>
    <n v="68"/>
    <b v="1"/>
    <s v="music/rock"/>
    <n v="1.0442100000000001"/>
    <n v="46.067999999999998"/>
    <x v="4"/>
    <x v="11"/>
  </r>
  <r>
    <x v="0"/>
    <x v="0"/>
    <s v="USD"/>
    <n v="1346765347"/>
    <n v="1343741347"/>
    <b v="1"/>
    <n v="413"/>
    <b v="1"/>
    <s v="music/rock"/>
    <n v="1.0612433333333333"/>
    <n v="38.543999999999997"/>
    <x v="4"/>
    <x v="11"/>
  </r>
  <r>
    <x v="0"/>
    <x v="0"/>
    <s v="USD"/>
    <n v="1403661600"/>
    <n v="1401196766"/>
    <b v="1"/>
    <n v="190"/>
    <b v="1"/>
    <s v="music/rock"/>
    <n v="1.5493846153846154"/>
    <n v="53.005000000000003"/>
    <x v="4"/>
    <x v="11"/>
  </r>
  <r>
    <x v="0"/>
    <x v="0"/>
    <s v="USD"/>
    <n v="1395624170"/>
    <n v="1392171770"/>
    <b v="1"/>
    <n v="189"/>
    <b v="1"/>
    <s v="music/rock"/>
    <n v="1.1077157238734421"/>
    <n v="73.355000000000004"/>
    <x v="4"/>
    <x v="11"/>
  </r>
  <r>
    <x v="0"/>
    <x v="0"/>
    <s v="USD"/>
    <n v="1299003054"/>
    <n v="1291227054"/>
    <b v="1"/>
    <n v="130"/>
    <b v="1"/>
    <s v="music/rock"/>
    <n v="1.1091186666666666"/>
    <n v="127.97499999999999"/>
    <x v="4"/>
    <x v="11"/>
  </r>
  <r>
    <x v="0"/>
    <x v="0"/>
    <s v="USD"/>
    <n v="1375033836"/>
    <n v="1373305836"/>
    <b v="1"/>
    <n v="74"/>
    <b v="1"/>
    <s v="music/rock"/>
    <n v="1.1071428571428572"/>
    <n v="104.73"/>
    <x v="4"/>
    <x v="11"/>
  </r>
  <r>
    <x v="0"/>
    <x v="0"/>
    <s v="USD"/>
    <n v="1386565140"/>
    <n v="1383909855"/>
    <b v="1"/>
    <n v="274"/>
    <b v="1"/>
    <s v="music/rock"/>
    <n v="1.2361333333333333"/>
    <n v="67.671999999999997"/>
    <x v="4"/>
    <x v="11"/>
  </r>
  <r>
    <x v="0"/>
    <x v="0"/>
    <s v="USD"/>
    <n v="1362974400"/>
    <n v="1360948389"/>
    <b v="1"/>
    <n v="22"/>
    <b v="1"/>
    <s v="music/rock"/>
    <n v="2.1105"/>
    <n v="95.932000000000002"/>
    <x v="4"/>
    <x v="11"/>
  </r>
  <r>
    <x v="0"/>
    <x v="0"/>
    <s v="USD"/>
    <n v="1483203540"/>
    <n v="1481175482"/>
    <b v="0"/>
    <n v="31"/>
    <b v="1"/>
    <s v="theater/plays"/>
    <n v="1.01"/>
    <n v="65.161000000000001"/>
    <x v="1"/>
    <x v="6"/>
  </r>
  <r>
    <x v="0"/>
    <x v="1"/>
    <s v="GBP"/>
    <n v="1434808775"/>
    <n v="1433512775"/>
    <b v="0"/>
    <n v="63"/>
    <b v="1"/>
    <s v="theater/plays"/>
    <n v="1.0165"/>
    <n v="32.270000000000003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9"/>
    <x v="1"/>
    <x v="6"/>
  </r>
  <r>
    <x v="0"/>
    <x v="0"/>
    <s v="USD"/>
    <n v="1483499645"/>
    <n v="1480907645"/>
    <b v="0"/>
    <n v="52"/>
    <b v="1"/>
    <s v="theater/plays"/>
    <n v="1.2506666666666666"/>
    <n v="36.076999999999998"/>
    <x v="1"/>
    <x v="6"/>
  </r>
  <r>
    <x v="0"/>
    <x v="0"/>
    <s v="USD"/>
    <n v="1429772340"/>
    <n v="1427121931"/>
    <b v="0"/>
    <n v="86"/>
    <b v="1"/>
    <s v="theater/plays"/>
    <n v="1.0857142857142856"/>
    <n v="44.186"/>
    <x v="1"/>
    <x v="6"/>
  </r>
  <r>
    <x v="0"/>
    <x v="0"/>
    <s v="USD"/>
    <n v="1428390000"/>
    <n v="1425224391"/>
    <b v="0"/>
    <n v="42"/>
    <b v="1"/>
    <s v="theater/plays"/>
    <n v="1.4570000000000001"/>
    <n v="104.071"/>
    <x v="1"/>
    <x v="6"/>
  </r>
  <r>
    <x v="0"/>
    <x v="1"/>
    <s v="GBP"/>
    <n v="1444172340"/>
    <n v="1441822828"/>
    <b v="0"/>
    <n v="52"/>
    <b v="1"/>
    <s v="theater/plays"/>
    <n v="1.1000000000000001"/>
    <n v="35.962000000000003"/>
    <x v="1"/>
    <x v="6"/>
  </r>
  <r>
    <x v="0"/>
    <x v="0"/>
    <s v="USD"/>
    <n v="1447523371"/>
    <n v="1444927771"/>
    <b v="0"/>
    <n v="120"/>
    <b v="1"/>
    <s v="theater/plays"/>
    <n v="1.0223333333333333"/>
    <n v="127.792"/>
    <x v="1"/>
    <x v="6"/>
  </r>
  <r>
    <x v="0"/>
    <x v="1"/>
    <s v="GBP"/>
    <n v="1445252400"/>
    <n v="1443696797"/>
    <b v="0"/>
    <n v="22"/>
    <b v="1"/>
    <s v="theater/plays"/>
    <n v="1.22"/>
    <n v="27.727"/>
    <x v="1"/>
    <x v="6"/>
  </r>
  <r>
    <x v="0"/>
    <x v="1"/>
    <s v="GBP"/>
    <n v="1438189200"/>
    <n v="1435585497"/>
    <b v="0"/>
    <n v="64"/>
    <b v="1"/>
    <s v="theater/plays"/>
    <n v="1.0196000000000001"/>
    <n v="39.828000000000003"/>
    <x v="1"/>
    <x v="6"/>
  </r>
  <r>
    <x v="0"/>
    <x v="1"/>
    <s v="GBP"/>
    <n v="1457914373"/>
    <n v="1456189973"/>
    <b v="0"/>
    <n v="23"/>
    <b v="1"/>
    <s v="theater/plays"/>
    <n v="1.411764705882353"/>
    <n v="52.173999999999999"/>
    <x v="1"/>
    <x v="6"/>
  </r>
  <r>
    <x v="0"/>
    <x v="0"/>
    <s v="USD"/>
    <n v="1462125358"/>
    <n v="1459533358"/>
    <b v="0"/>
    <n v="238"/>
    <b v="1"/>
    <s v="theater/plays"/>
    <n v="1.0952500000000001"/>
    <n v="92.037999999999997"/>
    <x v="1"/>
    <x v="6"/>
  </r>
  <r>
    <x v="0"/>
    <x v="1"/>
    <s v="GBP"/>
    <n v="1461860432"/>
    <n v="1459268432"/>
    <b v="0"/>
    <n v="33"/>
    <b v="1"/>
    <s v="theater/plays"/>
    <n v="1.0465"/>
    <n v="63.423999999999999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1999999999995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3999999999999"/>
    <x v="1"/>
    <x v="6"/>
  </r>
  <r>
    <x v="1"/>
    <x v="1"/>
    <s v="GBP"/>
    <n v="1489376405"/>
    <n v="1484196005"/>
    <b v="0"/>
    <n v="104"/>
    <b v="0"/>
    <s v="technology/wearables"/>
    <n v="0.39627499999999999"/>
    <n v="152.41300000000001"/>
    <x v="2"/>
    <x v="8"/>
  </r>
  <r>
    <x v="1"/>
    <x v="0"/>
    <s v="USD"/>
    <n v="1469122200"/>
    <n v="1466611108"/>
    <b v="0"/>
    <n v="86"/>
    <b v="0"/>
    <s v="technology/wearables"/>
    <n v="0.25976666666666665"/>
    <n v="90.616"/>
    <x v="2"/>
    <x v="8"/>
  </r>
  <r>
    <x v="1"/>
    <x v="0"/>
    <s v="USD"/>
    <n v="1417690734"/>
    <n v="1415098734"/>
    <b v="0"/>
    <n v="356"/>
    <b v="0"/>
    <s v="technology/wearables"/>
    <n v="0.65246363636363636"/>
    <n v="201.60400000000001"/>
    <x v="2"/>
    <x v="8"/>
  </r>
  <r>
    <x v="1"/>
    <x v="0"/>
    <s v="USD"/>
    <n v="1455710679"/>
    <n v="1453118679"/>
    <b v="0"/>
    <n v="45"/>
    <b v="0"/>
    <s v="technology/wearables"/>
    <n v="0.11514000000000001"/>
    <n v="127.93300000000001"/>
    <x v="2"/>
    <x v="8"/>
  </r>
  <r>
    <x v="1"/>
    <x v="0"/>
    <s v="USD"/>
    <n v="1475937812"/>
    <n v="1472481812"/>
    <b v="0"/>
    <n v="38"/>
    <b v="0"/>
    <s v="technology/wearables"/>
    <n v="0.11360000000000001"/>
    <n v="29.895"/>
    <x v="2"/>
    <x v="8"/>
  </r>
  <r>
    <x v="1"/>
    <x v="0"/>
    <s v="USD"/>
    <n v="1444943468"/>
    <n v="1441919468"/>
    <b v="0"/>
    <n v="35"/>
    <b v="0"/>
    <s v="technology/wearables"/>
    <n v="1.1199130434782609"/>
    <n v="367.971"/>
    <x v="2"/>
    <x v="8"/>
  </r>
  <r>
    <x v="1"/>
    <x v="0"/>
    <s v="USD"/>
    <n v="1471622450"/>
    <n v="1467734450"/>
    <b v="0"/>
    <n v="24"/>
    <b v="0"/>
    <s v="technology/wearables"/>
    <n v="0.155"/>
    <n v="129.167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00000000001"/>
    <x v="2"/>
    <x v="8"/>
  </r>
  <r>
    <x v="1"/>
    <x v="0"/>
    <s v="USD"/>
    <n v="1477065860"/>
    <n v="1471881860"/>
    <b v="0"/>
    <n v="11"/>
    <b v="0"/>
    <s v="technology/wearables"/>
    <n v="1.1266666666666666E-2"/>
    <n v="184.364"/>
    <x v="2"/>
    <x v="8"/>
  </r>
  <r>
    <x v="1"/>
    <x v="0"/>
    <s v="USD"/>
    <n v="1446771600"/>
    <n v="1443700648"/>
    <b v="0"/>
    <n v="248"/>
    <b v="0"/>
    <s v="technology/wearables"/>
    <n v="0.40404000000000001"/>
    <n v="162.91900000000001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599999999995"/>
    <x v="2"/>
    <x v="8"/>
  </r>
  <r>
    <x v="1"/>
    <x v="0"/>
    <s v="USD"/>
    <n v="1420938172"/>
    <n v="1418346172"/>
    <b v="0"/>
    <n v="135"/>
    <b v="0"/>
    <s v="technology/wearables"/>
    <n v="0.15325"/>
    <n v="45.406999999999996"/>
    <x v="2"/>
    <x v="8"/>
  </r>
  <r>
    <x v="1"/>
    <x v="1"/>
    <s v="GBP"/>
    <n v="1405094400"/>
    <n v="1403810965"/>
    <b v="0"/>
    <n v="9"/>
    <b v="0"/>
    <s v="technology/wearables"/>
    <n v="0.15103448275862069"/>
    <n v="97.332999999999998"/>
    <x v="2"/>
    <x v="8"/>
  </r>
  <r>
    <x v="1"/>
    <x v="9"/>
    <s v="EUR"/>
    <n v="1483138800"/>
    <n v="1480610046"/>
    <b v="0"/>
    <n v="3"/>
    <b v="0"/>
    <s v="technology/wearables"/>
    <n v="5.0299999999999997E-3"/>
    <n v="167.667"/>
    <x v="2"/>
    <x v="8"/>
  </r>
  <r>
    <x v="1"/>
    <x v="11"/>
    <s v="SEK"/>
    <n v="1482515937"/>
    <n v="1479923937"/>
    <b v="0"/>
    <n v="7"/>
    <b v="0"/>
    <s v="technology/wearables"/>
    <n v="1.3028138528138528E-2"/>
    <n v="859.85699999999997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3"/>
    <x v="2"/>
    <x v="8"/>
  </r>
  <r>
    <x v="1"/>
    <x v="0"/>
    <s v="USD"/>
    <n v="1476371552"/>
    <n v="1473779552"/>
    <b v="0"/>
    <n v="90"/>
    <b v="0"/>
    <s v="technology/wearables"/>
    <n v="9.8400000000000001E-2"/>
    <n v="54.667000000000002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"/>
    <x v="2"/>
    <x v="8"/>
  </r>
  <r>
    <x v="1"/>
    <x v="0"/>
    <s v="USD"/>
    <n v="1432916235"/>
    <n v="1430324235"/>
    <b v="0"/>
    <n v="41"/>
    <b v="0"/>
    <s v="technology/wearables"/>
    <n v="3.5520833333333335E-2"/>
    <n v="41.585000000000001"/>
    <x v="2"/>
    <x v="8"/>
  </r>
  <r>
    <x v="1"/>
    <x v="0"/>
    <s v="USD"/>
    <n v="1476458734"/>
    <n v="1472570734"/>
    <b v="0"/>
    <n v="15"/>
    <b v="0"/>
    <s v="technology/wearables"/>
    <n v="2.3306666666666667E-2"/>
    <n v="116.533"/>
    <x v="2"/>
    <x v="8"/>
  </r>
  <r>
    <x v="1"/>
    <x v="0"/>
    <s v="USD"/>
    <n v="1417501145"/>
    <n v="1414041545"/>
    <b v="0"/>
    <n v="9"/>
    <b v="0"/>
    <s v="technology/wearables"/>
    <n v="8.1600000000000006E-3"/>
    <n v="45.332999999999998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n v="0"/>
    <x v="2"/>
    <x v="8"/>
  </r>
  <r>
    <x v="1"/>
    <x v="2"/>
    <s v="AUD"/>
    <n v="1405478025"/>
    <n v="1402886025"/>
    <b v="0"/>
    <n v="0"/>
    <b v="0"/>
    <s v="technology/wearables"/>
    <n v="0"/>
    <n v="0"/>
    <x v="2"/>
    <x v="8"/>
  </r>
  <r>
    <x v="1"/>
    <x v="0"/>
    <s v="USD"/>
    <n v="1457721287"/>
    <n v="1455129287"/>
    <b v="0"/>
    <n v="276"/>
    <b v="0"/>
    <s v="technology/wearables"/>
    <n v="0.10754135338345865"/>
    <n v="51.822000000000003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800000000001"/>
    <x v="2"/>
    <x v="8"/>
  </r>
  <r>
    <x v="1"/>
    <x v="0"/>
    <s v="USD"/>
    <n v="1488549079"/>
    <n v="1485957079"/>
    <b v="0"/>
    <n v="140"/>
    <b v="0"/>
    <s v="technology/wearables"/>
    <n v="0.49381999999999998"/>
    <n v="176.364"/>
    <x v="2"/>
    <x v="8"/>
  </r>
  <r>
    <x v="1"/>
    <x v="0"/>
    <s v="USD"/>
    <n v="1438543033"/>
    <n v="1435951033"/>
    <b v="0"/>
    <n v="15"/>
    <b v="0"/>
    <s v="technology/wearables"/>
    <n v="3.3033333333333331E-2"/>
    <n v="66.066999999999993"/>
    <x v="2"/>
    <x v="8"/>
  </r>
  <r>
    <x v="1"/>
    <x v="0"/>
    <s v="USD"/>
    <n v="1418056315"/>
    <n v="1414164715"/>
    <b v="0"/>
    <n v="37"/>
    <b v="0"/>
    <s v="technology/wearables"/>
    <n v="6.6339999999999996E-2"/>
    <n v="89.649000000000001"/>
    <x v="2"/>
    <x v="8"/>
  </r>
  <r>
    <x v="1"/>
    <x v="0"/>
    <s v="USD"/>
    <n v="1408112253"/>
    <n v="1405520253"/>
    <b v="0"/>
    <n v="0"/>
    <b v="0"/>
    <s v="technology/wearables"/>
    <n v="0"/>
    <n v="0"/>
    <x v="2"/>
    <x v="8"/>
  </r>
  <r>
    <x v="1"/>
    <x v="1"/>
    <s v="GBP"/>
    <n v="1475333917"/>
    <n v="1472569117"/>
    <b v="0"/>
    <n v="46"/>
    <b v="0"/>
    <s v="technology/wearables"/>
    <n v="0.7036"/>
    <n v="382.39100000000002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599999999999"/>
    <x v="2"/>
    <x v="8"/>
  </r>
  <r>
    <x v="0"/>
    <x v="5"/>
    <s v="CAD"/>
    <n v="1467313039"/>
    <n v="1464807439"/>
    <b v="0"/>
    <n v="139"/>
    <b v="1"/>
    <s v="publishing/nonfiction"/>
    <n v="3.7773333333333334"/>
    <n v="40.762999999999998"/>
    <x v="3"/>
    <x v="9"/>
  </r>
  <r>
    <x v="0"/>
    <x v="0"/>
    <s v="USD"/>
    <n v="1405366359"/>
    <n v="1402342359"/>
    <b v="0"/>
    <n v="7"/>
    <b v="1"/>
    <s v="publishing/nonfiction"/>
    <n v="1.25"/>
    <n v="53.570999999999998"/>
    <x v="3"/>
    <x v="9"/>
  </r>
  <r>
    <x v="0"/>
    <x v="0"/>
    <s v="USD"/>
    <n v="1372297751"/>
    <n v="1369705751"/>
    <b v="0"/>
    <n v="149"/>
    <b v="1"/>
    <s v="publishing/nonfiction"/>
    <n v="1.473265306122449"/>
    <n v="48.45"/>
    <x v="3"/>
    <x v="9"/>
  </r>
  <r>
    <x v="0"/>
    <x v="0"/>
    <s v="USD"/>
    <n v="1425741525"/>
    <n v="1423149525"/>
    <b v="0"/>
    <n v="31"/>
    <b v="1"/>
    <s v="publishing/nonfiction"/>
    <n v="1.022"/>
    <n v="82.418999999999997"/>
    <x v="3"/>
    <x v="9"/>
  </r>
  <r>
    <x v="0"/>
    <x v="0"/>
    <s v="USD"/>
    <n v="1418904533"/>
    <n v="1416485333"/>
    <b v="0"/>
    <n v="26"/>
    <b v="1"/>
    <s v="publishing/nonfiction"/>
    <n v="1.018723404255319"/>
    <n v="230.19200000000001"/>
    <x v="3"/>
    <x v="9"/>
  </r>
  <r>
    <x v="0"/>
    <x v="5"/>
    <s v="CAD"/>
    <n v="1450249140"/>
    <n v="1447055935"/>
    <b v="0"/>
    <n v="172"/>
    <b v="1"/>
    <s v="publishing/nonfiction"/>
    <n v="2.0419999999999998"/>
    <n v="59.36"/>
    <x v="3"/>
    <x v="9"/>
  </r>
  <r>
    <x v="0"/>
    <x v="0"/>
    <s v="USD"/>
    <n v="1451089134"/>
    <n v="1448497134"/>
    <b v="0"/>
    <n v="78"/>
    <b v="1"/>
    <s v="publishing/nonfiction"/>
    <n v="1.0405"/>
    <n v="66.698999999999998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999999999997"/>
    <x v="3"/>
    <x v="9"/>
  </r>
  <r>
    <x v="0"/>
    <x v="0"/>
    <s v="USD"/>
    <n v="1362960000"/>
    <n v="1359946188"/>
    <b v="0"/>
    <n v="42"/>
    <b v="1"/>
    <s v="publishing/nonfiction"/>
    <n v="1.3360000000000001"/>
    <n v="31.81"/>
    <x v="3"/>
    <x v="9"/>
  </r>
  <r>
    <x v="0"/>
    <x v="1"/>
    <s v="GBP"/>
    <n v="1465672979"/>
    <n v="1463080979"/>
    <b v="0"/>
    <n v="64"/>
    <b v="1"/>
    <s v="publishing/nonfiction"/>
    <n v="1.3025"/>
    <n v="24.422000000000001"/>
    <x v="3"/>
    <x v="9"/>
  </r>
  <r>
    <x v="0"/>
    <x v="1"/>
    <s v="GBP"/>
    <n v="1354269600"/>
    <n v="1351663605"/>
    <b v="0"/>
    <n v="121"/>
    <b v="1"/>
    <s v="publishing/nonfiction"/>
    <n v="1.2267999999999999"/>
    <n v="25.347000000000001"/>
    <x v="3"/>
    <x v="9"/>
  </r>
  <r>
    <x v="0"/>
    <x v="0"/>
    <s v="USD"/>
    <n v="1372985760"/>
    <n v="1370393760"/>
    <b v="0"/>
    <n v="87"/>
    <b v="1"/>
    <s v="publishing/nonfiction"/>
    <n v="1.8281058823529412"/>
    <n v="71.442999999999998"/>
    <x v="3"/>
    <x v="9"/>
  </r>
  <r>
    <x v="0"/>
    <x v="0"/>
    <s v="USD"/>
    <n v="1362117540"/>
    <n v="1359587137"/>
    <b v="0"/>
    <n v="65"/>
    <b v="1"/>
    <s v="publishing/nonfiction"/>
    <n v="1.2529999999999999"/>
    <n v="38.554000000000002"/>
    <x v="3"/>
    <x v="9"/>
  </r>
  <r>
    <x v="0"/>
    <x v="0"/>
    <s v="USD"/>
    <n v="1309009323"/>
    <n v="1306417323"/>
    <b v="0"/>
    <n v="49"/>
    <b v="1"/>
    <s v="publishing/nonfiction"/>
    <n v="1.1166666666666667"/>
    <n v="68.367000000000004"/>
    <x v="3"/>
    <x v="9"/>
  </r>
  <r>
    <x v="0"/>
    <x v="0"/>
    <s v="USD"/>
    <n v="1309980790"/>
    <n v="1304623990"/>
    <b v="0"/>
    <n v="19"/>
    <b v="1"/>
    <s v="publishing/nonfiction"/>
    <n v="1.1575757575757575"/>
    <n v="40.210999999999999"/>
    <x v="3"/>
    <x v="9"/>
  </r>
  <r>
    <x v="0"/>
    <x v="0"/>
    <s v="USD"/>
    <n v="1343943420"/>
    <n v="1341524220"/>
    <b v="0"/>
    <n v="81"/>
    <b v="1"/>
    <s v="publishing/nonfiction"/>
    <n v="1.732"/>
    <n v="32.073999999999998"/>
    <x v="3"/>
    <x v="9"/>
  </r>
  <r>
    <x v="0"/>
    <x v="1"/>
    <s v="GBP"/>
    <n v="1403370772"/>
    <n v="1400778772"/>
    <b v="0"/>
    <n v="264"/>
    <b v="1"/>
    <s v="publishing/nonfiction"/>
    <n v="1.2598333333333334"/>
    <n v="28.632999999999999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99999999997"/>
    <x v="4"/>
    <x v="11"/>
  </r>
  <r>
    <x v="0"/>
    <x v="0"/>
    <s v="USD"/>
    <n v="1426523752"/>
    <n v="1423935352"/>
    <b v="0"/>
    <n v="92"/>
    <b v="1"/>
    <s v="music/rock"/>
    <n v="1.0026666666666666"/>
    <n v="81.739000000000004"/>
    <x v="4"/>
    <x v="11"/>
  </r>
  <r>
    <x v="0"/>
    <x v="0"/>
    <s v="USD"/>
    <n v="1417049663"/>
    <n v="1413158063"/>
    <b v="0"/>
    <n v="147"/>
    <b v="1"/>
    <s v="music/rock"/>
    <n v="1.2648920000000001"/>
    <n v="64.534999999999997"/>
    <x v="4"/>
    <x v="11"/>
  </r>
  <r>
    <x v="0"/>
    <x v="0"/>
    <s v="USD"/>
    <n v="1447463050"/>
    <n v="1444867450"/>
    <b v="0"/>
    <n v="90"/>
    <b v="1"/>
    <s v="music/rock"/>
    <n v="1.1426000000000001"/>
    <n v="63.478000000000002"/>
    <x v="4"/>
    <x v="11"/>
  </r>
  <r>
    <x v="0"/>
    <x v="0"/>
    <s v="USD"/>
    <n v="1434342894"/>
    <n v="1432269294"/>
    <b v="0"/>
    <n v="87"/>
    <b v="1"/>
    <s v="music/rock"/>
    <n v="1.107"/>
    <n v="63.621000000000002"/>
    <x v="4"/>
    <x v="11"/>
  </r>
  <r>
    <x v="0"/>
    <x v="0"/>
    <s v="USD"/>
    <n v="1397225746"/>
    <n v="1394633746"/>
    <b v="0"/>
    <n v="406"/>
    <b v="1"/>
    <s v="music/rock"/>
    <n v="1.0534805315203954"/>
    <n v="83.966999999999999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00000000001"/>
    <x v="4"/>
    <x v="11"/>
  </r>
  <r>
    <x v="0"/>
    <x v="0"/>
    <s v="USD"/>
    <n v="1458874388"/>
    <n v="1456285988"/>
    <b v="0"/>
    <n v="66"/>
    <b v="1"/>
    <s v="music/rock"/>
    <n v="1.8946666666666667"/>
    <n v="43.061"/>
    <x v="4"/>
    <x v="11"/>
  </r>
  <r>
    <x v="0"/>
    <x v="6"/>
    <s v="EUR"/>
    <n v="1484444119"/>
    <n v="1481852119"/>
    <b v="0"/>
    <n v="109"/>
    <b v="1"/>
    <s v="music/rock"/>
    <n v="1.7132499999999999"/>
    <n v="62.872"/>
    <x v="4"/>
    <x v="11"/>
  </r>
  <r>
    <x v="0"/>
    <x v="1"/>
    <s v="GBP"/>
    <n v="1480784606"/>
    <n v="1478189006"/>
    <b v="0"/>
    <n v="168"/>
    <b v="1"/>
    <s v="music/rock"/>
    <n v="2.5248648648648651"/>
    <n v="55.606999999999999"/>
    <x v="4"/>
    <x v="11"/>
  </r>
  <r>
    <x v="0"/>
    <x v="0"/>
    <s v="USD"/>
    <n v="1486095060"/>
    <n v="1484198170"/>
    <b v="0"/>
    <n v="31"/>
    <b v="1"/>
    <s v="music/rock"/>
    <n v="1.1615384615384616"/>
    <n v="48.71"/>
    <x v="4"/>
    <x v="11"/>
  </r>
  <r>
    <x v="0"/>
    <x v="1"/>
    <s v="GBP"/>
    <n v="1470075210"/>
    <n v="1468779210"/>
    <b v="0"/>
    <n v="133"/>
    <b v="1"/>
    <s v="music/rock"/>
    <n v="2.0335000000000001"/>
    <n v="30.579000000000001"/>
    <x v="4"/>
    <x v="11"/>
  </r>
  <r>
    <x v="0"/>
    <x v="0"/>
    <s v="USD"/>
    <n v="1433504876"/>
    <n v="1430912876"/>
    <b v="0"/>
    <n v="151"/>
    <b v="1"/>
    <s v="music/rock"/>
    <n v="1.1160000000000001"/>
    <n v="73.906999999999996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5999999999995"/>
    <x v="4"/>
    <x v="11"/>
  </r>
  <r>
    <x v="0"/>
    <x v="0"/>
    <s v="USD"/>
    <n v="1367867536"/>
    <n v="1365275536"/>
    <b v="0"/>
    <n v="148"/>
    <b v="1"/>
    <s v="music/rock"/>
    <n v="1.043625"/>
    <n v="56.411999999999999"/>
    <x v="4"/>
    <x v="11"/>
  </r>
  <r>
    <x v="0"/>
    <x v="5"/>
    <s v="CAD"/>
    <n v="1482457678"/>
    <n v="1480729678"/>
    <b v="0"/>
    <n v="93"/>
    <b v="1"/>
    <s v="music/rock"/>
    <n v="2.124090909090909"/>
    <n v="50.247"/>
    <x v="4"/>
    <x v="11"/>
  </r>
  <r>
    <x v="0"/>
    <x v="0"/>
    <s v="USD"/>
    <n v="1436117922"/>
    <n v="1433525922"/>
    <b v="0"/>
    <n v="63"/>
    <b v="1"/>
    <s v="music/rock"/>
    <n v="1.2408571428571429"/>
    <n v="68.936999999999998"/>
    <x v="4"/>
    <x v="11"/>
  </r>
  <r>
    <x v="0"/>
    <x v="12"/>
    <s v="EUR"/>
    <n v="1461931860"/>
    <n v="1457109121"/>
    <b v="0"/>
    <n v="134"/>
    <b v="1"/>
    <s v="music/rock"/>
    <n v="1.10406125"/>
    <n v="65.914000000000001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3999999999993"/>
    <x v="4"/>
    <x v="11"/>
  </r>
  <r>
    <x v="0"/>
    <x v="0"/>
    <s v="USD"/>
    <n v="1476720840"/>
    <n v="1474469117"/>
    <b v="0"/>
    <n v="112"/>
    <b v="1"/>
    <s v="music/rock"/>
    <n v="1.348074"/>
    <n v="60.182000000000002"/>
    <x v="4"/>
    <x v="11"/>
  </r>
  <r>
    <x v="0"/>
    <x v="1"/>
    <s v="GBP"/>
    <n v="1471087957"/>
    <n v="1468495957"/>
    <b v="0"/>
    <n v="34"/>
    <b v="1"/>
    <s v="music/rock"/>
    <n v="1.454"/>
    <n v="21.382000000000001"/>
    <x v="4"/>
    <x v="11"/>
  </r>
  <r>
    <x v="0"/>
    <x v="0"/>
    <s v="USD"/>
    <n v="1430154720"/>
    <n v="1427224606"/>
    <b v="0"/>
    <n v="19"/>
    <b v="1"/>
    <s v="music/rock"/>
    <n v="1.0910714285714285"/>
    <n v="160.78899999999999"/>
    <x v="4"/>
    <x v="11"/>
  </r>
  <r>
    <x v="0"/>
    <x v="0"/>
    <s v="USD"/>
    <n v="1440219540"/>
    <n v="1436369818"/>
    <b v="0"/>
    <n v="13"/>
    <b v="1"/>
    <s v="music/rock"/>
    <n v="1.1020000000000001"/>
    <n v="42.384999999999998"/>
    <x v="4"/>
    <x v="11"/>
  </r>
  <r>
    <x v="0"/>
    <x v="0"/>
    <s v="USD"/>
    <n v="1456976586"/>
    <n v="1454298186"/>
    <b v="0"/>
    <n v="104"/>
    <b v="1"/>
    <s v="music/rock"/>
    <n v="1.1364000000000001"/>
    <n v="27.317"/>
    <x v="4"/>
    <x v="11"/>
  </r>
  <r>
    <x v="0"/>
    <x v="0"/>
    <s v="USD"/>
    <n v="1470068523"/>
    <n v="1467476523"/>
    <b v="0"/>
    <n v="52"/>
    <b v="1"/>
    <s v="music/rock"/>
    <n v="1.0235000000000001"/>
    <n v="196.827"/>
    <x v="4"/>
    <x v="11"/>
  </r>
  <r>
    <x v="0"/>
    <x v="0"/>
    <s v="USD"/>
    <n v="1488337200"/>
    <n v="1484623726"/>
    <b v="0"/>
    <n v="17"/>
    <b v="1"/>
    <s v="music/rock"/>
    <n v="1.2213333333333334"/>
    <n v="53.881999999999998"/>
    <x v="4"/>
    <x v="11"/>
  </r>
  <r>
    <x v="0"/>
    <x v="0"/>
    <s v="USD"/>
    <n v="1484430481"/>
    <n v="1481838481"/>
    <b v="0"/>
    <n v="82"/>
    <b v="1"/>
    <s v="music/rock"/>
    <n v="1.1188571428571428"/>
    <n v="47.756"/>
    <x v="4"/>
    <x v="11"/>
  </r>
  <r>
    <x v="0"/>
    <x v="0"/>
    <s v="USD"/>
    <n v="1423871882"/>
    <n v="1421279882"/>
    <b v="0"/>
    <n v="73"/>
    <b v="1"/>
    <s v="music/rock"/>
    <n v="1.073"/>
    <n v="88.191999999999993"/>
    <x v="4"/>
    <x v="11"/>
  </r>
  <r>
    <x v="0"/>
    <x v="0"/>
    <s v="USD"/>
    <n v="1477603140"/>
    <n v="1475013710"/>
    <b v="0"/>
    <n v="158"/>
    <b v="1"/>
    <s v="music/rock"/>
    <n v="1.1385000000000001"/>
    <n v="72.057000000000002"/>
    <x v="4"/>
    <x v="11"/>
  </r>
  <r>
    <x v="0"/>
    <x v="0"/>
    <s v="USD"/>
    <n v="1467752334"/>
    <n v="1465160334"/>
    <b v="0"/>
    <n v="65"/>
    <b v="1"/>
    <s v="music/rock"/>
    <n v="1.0968181818181819"/>
    <n v="74.245999999999995"/>
    <x v="4"/>
    <x v="11"/>
  </r>
  <r>
    <x v="0"/>
    <x v="0"/>
    <s v="USD"/>
    <n v="1412640373"/>
    <n v="1410048373"/>
    <b v="0"/>
    <n v="184"/>
    <b v="1"/>
    <s v="music/rock"/>
    <n v="1.2614444444444444"/>
    <n v="61.701000000000001"/>
    <x v="4"/>
    <x v="11"/>
  </r>
  <r>
    <x v="0"/>
    <x v="1"/>
    <s v="GBP"/>
    <n v="1465709400"/>
    <n v="1462695073"/>
    <b v="0"/>
    <n v="34"/>
    <b v="1"/>
    <s v="music/rock"/>
    <n v="1.6742857142857144"/>
    <n v="17.234999999999999"/>
    <x v="4"/>
    <x v="11"/>
  </r>
  <r>
    <x v="0"/>
    <x v="0"/>
    <s v="USD"/>
    <n v="1369612474"/>
    <n v="1367798074"/>
    <b v="0"/>
    <n v="240"/>
    <b v="1"/>
    <s v="music/rock"/>
    <n v="4.9652000000000003"/>
    <n v="51.720999999999997"/>
    <x v="4"/>
    <x v="11"/>
  </r>
  <r>
    <x v="0"/>
    <x v="1"/>
    <s v="GBP"/>
    <n v="1430439411"/>
    <n v="1425259011"/>
    <b v="0"/>
    <n v="113"/>
    <b v="1"/>
    <s v="music/rock"/>
    <n v="1.0915999999999999"/>
    <n v="24.15"/>
    <x v="4"/>
    <x v="11"/>
  </r>
  <r>
    <x v="0"/>
    <x v="0"/>
    <s v="USD"/>
    <n v="1374802235"/>
    <n v="1372210235"/>
    <b v="0"/>
    <n v="66"/>
    <b v="1"/>
    <s v="music/rock"/>
    <n v="1.0257499999999999"/>
    <n v="62.167000000000002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0000000000002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n v="0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0000000000002"/>
    <x v="3"/>
    <x v="22"/>
  </r>
  <r>
    <x v="2"/>
    <x v="0"/>
    <s v="USD"/>
    <n v="1417656699"/>
    <n v="1415064699"/>
    <b v="0"/>
    <n v="13"/>
    <b v="0"/>
    <s v="publishing/translations"/>
    <n v="4.5714285714285714E-2"/>
    <n v="24.614999999999998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999999999996"/>
    <x v="3"/>
    <x v="22"/>
  </r>
  <r>
    <x v="2"/>
    <x v="0"/>
    <s v="USD"/>
    <n v="1448147619"/>
    <n v="1445552019"/>
    <b v="0"/>
    <n v="0"/>
    <b v="0"/>
    <s v="publishing/translations"/>
    <n v="0"/>
    <n v="0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"/>
    <x v="3"/>
    <x v="22"/>
  </r>
  <r>
    <x v="2"/>
    <x v="0"/>
    <s v="USD"/>
    <n v="1430276959"/>
    <n v="1427684959"/>
    <b v="0"/>
    <n v="0"/>
    <b v="0"/>
    <s v="publishing/translations"/>
    <n v="0"/>
    <n v="0"/>
    <x v="3"/>
    <x v="22"/>
  </r>
  <r>
    <x v="2"/>
    <x v="12"/>
    <s v="EUR"/>
    <n v="1440408120"/>
    <n v="1435224120"/>
    <b v="0"/>
    <n v="0"/>
    <b v="0"/>
    <s v="publishing/translations"/>
    <n v="0"/>
    <n v="0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n v="0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"/>
    <x v="3"/>
    <x v="22"/>
  </r>
  <r>
    <x v="2"/>
    <x v="0"/>
    <s v="USD"/>
    <n v="1437417828"/>
    <n v="1434825828"/>
    <b v="0"/>
    <n v="0"/>
    <b v="0"/>
    <s v="publishing/translations"/>
    <n v="0"/>
    <n v="0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499999999996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2000000000002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299999999997"/>
    <x v="3"/>
    <x v="22"/>
  </r>
  <r>
    <x v="2"/>
    <x v="0"/>
    <s v="USD"/>
    <n v="1464190158"/>
    <n v="1461598158"/>
    <b v="0"/>
    <n v="0"/>
    <b v="0"/>
    <s v="publishing/translations"/>
    <n v="0"/>
    <n v="0"/>
    <x v="3"/>
    <x v="22"/>
  </r>
  <r>
    <x v="2"/>
    <x v="6"/>
    <s v="EUR"/>
    <n v="1483395209"/>
    <n v="1480803209"/>
    <b v="0"/>
    <n v="0"/>
    <b v="0"/>
    <s v="publishing/translations"/>
    <n v="0"/>
    <n v="0"/>
    <x v="3"/>
    <x v="22"/>
  </r>
  <r>
    <x v="2"/>
    <x v="12"/>
    <s v="EUR"/>
    <n v="1442091462"/>
    <n v="1436907462"/>
    <b v="0"/>
    <n v="0"/>
    <b v="0"/>
    <s v="publishing/translations"/>
    <n v="0"/>
    <n v="0"/>
    <x v="3"/>
    <x v="22"/>
  </r>
  <r>
    <x v="2"/>
    <x v="12"/>
    <s v="EUR"/>
    <n v="1434286855"/>
    <n v="1431694855"/>
    <b v="0"/>
    <n v="0"/>
    <b v="0"/>
    <s v="publishing/translations"/>
    <n v="0"/>
    <n v="0"/>
    <x v="3"/>
    <x v="22"/>
  </r>
  <r>
    <x v="2"/>
    <x v="13"/>
    <s v="EUR"/>
    <n v="1461235478"/>
    <n v="1459507478"/>
    <b v="0"/>
    <n v="0"/>
    <b v="0"/>
    <s v="publishing/translations"/>
    <n v="0"/>
    <n v="0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n v="0"/>
    <x v="3"/>
    <x v="22"/>
  </r>
  <r>
    <x v="2"/>
    <x v="0"/>
    <s v="USD"/>
    <n v="1431286105"/>
    <n v="1427138905"/>
    <b v="0"/>
    <n v="0"/>
    <b v="0"/>
    <s v="publishing/translations"/>
    <n v="0"/>
    <n v="0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n v="0"/>
    <x v="3"/>
    <x v="22"/>
  </r>
  <r>
    <x v="1"/>
    <x v="6"/>
    <s v="EUR"/>
    <n v="1492270947"/>
    <n v="1488386547"/>
    <b v="0"/>
    <n v="0"/>
    <b v="0"/>
    <s v="publishing/translations"/>
    <n v="0"/>
    <n v="0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2999999999998"/>
    <x v="3"/>
    <x v="22"/>
  </r>
  <r>
    <x v="1"/>
    <x v="0"/>
    <s v="USD"/>
    <n v="1447281044"/>
    <n v="1444685444"/>
    <b v="0"/>
    <n v="0"/>
    <b v="0"/>
    <s v="publishing/translations"/>
    <n v="0"/>
    <n v="0"/>
    <x v="3"/>
    <x v="22"/>
  </r>
  <r>
    <x v="1"/>
    <x v="0"/>
    <s v="USD"/>
    <n v="1407729600"/>
    <n v="1405097760"/>
    <b v="0"/>
    <n v="0"/>
    <b v="0"/>
    <s v="publishing/translations"/>
    <n v="0"/>
    <n v="0"/>
    <x v="3"/>
    <x v="22"/>
  </r>
  <r>
    <x v="1"/>
    <x v="8"/>
    <s v="DKK"/>
    <n v="1449077100"/>
    <n v="1446612896"/>
    <b v="0"/>
    <n v="0"/>
    <b v="0"/>
    <s v="publishing/translations"/>
    <n v="0"/>
    <n v="0"/>
    <x v="3"/>
    <x v="22"/>
  </r>
  <r>
    <x v="1"/>
    <x v="0"/>
    <s v="USD"/>
    <n v="1417391100"/>
    <n v="1412371898"/>
    <b v="0"/>
    <n v="0"/>
    <b v="0"/>
    <s v="publishing/translations"/>
    <n v="0"/>
    <n v="0"/>
    <x v="3"/>
    <x v="22"/>
  </r>
  <r>
    <x v="0"/>
    <x v="0"/>
    <s v="USD"/>
    <n v="1413849600"/>
    <n v="1410967754"/>
    <b v="1"/>
    <n v="340"/>
    <b v="1"/>
    <s v="publishing/radio &amp; podcasts"/>
    <n v="1.012446"/>
    <n v="44.667000000000002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2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999999999998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7999999999999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000000000003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999999999998"/>
    <x v="3"/>
    <x v="23"/>
  </r>
  <r>
    <x v="0"/>
    <x v="0"/>
    <s v="USD"/>
    <n v="1428620334"/>
    <n v="1426028334"/>
    <b v="1"/>
    <n v="343"/>
    <b v="1"/>
    <s v="publishing/radio &amp; podcasts"/>
    <n v="1.03840625"/>
    <n v="96.878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"/>
    <x v="3"/>
    <x v="23"/>
  </r>
  <r>
    <x v="0"/>
    <x v="0"/>
    <s v="USD"/>
    <n v="1330644639"/>
    <n v="1328052639"/>
    <b v="1"/>
    <n v="47"/>
    <b v="1"/>
    <s v="publishing/radio &amp; podcasts"/>
    <n v="1.20516"/>
    <n v="38.463000000000001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6000000000003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000000000002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2999999999998"/>
    <x v="3"/>
    <x v="23"/>
  </r>
  <r>
    <x v="0"/>
    <x v="0"/>
    <s v="USD"/>
    <n v="1324609200"/>
    <n v="1319467604"/>
    <b v="1"/>
    <n v="369"/>
    <b v="1"/>
    <s v="publishing/radio &amp; podcasts"/>
    <n v="1.1131"/>
    <n v="90.495999999999995"/>
    <x v="3"/>
    <x v="23"/>
  </r>
  <r>
    <x v="0"/>
    <x v="0"/>
    <s v="USD"/>
    <n v="1368564913"/>
    <n v="1367355313"/>
    <b v="1"/>
    <n v="20242"/>
    <b v="1"/>
    <s v="publishing/radio &amp; podcasts"/>
    <n v="11.8161422"/>
    <n v="29.187000000000001"/>
    <x v="3"/>
    <x v="23"/>
  </r>
  <r>
    <x v="0"/>
    <x v="0"/>
    <s v="USD"/>
    <n v="1399694340"/>
    <n v="1398448389"/>
    <b v="1"/>
    <n v="71"/>
    <b v="1"/>
    <s v="publishing/radio &amp; podcasts"/>
    <n v="1.37375"/>
    <n v="30.957999999999998"/>
    <x v="3"/>
    <x v="23"/>
  </r>
  <r>
    <x v="0"/>
    <x v="0"/>
    <s v="USD"/>
    <n v="1374858000"/>
    <n v="1373408699"/>
    <b v="1"/>
    <n v="635"/>
    <b v="1"/>
    <s v="publishing/radio &amp; podcasts"/>
    <n v="1.170404"/>
    <n v="92.158000000000001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n v="0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n v="0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n v="0"/>
    <x v="3"/>
    <x v="10"/>
  </r>
  <r>
    <x v="2"/>
    <x v="0"/>
    <s v="USD"/>
    <n v="1380720474"/>
    <n v="1378214874"/>
    <b v="0"/>
    <n v="19"/>
    <b v="0"/>
    <s v="publishing/fiction"/>
    <n v="0.30862068965517242"/>
    <n v="47.104999999999997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n v="0"/>
    <x v="3"/>
    <x v="10"/>
  </r>
  <r>
    <x v="2"/>
    <x v="0"/>
    <s v="USD"/>
    <n v="1428075480"/>
    <n v="1425489613"/>
    <b v="0"/>
    <n v="11"/>
    <b v="0"/>
    <s v="publishing/fiction"/>
    <n v="8.8999999999999996E-2"/>
    <n v="40.454999999999998"/>
    <x v="3"/>
    <x v="10"/>
  </r>
  <r>
    <x v="2"/>
    <x v="0"/>
    <s v="USD"/>
    <n v="1314471431"/>
    <n v="1311879431"/>
    <b v="0"/>
    <n v="0"/>
    <b v="0"/>
    <s v="publishing/fiction"/>
    <n v="0"/>
    <n v="0"/>
    <x v="3"/>
    <x v="10"/>
  </r>
  <r>
    <x v="2"/>
    <x v="0"/>
    <s v="USD"/>
    <n v="1410866659"/>
    <n v="1405682659"/>
    <b v="0"/>
    <n v="0"/>
    <b v="0"/>
    <s v="publishing/fiction"/>
    <n v="0"/>
    <n v="0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2999999999997"/>
    <x v="3"/>
    <x v="10"/>
  </r>
  <r>
    <x v="0"/>
    <x v="5"/>
    <s v="CAD"/>
    <n v="1436364023"/>
    <n v="1433772023"/>
    <b v="1"/>
    <n v="885"/>
    <b v="1"/>
    <s v="photography/photobooks"/>
    <n v="1.6633076923076924"/>
    <n v="97.730999999999995"/>
    <x v="8"/>
    <x v="20"/>
  </r>
  <r>
    <x v="0"/>
    <x v="1"/>
    <s v="GBP"/>
    <n v="1458943200"/>
    <n v="1456491680"/>
    <b v="1"/>
    <n v="329"/>
    <b v="1"/>
    <s v="photography/photobooks"/>
    <n v="1.0144545454545455"/>
    <n v="67.835999999999999"/>
    <x v="8"/>
    <x v="20"/>
  </r>
  <r>
    <x v="0"/>
    <x v="18"/>
    <s v="EUR"/>
    <n v="1477210801"/>
    <n v="1472026801"/>
    <b v="1"/>
    <n v="71"/>
    <b v="1"/>
    <s v="photography/photobooks"/>
    <n v="1.0789146666666667"/>
    <n v="56.984999999999999"/>
    <x v="8"/>
    <x v="20"/>
  </r>
  <r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x v="0"/>
    <x v="12"/>
    <s v="EUR"/>
    <n v="1458676860"/>
    <n v="1455446303"/>
    <b v="1"/>
    <n v="345"/>
    <b v="1"/>
    <s v="photography/photobooks"/>
    <n v="1.0358125"/>
    <n v="48.037999999999997"/>
    <x v="8"/>
    <x v="20"/>
  </r>
  <r>
    <x v="0"/>
    <x v="1"/>
    <s v="GBP"/>
    <n v="1406227904"/>
    <n v="1403635904"/>
    <b v="1"/>
    <n v="43"/>
    <b v="1"/>
    <s v="photography/photobooks"/>
    <n v="1.1140000000000001"/>
    <n v="38.86"/>
    <x v="8"/>
    <x v="20"/>
  </r>
  <r>
    <x v="0"/>
    <x v="0"/>
    <s v="USD"/>
    <n v="1273911000"/>
    <n v="1268822909"/>
    <b v="1"/>
    <n v="33"/>
    <b v="1"/>
    <s v="photography/photobooks"/>
    <n v="2.15"/>
    <n v="78.182000000000002"/>
    <x v="8"/>
    <x v="20"/>
  </r>
  <r>
    <x v="0"/>
    <x v="0"/>
    <s v="USD"/>
    <n v="1403880281"/>
    <n v="1401201881"/>
    <b v="1"/>
    <n v="211"/>
    <b v="1"/>
    <s v="photography/photobooks"/>
    <n v="1.1076216216216217"/>
    <n v="97.114000000000004"/>
    <x v="8"/>
    <x v="20"/>
  </r>
  <r>
    <x v="0"/>
    <x v="12"/>
    <s v="EUR"/>
    <n v="1487113140"/>
    <n v="1484570885"/>
    <b v="1"/>
    <n v="196"/>
    <b v="1"/>
    <s v="photography/photobooks"/>
    <n v="1.2364125714285714"/>
    <n v="110.39400000000001"/>
    <x v="8"/>
    <x v="20"/>
  </r>
  <r>
    <x v="0"/>
    <x v="1"/>
    <s v="GBP"/>
    <n v="1405761278"/>
    <n v="1403169278"/>
    <b v="1"/>
    <n v="405"/>
    <b v="1"/>
    <s v="photography/photobooks"/>
    <n v="1.0103500000000001"/>
    <n v="39.914999999999999"/>
    <x v="8"/>
    <x v="20"/>
  </r>
  <r>
    <x v="0"/>
    <x v="0"/>
    <s v="USD"/>
    <n v="1447858804"/>
    <n v="1445263204"/>
    <b v="1"/>
    <n v="206"/>
    <b v="1"/>
    <s v="photography/photobooks"/>
    <n v="1.1179285714285714"/>
    <n v="75.975999999999999"/>
    <x v="8"/>
    <x v="20"/>
  </r>
  <r>
    <x v="0"/>
    <x v="0"/>
    <s v="USD"/>
    <n v="1486311939"/>
    <n v="1483719939"/>
    <b v="1"/>
    <n v="335"/>
    <b v="1"/>
    <s v="photography/photobooks"/>
    <n v="5.5877142857142861"/>
    <n v="58.378999999999998"/>
    <x v="8"/>
    <x v="20"/>
  </r>
  <r>
    <x v="0"/>
    <x v="1"/>
    <s v="GBP"/>
    <n v="1405523866"/>
    <n v="1402931866"/>
    <b v="1"/>
    <n v="215"/>
    <b v="1"/>
    <s v="photography/photobooks"/>
    <n v="1.5001875"/>
    <n v="55.820999999999998"/>
    <x v="8"/>
    <x v="20"/>
  </r>
  <r>
    <x v="0"/>
    <x v="0"/>
    <s v="USD"/>
    <n v="1443363640"/>
    <n v="1439907640"/>
    <b v="1"/>
    <n v="176"/>
    <b v="1"/>
    <s v="photography/photobooks"/>
    <n v="1.0647599999999999"/>
    <n v="151.244"/>
    <x v="8"/>
    <x v="20"/>
  </r>
  <r>
    <x v="0"/>
    <x v="10"/>
    <s v="NOK"/>
    <n v="1458104697"/>
    <n v="1455516297"/>
    <b v="1"/>
    <n v="555"/>
    <b v="1"/>
    <s v="photography/photobooks"/>
    <n v="1.57189"/>
    <n v="849.67"/>
    <x v="8"/>
    <x v="20"/>
  </r>
  <r>
    <x v="0"/>
    <x v="0"/>
    <s v="USD"/>
    <n v="1475762400"/>
    <n v="1473160292"/>
    <b v="1"/>
    <n v="116"/>
    <b v="1"/>
    <s v="photography/photobooks"/>
    <n v="1.0865882352941176"/>
    <n v="159.24100000000001"/>
    <x v="8"/>
    <x v="20"/>
  </r>
  <r>
    <x v="0"/>
    <x v="0"/>
    <s v="USD"/>
    <n v="1417845600"/>
    <n v="1415194553"/>
    <b v="1"/>
    <n v="615"/>
    <b v="1"/>
    <s v="photography/photobooks"/>
    <n v="1.6197999999999999"/>
    <n v="39.506999999999998"/>
    <x v="8"/>
    <x v="20"/>
  </r>
  <r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x v="0"/>
    <x v="0"/>
    <s v="USD"/>
    <n v="1403301540"/>
    <n v="1400867283"/>
    <b v="1"/>
    <n v="145"/>
    <b v="1"/>
    <s v="photography/photobooks"/>
    <n v="1.033638888888889"/>
    <n v="64.156999999999996"/>
    <x v="8"/>
    <x v="20"/>
  </r>
  <r>
    <x v="0"/>
    <x v="0"/>
    <s v="USD"/>
    <n v="1418961600"/>
    <n v="1415824513"/>
    <b v="1"/>
    <n v="167"/>
    <b v="1"/>
    <s v="photography/photobooks"/>
    <n v="1.0347222222222223"/>
    <n v="111.527"/>
    <x v="8"/>
    <x v="20"/>
  </r>
  <r>
    <x v="0"/>
    <x v="0"/>
    <s v="USD"/>
    <n v="1465272091"/>
    <n v="1462248091"/>
    <b v="1"/>
    <n v="235"/>
    <b v="1"/>
    <s v="photography/photobooks"/>
    <n v="1.0681333333333334"/>
    <n v="170.447"/>
    <x v="8"/>
    <x v="20"/>
  </r>
  <r>
    <x v="0"/>
    <x v="0"/>
    <s v="USD"/>
    <n v="1413575739"/>
    <n v="1410983739"/>
    <b v="1"/>
    <n v="452"/>
    <b v="1"/>
    <s v="photography/photobooks"/>
    <n v="1.3896574712643677"/>
    <n v="133.739"/>
    <x v="8"/>
    <x v="20"/>
  </r>
  <r>
    <x v="0"/>
    <x v="0"/>
    <s v="USD"/>
    <n v="1419292800"/>
    <n v="1416592916"/>
    <b v="1"/>
    <n v="241"/>
    <b v="1"/>
    <s v="photography/photobooks"/>
    <n v="1.2484324324324325"/>
    <n v="95.834000000000003"/>
    <x v="8"/>
    <x v="20"/>
  </r>
  <r>
    <x v="0"/>
    <x v="11"/>
    <s v="SEK"/>
    <n v="1487592090"/>
    <n v="1485000090"/>
    <b v="1"/>
    <n v="28"/>
    <b v="1"/>
    <s v="photography/photobooks"/>
    <n v="2.0699999999999998"/>
    <n v="221.786"/>
    <x v="8"/>
    <x v="20"/>
  </r>
  <r>
    <x v="0"/>
    <x v="0"/>
    <s v="USD"/>
    <n v="1471539138"/>
    <n v="1468947138"/>
    <b v="1"/>
    <n v="140"/>
    <b v="1"/>
    <s v="photography/photobooks"/>
    <n v="1.7400576923076922"/>
    <n v="32.314999999999998"/>
    <x v="8"/>
    <x v="20"/>
  </r>
  <r>
    <x v="0"/>
    <x v="0"/>
    <s v="USD"/>
    <n v="1453185447"/>
    <n v="1448951847"/>
    <b v="1"/>
    <n v="280"/>
    <b v="1"/>
    <s v="photography/photobooks"/>
    <n v="1.2032608695652174"/>
    <n v="98.838999999999999"/>
    <x v="8"/>
    <x v="20"/>
  </r>
  <r>
    <x v="0"/>
    <x v="0"/>
    <s v="USD"/>
    <n v="1489497886"/>
    <n v="1487082286"/>
    <b v="1"/>
    <n v="70"/>
    <b v="1"/>
    <s v="photography/photobooks"/>
    <n v="1.1044428571428573"/>
    <n v="55.222000000000001"/>
    <x v="8"/>
    <x v="20"/>
  </r>
  <r>
    <x v="0"/>
    <x v="0"/>
    <s v="USD"/>
    <n v="1485907200"/>
    <n v="1483292122"/>
    <b v="1"/>
    <n v="160"/>
    <b v="1"/>
    <s v="photography/photobooks"/>
    <n v="2.8156666666666665"/>
    <n v="52.793999999999997"/>
    <x v="8"/>
    <x v="20"/>
  </r>
  <r>
    <x v="0"/>
    <x v="0"/>
    <s v="USD"/>
    <n v="1426773920"/>
    <n v="1424185520"/>
    <b v="1"/>
    <n v="141"/>
    <b v="1"/>
    <s v="photography/photobooks"/>
    <n v="1.0067894736842105"/>
    <n v="135.667"/>
    <x v="8"/>
    <x v="20"/>
  </r>
  <r>
    <x v="0"/>
    <x v="0"/>
    <s v="USD"/>
    <n v="1445624695"/>
    <n v="1443464695"/>
    <b v="1"/>
    <n v="874"/>
    <b v="1"/>
    <s v="photography/photobooks"/>
    <n v="1.3482571428571428"/>
    <n v="53.991999999999997"/>
    <x v="8"/>
    <x v="20"/>
  </r>
  <r>
    <x v="0"/>
    <x v="0"/>
    <s v="USD"/>
    <n v="1417402800"/>
    <n v="1414610126"/>
    <b v="1"/>
    <n v="73"/>
    <b v="1"/>
    <s v="photography/photobooks"/>
    <n v="1.7595744680851064"/>
    <n v="56.643999999999998"/>
    <x v="8"/>
    <x v="20"/>
  </r>
  <r>
    <x v="0"/>
    <x v="2"/>
    <s v="AUD"/>
    <n v="1455548400"/>
    <n v="1453461865"/>
    <b v="1"/>
    <n v="294"/>
    <b v="1"/>
    <s v="photography/photobooks"/>
    <n v="4.8402000000000003"/>
    <n v="82.316000000000003"/>
    <x v="8"/>
    <x v="20"/>
  </r>
  <r>
    <x v="0"/>
    <x v="0"/>
    <s v="USD"/>
    <n v="1462161540"/>
    <n v="1457913777"/>
    <b v="1"/>
    <n v="740"/>
    <b v="1"/>
    <s v="photography/photobooks"/>
    <n v="1.4514"/>
    <n v="88.260999999999996"/>
    <x v="8"/>
    <x v="20"/>
  </r>
  <r>
    <x v="0"/>
    <x v="0"/>
    <s v="USD"/>
    <n v="1441383062"/>
    <n v="1438791062"/>
    <b v="1"/>
    <n v="369"/>
    <b v="1"/>
    <s v="photography/photobooks"/>
    <n v="4.1773333333333333"/>
    <n v="84.905000000000001"/>
    <x v="8"/>
    <x v="20"/>
  </r>
  <r>
    <x v="0"/>
    <x v="0"/>
    <s v="USD"/>
    <n v="1464040800"/>
    <n v="1461527631"/>
    <b v="1"/>
    <n v="110"/>
    <b v="1"/>
    <s v="photography/photobooks"/>
    <n v="1.3242499999999999"/>
    <n v="48.155000000000001"/>
    <x v="8"/>
    <x v="20"/>
  </r>
  <r>
    <x v="0"/>
    <x v="0"/>
    <s v="USD"/>
    <n v="1440702910"/>
    <n v="1438110910"/>
    <b v="1"/>
    <n v="455"/>
    <b v="1"/>
    <s v="photography/photobooks"/>
    <n v="2.5030841666666666"/>
    <n v="66.015000000000001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400000000001"/>
    <x v="8"/>
    <x v="20"/>
  </r>
  <r>
    <x v="0"/>
    <x v="0"/>
    <s v="USD"/>
    <n v="1483481019"/>
    <n v="1480629819"/>
    <b v="0"/>
    <n v="284"/>
    <b v="1"/>
    <s v="photography/photobooks"/>
    <n v="1.359861"/>
    <n v="95.765000000000001"/>
    <x v="8"/>
    <x v="20"/>
  </r>
  <r>
    <x v="0"/>
    <x v="0"/>
    <s v="USD"/>
    <n v="1416964500"/>
    <n v="1414368616"/>
    <b v="1"/>
    <n v="98"/>
    <b v="1"/>
    <s v="photography/photobooks"/>
    <n v="1.1786666666666668"/>
    <n v="180.40799999999999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n v="0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3"/>
    <x v="8"/>
    <x v="24"/>
  </r>
  <r>
    <x v="2"/>
    <x v="0"/>
    <s v="USD"/>
    <n v="1487844882"/>
    <n v="1487240082"/>
    <b v="0"/>
    <n v="0"/>
    <b v="0"/>
    <s v="photography/nature"/>
    <n v="0"/>
    <n v="0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2999999999998"/>
    <x v="8"/>
    <x v="24"/>
  </r>
  <r>
    <x v="2"/>
    <x v="1"/>
    <s v="GBP"/>
    <n v="1463050034"/>
    <n v="1460458034"/>
    <b v="0"/>
    <n v="7"/>
    <b v="0"/>
    <s v="photography/nature"/>
    <n v="0.13466666666666666"/>
    <n v="14.429"/>
    <x v="8"/>
    <x v="24"/>
  </r>
  <r>
    <x v="2"/>
    <x v="0"/>
    <s v="USD"/>
    <n v="1432756039"/>
    <n v="1430164039"/>
    <b v="0"/>
    <n v="0"/>
    <b v="0"/>
    <s v="photography/nature"/>
    <n v="0"/>
    <n v="0"/>
    <x v="8"/>
    <x v="24"/>
  </r>
  <r>
    <x v="2"/>
    <x v="0"/>
    <s v="USD"/>
    <n v="1412135940"/>
    <n v="1410366708"/>
    <b v="0"/>
    <n v="16"/>
    <b v="0"/>
    <s v="photography/nature"/>
    <n v="0.49186046511627907"/>
    <n v="132.18799999999999"/>
    <x v="8"/>
    <x v="24"/>
  </r>
  <r>
    <x v="2"/>
    <x v="0"/>
    <s v="USD"/>
    <n v="1441176447"/>
    <n v="1438584447"/>
    <b v="0"/>
    <n v="0"/>
    <b v="0"/>
    <s v="photography/nature"/>
    <n v="0"/>
    <n v="0"/>
    <x v="8"/>
    <x v="24"/>
  </r>
  <r>
    <x v="2"/>
    <x v="2"/>
    <s v="AUD"/>
    <n v="1438495390"/>
    <n v="1435903390"/>
    <b v="0"/>
    <n v="0"/>
    <b v="0"/>
    <s v="photography/nature"/>
    <n v="0"/>
    <n v="0"/>
    <x v="8"/>
    <x v="24"/>
  </r>
  <r>
    <x v="2"/>
    <x v="0"/>
    <s v="USD"/>
    <n v="1442509200"/>
    <n v="1440513832"/>
    <b v="0"/>
    <n v="0"/>
    <b v="0"/>
    <s v="photography/nature"/>
    <n v="0"/>
    <n v="0"/>
    <x v="8"/>
    <x v="24"/>
  </r>
  <r>
    <x v="2"/>
    <x v="5"/>
    <s v="CAD"/>
    <n v="1467603624"/>
    <n v="1465011624"/>
    <b v="0"/>
    <n v="12"/>
    <b v="0"/>
    <s v="photography/nature"/>
    <n v="0.45133333333333331"/>
    <n v="56.417000000000002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7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n v="0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1"/>
    <x v="3"/>
    <x v="25"/>
  </r>
  <r>
    <x v="1"/>
    <x v="0"/>
    <s v="USD"/>
    <n v="1392595200"/>
    <n v="1391293745"/>
    <b v="0"/>
    <n v="13"/>
    <b v="0"/>
    <s v="publishing/art books"/>
    <n v="4.1176470588235294E-2"/>
    <n v="26.922999999999998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n v="0"/>
    <x v="3"/>
    <x v="25"/>
  </r>
  <r>
    <x v="1"/>
    <x v="0"/>
    <s v="USD"/>
    <n v="1460140282"/>
    <n v="1457551882"/>
    <b v="0"/>
    <n v="52"/>
    <b v="0"/>
    <s v="publishing/art books"/>
    <n v="0.41399999999999998"/>
    <n v="47.768999999999998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7000000000002"/>
    <x v="3"/>
    <x v="25"/>
  </r>
  <r>
    <x v="1"/>
    <x v="5"/>
    <s v="CAD"/>
    <n v="1491019140"/>
    <n v="1487548802"/>
    <b v="0"/>
    <n v="3"/>
    <b v="0"/>
    <s v="publishing/art books"/>
    <n v="2.4777777777777777E-2"/>
    <n v="74.332999999999998"/>
    <x v="3"/>
    <x v="25"/>
  </r>
  <r>
    <x v="1"/>
    <x v="0"/>
    <s v="USD"/>
    <n v="1424211329"/>
    <n v="1421187329"/>
    <b v="0"/>
    <n v="6"/>
    <b v="0"/>
    <s v="publishing/art books"/>
    <n v="5.0599999999999999E-2"/>
    <n v="84.332999999999998"/>
    <x v="3"/>
    <x v="25"/>
  </r>
  <r>
    <x v="1"/>
    <x v="0"/>
    <s v="USD"/>
    <n v="1404909296"/>
    <n v="1402317296"/>
    <b v="0"/>
    <n v="35"/>
    <b v="0"/>
    <s v="publishing/art books"/>
    <n v="0.2291"/>
    <n v="65.456999999999994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n v="0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n v="0"/>
    <x v="8"/>
    <x v="26"/>
  </r>
  <r>
    <x v="2"/>
    <x v="5"/>
    <s v="CAD"/>
    <n v="1482663600"/>
    <n v="1480800568"/>
    <b v="0"/>
    <n v="12"/>
    <b v="0"/>
    <s v="photography/places"/>
    <n v="0.79"/>
    <n v="131.667"/>
    <x v="8"/>
    <x v="26"/>
  </r>
  <r>
    <x v="2"/>
    <x v="0"/>
    <s v="USD"/>
    <n v="1428197422"/>
    <n v="1425609022"/>
    <b v="0"/>
    <n v="0"/>
    <b v="0"/>
    <s v="photography/places"/>
    <n v="0"/>
    <n v="0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n v="0"/>
    <x v="8"/>
    <x v="26"/>
  </r>
  <r>
    <x v="2"/>
    <x v="0"/>
    <s v="USD"/>
    <n v="1444433886"/>
    <n v="1441841886"/>
    <b v="0"/>
    <n v="0"/>
    <b v="0"/>
    <s v="photography/places"/>
    <n v="0"/>
    <n v="0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000000000002"/>
    <x v="8"/>
    <x v="26"/>
  </r>
  <r>
    <x v="2"/>
    <x v="0"/>
    <s v="USD"/>
    <n v="1427503485"/>
    <n v="1423619085"/>
    <b v="0"/>
    <n v="0"/>
    <b v="0"/>
    <s v="photography/places"/>
    <n v="0"/>
    <n v="0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n v="0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n v="0"/>
    <x v="8"/>
    <x v="26"/>
  </r>
  <r>
    <x v="2"/>
    <x v="0"/>
    <s v="USD"/>
    <n v="1405401060"/>
    <n v="1401585752"/>
    <b v="0"/>
    <n v="9"/>
    <b v="0"/>
    <s v="photography/places"/>
    <n v="7.3400000000000007E-2"/>
    <n v="40.777999999999999"/>
    <x v="8"/>
    <x v="26"/>
  </r>
  <r>
    <x v="0"/>
    <x v="0"/>
    <s v="USD"/>
    <n v="1304561633"/>
    <n v="1301969633"/>
    <b v="0"/>
    <n v="56"/>
    <b v="1"/>
    <s v="music/rock"/>
    <n v="1.082492"/>
    <n v="48.326000000000001"/>
    <x v="4"/>
    <x v="11"/>
  </r>
  <r>
    <x v="0"/>
    <x v="0"/>
    <s v="USD"/>
    <n v="1318633200"/>
    <n v="1314947317"/>
    <b v="0"/>
    <n v="32"/>
    <b v="1"/>
    <s v="music/rock"/>
    <n v="1.0016666666666667"/>
    <n v="46.953000000000003"/>
    <x v="4"/>
    <x v="11"/>
  </r>
  <r>
    <x v="0"/>
    <x v="0"/>
    <s v="USD"/>
    <n v="1327723459"/>
    <n v="1322539459"/>
    <b v="0"/>
    <n v="30"/>
    <b v="1"/>
    <s v="music/rock"/>
    <n v="1.0003299999999999"/>
    <n v="66.688999999999993"/>
    <x v="4"/>
    <x v="11"/>
  </r>
  <r>
    <x v="0"/>
    <x v="0"/>
    <s v="USD"/>
    <n v="1332011835"/>
    <n v="1328559435"/>
    <b v="0"/>
    <n v="70"/>
    <b v="1"/>
    <s v="music/rock"/>
    <n v="1.2210714285714286"/>
    <n v="48.843000000000004"/>
    <x v="4"/>
    <x v="11"/>
  </r>
  <r>
    <x v="0"/>
    <x v="0"/>
    <s v="USD"/>
    <n v="1312182000"/>
    <n v="1311380313"/>
    <b v="0"/>
    <n v="44"/>
    <b v="1"/>
    <s v="music/rock"/>
    <n v="1.0069333333333335"/>
    <n v="137.309"/>
    <x v="4"/>
    <x v="11"/>
  </r>
  <r>
    <x v="0"/>
    <x v="0"/>
    <s v="USD"/>
    <n v="1300930838"/>
    <n v="1293158438"/>
    <b v="0"/>
    <n v="92"/>
    <b v="1"/>
    <s v="music/rock"/>
    <n v="1.01004125"/>
    <n v="87.83"/>
    <x v="4"/>
    <x v="11"/>
  </r>
  <r>
    <x v="0"/>
    <x v="0"/>
    <s v="USD"/>
    <n v="1339701851"/>
    <n v="1337887451"/>
    <b v="0"/>
    <n v="205"/>
    <b v="1"/>
    <s v="music/rock"/>
    <n v="1.4511000000000001"/>
    <n v="70.784999999999997"/>
    <x v="4"/>
    <x v="11"/>
  </r>
  <r>
    <x v="0"/>
    <x v="0"/>
    <s v="USD"/>
    <n v="1388553960"/>
    <n v="1385754986"/>
    <b v="0"/>
    <n v="23"/>
    <b v="1"/>
    <s v="music/rock"/>
    <n v="1.0125"/>
    <n v="52.826000000000001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5000000000002"/>
    <x v="4"/>
    <x v="11"/>
  </r>
  <r>
    <x v="0"/>
    <x v="0"/>
    <s v="USD"/>
    <n v="1370390432"/>
    <n v="1368576032"/>
    <b v="0"/>
    <n v="27"/>
    <b v="1"/>
    <s v="music/rock"/>
    <n v="1.25125"/>
    <n v="37.073999999999998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7999999999997"/>
    <x v="4"/>
    <x v="11"/>
  </r>
  <r>
    <x v="0"/>
    <x v="0"/>
    <s v="USD"/>
    <n v="1407085200"/>
    <n v="1401924769"/>
    <b v="0"/>
    <n v="77"/>
    <b v="1"/>
    <s v="music/rock"/>
    <n v="1.0269999999999999"/>
    <n v="66.688000000000002"/>
    <x v="4"/>
    <x v="11"/>
  </r>
  <r>
    <x v="0"/>
    <x v="0"/>
    <s v="USD"/>
    <n v="1323742396"/>
    <n v="1319850796"/>
    <b v="0"/>
    <n v="136"/>
    <b v="1"/>
    <s v="music/rock"/>
    <n v="1.1412500000000001"/>
    <n v="67.132000000000005"/>
    <x v="4"/>
    <x v="11"/>
  </r>
  <r>
    <x v="0"/>
    <x v="0"/>
    <s v="USD"/>
    <n v="1353621600"/>
    <n v="1350061821"/>
    <b v="0"/>
    <n v="157"/>
    <b v="1"/>
    <s v="music/rock"/>
    <n v="1.042"/>
    <n v="66.369"/>
    <x v="4"/>
    <x v="11"/>
  </r>
  <r>
    <x v="0"/>
    <x v="0"/>
    <s v="USD"/>
    <n v="1383332400"/>
    <n v="1380470188"/>
    <b v="0"/>
    <n v="158"/>
    <b v="1"/>
    <s v="music/rock"/>
    <n v="1.4585714285714286"/>
    <n v="64.62"/>
    <x v="4"/>
    <x v="11"/>
  </r>
  <r>
    <x v="0"/>
    <x v="0"/>
    <s v="USD"/>
    <n v="1362757335"/>
    <n v="1359301335"/>
    <b v="0"/>
    <n v="27"/>
    <b v="1"/>
    <s v="music/rock"/>
    <n v="1.0506666666666666"/>
    <n v="58.37"/>
    <x v="4"/>
    <x v="11"/>
  </r>
  <r>
    <x v="0"/>
    <x v="0"/>
    <s v="USD"/>
    <n v="1410755286"/>
    <n v="1408940886"/>
    <b v="0"/>
    <n v="23"/>
    <b v="1"/>
    <s v="music/rock"/>
    <n v="1.3333333333333333"/>
    <n v="86.956999999999994"/>
    <x v="4"/>
    <x v="11"/>
  </r>
  <r>
    <x v="0"/>
    <x v="0"/>
    <s v="USD"/>
    <n v="1361606940"/>
    <n v="1361002140"/>
    <b v="0"/>
    <n v="17"/>
    <b v="1"/>
    <s v="music/rock"/>
    <n v="1.1299999999999999"/>
    <n v="66.471000000000004"/>
    <x v="4"/>
    <x v="11"/>
  </r>
  <r>
    <x v="0"/>
    <x v="0"/>
    <s v="USD"/>
    <n v="1338177540"/>
    <n v="1333550015"/>
    <b v="0"/>
    <n v="37"/>
    <b v="1"/>
    <s v="music/rock"/>
    <n v="1.212"/>
    <n v="163.78399999999999"/>
    <x v="4"/>
    <x v="11"/>
  </r>
  <r>
    <x v="0"/>
    <x v="0"/>
    <s v="USD"/>
    <n v="1418803140"/>
    <n v="1415343874"/>
    <b v="0"/>
    <n v="65"/>
    <b v="1"/>
    <s v="music/rock"/>
    <n v="1.0172463768115942"/>
    <n v="107.985"/>
    <x v="4"/>
    <x v="11"/>
  </r>
  <r>
    <x v="0"/>
    <x v="1"/>
    <s v="GBP"/>
    <n v="1377621089"/>
    <n v="1372437089"/>
    <b v="0"/>
    <n v="18"/>
    <b v="1"/>
    <s v="music/rock"/>
    <n v="1.0106666666666666"/>
    <n v="42.110999999999997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00000000001"/>
    <x v="4"/>
    <x v="11"/>
  </r>
  <r>
    <x v="0"/>
    <x v="0"/>
    <s v="USD"/>
    <n v="1385932867"/>
    <n v="1383337267"/>
    <b v="0"/>
    <n v="108"/>
    <b v="1"/>
    <s v="music/rock"/>
    <n v="1.0118750000000001"/>
    <n v="74.953999999999994"/>
    <x v="4"/>
    <x v="11"/>
  </r>
  <r>
    <x v="0"/>
    <x v="0"/>
    <s v="USD"/>
    <n v="1353905940"/>
    <n v="1351011489"/>
    <b v="0"/>
    <n v="38"/>
    <b v="1"/>
    <s v="music/rock"/>
    <n v="1.17"/>
    <n v="61.579000000000001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999999999999"/>
    <x v="4"/>
    <x v="11"/>
  </r>
  <r>
    <x v="0"/>
    <x v="0"/>
    <s v="USD"/>
    <n v="1330671540"/>
    <n v="1328040375"/>
    <b v="0"/>
    <n v="126"/>
    <b v="1"/>
    <s v="music/rock"/>
    <n v="2.6524999999999999"/>
    <n v="84.206000000000003"/>
    <x v="4"/>
    <x v="11"/>
  </r>
  <r>
    <x v="0"/>
    <x v="0"/>
    <s v="USD"/>
    <n v="1350074261"/>
    <n v="1347482261"/>
    <b v="0"/>
    <n v="133"/>
    <b v="1"/>
    <s v="music/rock"/>
    <n v="1.5590999999999999"/>
    <n v="117.226"/>
    <x v="4"/>
    <x v="11"/>
  </r>
  <r>
    <x v="0"/>
    <x v="0"/>
    <s v="USD"/>
    <n v="1316851854"/>
    <n v="1311667854"/>
    <b v="0"/>
    <n v="47"/>
    <b v="1"/>
    <s v="music/rock"/>
    <n v="1.0162500000000001"/>
    <n v="86.489000000000004"/>
    <x v="4"/>
    <x v="11"/>
  </r>
  <r>
    <x v="0"/>
    <x v="0"/>
    <s v="USD"/>
    <n v="1326690000"/>
    <n v="1324329156"/>
    <b v="0"/>
    <n v="58"/>
    <b v="1"/>
    <s v="music/rock"/>
    <n v="1"/>
    <n v="172.41399999999999"/>
    <x v="4"/>
    <x v="11"/>
  </r>
  <r>
    <x v="0"/>
    <x v="0"/>
    <s v="USD"/>
    <n v="1306994340"/>
    <n v="1303706001"/>
    <b v="0"/>
    <n v="32"/>
    <b v="1"/>
    <s v="music/rock"/>
    <n v="1.0049999999999999"/>
    <n v="62.813000000000002"/>
    <x v="4"/>
    <x v="11"/>
  </r>
  <r>
    <x v="0"/>
    <x v="0"/>
    <s v="USD"/>
    <n v="1468270261"/>
    <n v="1463086261"/>
    <b v="0"/>
    <n v="37"/>
    <b v="1"/>
    <s v="music/rock"/>
    <n v="1.2529999999999999"/>
    <n v="67.73"/>
    <x v="4"/>
    <x v="11"/>
  </r>
  <r>
    <x v="0"/>
    <x v="0"/>
    <s v="USD"/>
    <n v="1307851200"/>
    <n v="1304129088"/>
    <b v="0"/>
    <n v="87"/>
    <b v="1"/>
    <s v="music/rock"/>
    <n v="1.0355555555555556"/>
    <n v="53.563000000000002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9000000000003"/>
    <x v="4"/>
    <x v="11"/>
  </r>
  <r>
    <x v="0"/>
    <x v="0"/>
    <s v="USD"/>
    <n v="1330789165"/>
    <n v="1328197165"/>
    <b v="0"/>
    <n v="19"/>
    <b v="1"/>
    <s v="music/rock"/>
    <n v="1"/>
    <n v="94.736999999999995"/>
    <x v="4"/>
    <x v="11"/>
  </r>
  <r>
    <x v="0"/>
    <x v="0"/>
    <s v="USD"/>
    <n v="1280800740"/>
    <n v="1279603955"/>
    <b v="0"/>
    <n v="17"/>
    <b v="1"/>
    <s v="music/rock"/>
    <n v="1.6986000000000001"/>
    <n v="39.966999999999999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6999999999999"/>
    <x v="4"/>
    <x v="27"/>
  </r>
  <r>
    <x v="0"/>
    <x v="0"/>
    <s v="USD"/>
    <n v="1348516012"/>
    <n v="1345924012"/>
    <b v="0"/>
    <n v="37"/>
    <b v="1"/>
    <s v="music/pop"/>
    <n v="1.2470000000000001"/>
    <n v="168.51400000000001"/>
    <x v="4"/>
    <x v="27"/>
  </r>
  <r>
    <x v="0"/>
    <x v="0"/>
    <s v="USD"/>
    <n v="1353551160"/>
    <n v="1348363560"/>
    <b v="0"/>
    <n v="128"/>
    <b v="1"/>
    <s v="music/pop"/>
    <n v="1.095"/>
    <n v="85.546999999999997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3999999999998"/>
    <x v="4"/>
    <x v="27"/>
  </r>
  <r>
    <x v="0"/>
    <x v="0"/>
    <s v="USD"/>
    <n v="1339235377"/>
    <n v="1336643377"/>
    <b v="0"/>
    <n v="46"/>
    <b v="1"/>
    <s v="music/pop"/>
    <n v="1.0471999999999999"/>
    <n v="113.82599999999999"/>
    <x v="4"/>
    <x v="27"/>
  </r>
  <r>
    <x v="0"/>
    <x v="0"/>
    <s v="USD"/>
    <n v="1300636482"/>
    <n v="1298048082"/>
    <b v="0"/>
    <n v="90"/>
    <b v="1"/>
    <s v="music/pop"/>
    <n v="1.2526086956521738"/>
    <n v="32.011000000000003"/>
    <x v="4"/>
    <x v="27"/>
  </r>
  <r>
    <x v="0"/>
    <x v="0"/>
    <s v="USD"/>
    <n v="1400862355"/>
    <n v="1396974355"/>
    <b v="0"/>
    <n v="81"/>
    <b v="1"/>
    <s v="music/pop"/>
    <n v="1.0058763157894737"/>
    <n v="47.189"/>
    <x v="4"/>
    <x v="27"/>
  </r>
  <r>
    <x v="0"/>
    <x v="0"/>
    <s v="USD"/>
    <n v="1381314437"/>
    <n v="1378722437"/>
    <b v="0"/>
    <n v="32"/>
    <b v="1"/>
    <s v="music/pop"/>
    <n v="1.4155"/>
    <n v="88.468999999999994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3999999999999"/>
    <x v="4"/>
    <x v="27"/>
  </r>
  <r>
    <x v="0"/>
    <x v="0"/>
    <s v="USD"/>
    <n v="1303675296"/>
    <n v="1300996896"/>
    <b v="0"/>
    <n v="168"/>
    <b v="1"/>
    <s v="music/pop"/>
    <n v="1.7423040000000001"/>
    <n v="51.853999999999999"/>
    <x v="4"/>
    <x v="27"/>
  </r>
  <r>
    <x v="0"/>
    <x v="0"/>
    <s v="USD"/>
    <n v="1334784160"/>
    <n v="1332192160"/>
    <b v="0"/>
    <n v="34"/>
    <b v="1"/>
    <s v="music/pop"/>
    <n v="1.199090909090909"/>
    <n v="38.793999999999997"/>
    <x v="4"/>
    <x v="27"/>
  </r>
  <r>
    <x v="0"/>
    <x v="0"/>
    <s v="USD"/>
    <n v="1333648820"/>
    <n v="1331060420"/>
    <b v="0"/>
    <n v="48"/>
    <b v="1"/>
    <s v="music/pop"/>
    <n v="1.4286666666666668"/>
    <n v="44.646000000000001"/>
    <x v="4"/>
    <x v="27"/>
  </r>
  <r>
    <x v="0"/>
    <x v="0"/>
    <s v="USD"/>
    <n v="1355437052"/>
    <n v="1352845052"/>
    <b v="0"/>
    <n v="48"/>
    <b v="1"/>
    <s v="music/pop"/>
    <n v="1.0033493333333334"/>
    <n v="156.773"/>
    <x v="4"/>
    <x v="27"/>
  </r>
  <r>
    <x v="0"/>
    <x v="0"/>
    <s v="USD"/>
    <n v="1337885168"/>
    <n v="1335293168"/>
    <b v="0"/>
    <n v="221"/>
    <b v="1"/>
    <s v="music/pop"/>
    <n v="1.0493380000000001"/>
    <n v="118.703"/>
    <x v="4"/>
    <x v="27"/>
  </r>
  <r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x v="0"/>
    <x v="1"/>
    <s v="GBP"/>
    <n v="1387281600"/>
    <n v="1384811721"/>
    <b v="0"/>
    <n v="45"/>
    <b v="1"/>
    <s v="music/pop"/>
    <n v="1.1279999999999999"/>
    <n v="12.532999999999999"/>
    <x v="4"/>
    <x v="27"/>
  </r>
  <r>
    <x v="0"/>
    <x v="13"/>
    <s v="EUR"/>
    <n v="1462053540"/>
    <n v="1459355950"/>
    <b v="0"/>
    <n v="36"/>
    <b v="1"/>
    <s v="music/pop"/>
    <n v="12.5375"/>
    <n v="27.861000000000001"/>
    <x v="4"/>
    <x v="27"/>
  </r>
  <r>
    <x v="0"/>
    <x v="15"/>
    <s v="EUR"/>
    <n v="1453064400"/>
    <n v="1449359831"/>
    <b v="0"/>
    <n v="101"/>
    <b v="1"/>
    <s v="music/pop"/>
    <n v="1.0250632911392406"/>
    <n v="80.177999999999997"/>
    <x v="4"/>
    <x v="27"/>
  </r>
  <r>
    <x v="0"/>
    <x v="0"/>
    <s v="USD"/>
    <n v="1325310336"/>
    <n v="1320122736"/>
    <b v="0"/>
    <n v="62"/>
    <b v="1"/>
    <s v="music/pop"/>
    <n v="1.026375"/>
    <n v="132.435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"/>
    <x v="4"/>
    <x v="27"/>
  </r>
  <r>
    <x v="0"/>
    <x v="0"/>
    <s v="USD"/>
    <n v="1298343600"/>
    <n v="1295624113"/>
    <b v="0"/>
    <n v="93"/>
    <b v="1"/>
    <s v="music/pop"/>
    <n v="1.1945714285714286"/>
    <n v="44.957000000000001"/>
    <x v="4"/>
    <x v="27"/>
  </r>
  <r>
    <x v="0"/>
    <x v="0"/>
    <s v="USD"/>
    <n v="1364447073"/>
    <n v="1361858673"/>
    <b v="0"/>
    <n v="98"/>
    <b v="1"/>
    <s v="music/pop"/>
    <n v="1.6088"/>
    <n v="41.040999999999997"/>
    <x v="4"/>
    <x v="27"/>
  </r>
  <r>
    <x v="0"/>
    <x v="0"/>
    <s v="USD"/>
    <n v="1394521140"/>
    <n v="1392169298"/>
    <b v="0"/>
    <n v="82"/>
    <b v="1"/>
    <s v="music/pop"/>
    <n v="1.2685294117647059"/>
    <n v="52.597999999999999"/>
    <x v="4"/>
    <x v="27"/>
  </r>
  <r>
    <x v="0"/>
    <x v="0"/>
    <s v="USD"/>
    <n v="1322454939"/>
    <n v="1319859339"/>
    <b v="0"/>
    <n v="116"/>
    <b v="1"/>
    <s v="music/pop"/>
    <n v="1.026375"/>
    <n v="70.784000000000006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9000000000002"/>
    <x v="4"/>
    <x v="27"/>
  </r>
  <r>
    <x v="0"/>
    <x v="0"/>
    <s v="USD"/>
    <n v="1470056614"/>
    <n v="1467464614"/>
    <b v="0"/>
    <n v="77"/>
    <b v="1"/>
    <s v="music/pop"/>
    <n v="1.0067349999999999"/>
    <n v="26.149000000000001"/>
    <x v="4"/>
    <x v="27"/>
  </r>
  <r>
    <x v="0"/>
    <x v="0"/>
    <s v="USD"/>
    <n v="1338824730"/>
    <n v="1336232730"/>
    <b v="0"/>
    <n v="49"/>
    <b v="1"/>
    <s v="music/pop"/>
    <n v="1.1294117647058823"/>
    <n v="39.183999999999997"/>
    <x v="4"/>
    <x v="27"/>
  </r>
  <r>
    <x v="0"/>
    <x v="0"/>
    <s v="USD"/>
    <n v="1425675892"/>
    <n v="1423083892"/>
    <b v="0"/>
    <n v="59"/>
    <b v="1"/>
    <s v="music/pop"/>
    <n v="1.2809523809523808"/>
    <n v="45.593000000000004"/>
    <x v="4"/>
    <x v="27"/>
  </r>
  <r>
    <x v="0"/>
    <x v="0"/>
    <s v="USD"/>
    <n v="1471503540"/>
    <n v="1468852306"/>
    <b v="0"/>
    <n v="113"/>
    <b v="1"/>
    <s v="music/pop"/>
    <n v="2.0169999999999999"/>
    <n v="89.248000000000005"/>
    <x v="4"/>
    <x v="27"/>
  </r>
  <r>
    <x v="0"/>
    <x v="0"/>
    <s v="USD"/>
    <n v="1318802580"/>
    <n v="1316194540"/>
    <b v="0"/>
    <n v="34"/>
    <b v="1"/>
    <s v="music/pop"/>
    <n v="1.37416"/>
    <n v="40.415999999999997"/>
    <x v="4"/>
    <x v="27"/>
  </r>
  <r>
    <x v="0"/>
    <x v="0"/>
    <s v="USD"/>
    <n v="1334980740"/>
    <n v="1330968347"/>
    <b v="0"/>
    <n v="42"/>
    <b v="1"/>
    <s v="music/pop"/>
    <n v="1.1533333333333333"/>
    <n v="82.381"/>
    <x v="4"/>
    <x v="27"/>
  </r>
  <r>
    <x v="0"/>
    <x v="3"/>
    <s v="EUR"/>
    <n v="1460786340"/>
    <n v="1455615976"/>
    <b v="0"/>
    <n v="42"/>
    <b v="1"/>
    <s v="music/pop"/>
    <n v="1.1166666666666667"/>
    <n v="159.524"/>
    <x v="4"/>
    <x v="27"/>
  </r>
  <r>
    <x v="0"/>
    <x v="0"/>
    <s v="USD"/>
    <n v="1391718671"/>
    <n v="1390509071"/>
    <b v="0"/>
    <n v="49"/>
    <b v="1"/>
    <s v="music/pop"/>
    <n v="1.1839999999999999"/>
    <n v="36.244999999999997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00000000003"/>
    <x v="4"/>
    <x v="28"/>
  </r>
  <r>
    <x v="3"/>
    <x v="0"/>
    <s v="USD"/>
    <n v="1492142860"/>
    <n v="1486962460"/>
    <b v="0"/>
    <n v="0"/>
    <b v="0"/>
    <s v="music/faith"/>
    <n v="0"/>
    <n v="0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6000000000007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"/>
    <x v="4"/>
    <x v="28"/>
  </r>
  <r>
    <x v="3"/>
    <x v="0"/>
    <s v="USD"/>
    <n v="1491738594"/>
    <n v="1489150194"/>
    <b v="0"/>
    <n v="7"/>
    <b v="0"/>
    <s v="music/faith"/>
    <n v="0.443"/>
    <n v="253.143"/>
    <x v="4"/>
    <x v="28"/>
  </r>
  <r>
    <x v="3"/>
    <x v="0"/>
    <s v="USD"/>
    <n v="1489700230"/>
    <n v="1487111830"/>
    <b v="0"/>
    <n v="14"/>
    <b v="0"/>
    <s v="music/faith"/>
    <n v="1"/>
    <n v="171.429"/>
    <x v="4"/>
    <x v="28"/>
  </r>
  <r>
    <x v="3"/>
    <x v="0"/>
    <s v="USD"/>
    <n v="1491470442"/>
    <n v="1488882042"/>
    <b v="0"/>
    <n v="11"/>
    <b v="0"/>
    <s v="music/faith"/>
    <n v="0.254"/>
    <n v="57.726999999999997"/>
    <x v="4"/>
    <x v="28"/>
  </r>
  <r>
    <x v="3"/>
    <x v="0"/>
    <s v="USD"/>
    <n v="1491181200"/>
    <n v="1488387008"/>
    <b v="0"/>
    <n v="38"/>
    <b v="0"/>
    <s v="music/faith"/>
    <n v="0.33473333333333333"/>
    <n v="264.26299999999998"/>
    <x v="4"/>
    <x v="28"/>
  </r>
  <r>
    <x v="3"/>
    <x v="0"/>
    <s v="USD"/>
    <n v="1490572740"/>
    <n v="1487734667"/>
    <b v="0"/>
    <n v="15"/>
    <b v="0"/>
    <s v="music/faith"/>
    <n v="0.47799999999999998"/>
    <n v="159.333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7000000000003"/>
    <x v="4"/>
    <x v="28"/>
  </r>
  <r>
    <x v="3"/>
    <x v="0"/>
    <s v="USD"/>
    <n v="1491007211"/>
    <n v="1488418811"/>
    <b v="0"/>
    <n v="0"/>
    <b v="0"/>
    <s v="music/faith"/>
    <n v="0"/>
    <n v="0"/>
    <x v="4"/>
    <x v="28"/>
  </r>
  <r>
    <x v="3"/>
    <x v="0"/>
    <s v="USD"/>
    <n v="1491781648"/>
    <n v="1489193248"/>
    <b v="0"/>
    <n v="22"/>
    <b v="0"/>
    <s v="music/faith"/>
    <n v="0.20208000000000001"/>
    <n v="114.818"/>
    <x v="4"/>
    <x v="28"/>
  </r>
  <r>
    <x v="3"/>
    <x v="0"/>
    <s v="USD"/>
    <n v="1490499180"/>
    <n v="1488430760"/>
    <b v="0"/>
    <n v="0"/>
    <b v="0"/>
    <s v="music/faith"/>
    <n v="0"/>
    <n v="0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999999999994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4"/>
    <x v="4"/>
    <x v="28"/>
  </r>
  <r>
    <x v="2"/>
    <x v="0"/>
    <s v="USD"/>
    <n v="1441814400"/>
    <n v="1440807846"/>
    <b v="0"/>
    <n v="0"/>
    <b v="0"/>
    <s v="music/faith"/>
    <n v="0"/>
    <n v="0"/>
    <x v="4"/>
    <x v="28"/>
  </r>
  <r>
    <x v="2"/>
    <x v="12"/>
    <s v="EUR"/>
    <n v="1440314472"/>
    <n v="1435130472"/>
    <b v="0"/>
    <n v="0"/>
    <b v="0"/>
    <s v="music/faith"/>
    <n v="0"/>
    <n v="0"/>
    <x v="4"/>
    <x v="28"/>
  </r>
  <r>
    <x v="2"/>
    <x v="0"/>
    <s v="USD"/>
    <n v="1459181895"/>
    <n v="1456593495"/>
    <b v="0"/>
    <n v="9"/>
    <b v="0"/>
    <s v="music/faith"/>
    <n v="9.74E-2"/>
    <n v="54.110999999999997"/>
    <x v="4"/>
    <x v="28"/>
  </r>
  <r>
    <x v="2"/>
    <x v="0"/>
    <s v="USD"/>
    <n v="1462135706"/>
    <n v="1458679706"/>
    <b v="0"/>
    <n v="0"/>
    <b v="0"/>
    <s v="music/faith"/>
    <n v="0"/>
    <n v="0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n v="0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6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000000000001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7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n v="0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7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00000000000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3"/>
    <x v="4"/>
    <x v="28"/>
  </r>
  <r>
    <x v="2"/>
    <x v="0"/>
    <s v="USD"/>
    <n v="1465521306"/>
    <n v="1460337306"/>
    <b v="0"/>
    <n v="0"/>
    <b v="0"/>
    <s v="music/faith"/>
    <n v="0"/>
    <n v="0"/>
    <x v="4"/>
    <x v="28"/>
  </r>
  <r>
    <x v="2"/>
    <x v="0"/>
    <s v="USD"/>
    <n v="1445738783"/>
    <n v="1443146783"/>
    <b v="0"/>
    <n v="0"/>
    <b v="0"/>
    <s v="music/faith"/>
    <n v="0"/>
    <n v="0"/>
    <x v="4"/>
    <x v="28"/>
  </r>
  <r>
    <x v="2"/>
    <x v="0"/>
    <s v="USD"/>
    <n v="1434034800"/>
    <n v="1432849552"/>
    <b v="0"/>
    <n v="0"/>
    <b v="0"/>
    <s v="music/faith"/>
    <n v="0"/>
    <n v="0"/>
    <x v="4"/>
    <x v="28"/>
  </r>
  <r>
    <x v="2"/>
    <x v="0"/>
    <s v="USD"/>
    <n v="1452920400"/>
    <n v="1447777481"/>
    <b v="0"/>
    <n v="0"/>
    <b v="0"/>
    <s v="music/faith"/>
    <n v="0"/>
    <n v="0"/>
    <x v="4"/>
    <x v="28"/>
  </r>
  <r>
    <x v="2"/>
    <x v="0"/>
    <s v="USD"/>
    <n v="1473802200"/>
    <n v="1472746374"/>
    <b v="0"/>
    <n v="0"/>
    <b v="0"/>
    <s v="music/faith"/>
    <n v="0"/>
    <n v="0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7000000000002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n v="0"/>
    <x v="4"/>
    <x v="28"/>
  </r>
  <r>
    <x v="0"/>
    <x v="1"/>
    <s v="GBP"/>
    <n v="1433948671"/>
    <n v="1430060671"/>
    <b v="0"/>
    <n v="52"/>
    <b v="1"/>
    <s v="photography/photobooks"/>
    <n v="1.1083333333333334"/>
    <n v="25.577000000000002"/>
    <x v="8"/>
    <x v="20"/>
  </r>
  <r>
    <x v="0"/>
    <x v="0"/>
    <s v="USD"/>
    <n v="1483822800"/>
    <n v="1481058170"/>
    <b v="0"/>
    <n v="34"/>
    <b v="1"/>
    <s v="photography/photobooks"/>
    <n v="1.0874999999999999"/>
    <n v="63.970999999999997"/>
    <x v="8"/>
    <x v="20"/>
  </r>
  <r>
    <x v="0"/>
    <x v="0"/>
    <s v="USD"/>
    <n v="1472270340"/>
    <n v="1470348775"/>
    <b v="0"/>
    <n v="67"/>
    <b v="1"/>
    <s v="photography/photobooks"/>
    <n v="1.0041666666666667"/>
    <n v="89.924999999999997"/>
    <x v="8"/>
    <x v="20"/>
  </r>
  <r>
    <x v="0"/>
    <x v="1"/>
    <s v="GBP"/>
    <n v="1425821477"/>
    <n v="1421937077"/>
    <b v="0"/>
    <n v="70"/>
    <b v="1"/>
    <s v="photography/photobooks"/>
    <n v="1.1845454545454546"/>
    <n v="93.070999999999998"/>
    <x v="8"/>
    <x v="20"/>
  </r>
  <r>
    <x v="0"/>
    <x v="0"/>
    <s v="USD"/>
    <n v="1482372000"/>
    <n v="1479276838"/>
    <b v="0"/>
    <n v="89"/>
    <b v="1"/>
    <s v="photography/photobooks"/>
    <n v="1.1401428571428571"/>
    <n v="89.674000000000007"/>
    <x v="8"/>
    <x v="20"/>
  </r>
  <r>
    <x v="0"/>
    <x v="0"/>
    <s v="USD"/>
    <n v="1479952800"/>
    <n v="1477368867"/>
    <b v="0"/>
    <n v="107"/>
    <b v="1"/>
    <s v="photography/photobooks"/>
    <n v="1.4810000000000001"/>
    <n v="207.61699999999999"/>
    <x v="8"/>
    <x v="20"/>
  </r>
  <r>
    <x v="0"/>
    <x v="1"/>
    <s v="GBP"/>
    <n v="1447426800"/>
    <n v="1444904830"/>
    <b v="0"/>
    <n v="159"/>
    <b v="1"/>
    <s v="photography/photobooks"/>
    <n v="1.0495555555555556"/>
    <n v="59.408999999999999"/>
    <x v="8"/>
    <x v="20"/>
  </r>
  <r>
    <x v="0"/>
    <x v="5"/>
    <s v="CAD"/>
    <n v="1441234143"/>
    <n v="1438642143"/>
    <b v="0"/>
    <n v="181"/>
    <b v="1"/>
    <s v="photography/photobooks"/>
    <n v="1.29948"/>
    <n v="358.97199999999998"/>
    <x v="8"/>
    <x v="20"/>
  </r>
  <r>
    <x v="0"/>
    <x v="19"/>
    <s v="EUR"/>
    <n v="1488394800"/>
    <n v="1485213921"/>
    <b v="0"/>
    <n v="131"/>
    <b v="1"/>
    <s v="photography/photobooks"/>
    <n v="1.2348756218905472"/>
    <n v="94.736999999999995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99999999999"/>
    <x v="8"/>
    <x v="20"/>
  </r>
  <r>
    <x v="0"/>
    <x v="1"/>
    <s v="GBP"/>
    <n v="1476425082"/>
    <n v="1473833082"/>
    <b v="0"/>
    <n v="90"/>
    <b v="1"/>
    <s v="photography/photobooks"/>
    <n v="2.6016666666666666"/>
    <n v="34.689"/>
    <x v="8"/>
    <x v="20"/>
  </r>
  <r>
    <x v="0"/>
    <x v="8"/>
    <s v="DKK"/>
    <n v="1458579568"/>
    <n v="1455991168"/>
    <b v="0"/>
    <n v="35"/>
    <b v="1"/>
    <s v="photography/photobooks"/>
    <n v="1.08"/>
    <n v="462.85700000000003"/>
    <x v="8"/>
    <x v="20"/>
  </r>
  <r>
    <x v="0"/>
    <x v="5"/>
    <s v="CAD"/>
    <n v="1428091353"/>
    <n v="1425502953"/>
    <b v="0"/>
    <n v="90"/>
    <b v="1"/>
    <s v="photography/photobooks"/>
    <n v="1.1052941176470588"/>
    <n v="104.3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6"/>
    <x v="8"/>
    <x v="20"/>
  </r>
  <r>
    <x v="0"/>
    <x v="0"/>
    <s v="USD"/>
    <n v="1468536992"/>
    <n v="1463352992"/>
    <b v="0"/>
    <n v="27"/>
    <b v="1"/>
    <s v="photography/photobooks"/>
    <n v="1.147"/>
    <n v="42.481000000000002"/>
    <x v="8"/>
    <x v="20"/>
  </r>
  <r>
    <x v="0"/>
    <x v="0"/>
    <s v="USD"/>
    <n v="1427309629"/>
    <n v="1425585229"/>
    <b v="0"/>
    <n v="49"/>
    <b v="1"/>
    <s v="photography/photobooks"/>
    <n v="1.0660000000000001"/>
    <n v="108.776"/>
    <x v="8"/>
    <x v="20"/>
  </r>
  <r>
    <x v="0"/>
    <x v="0"/>
    <s v="USD"/>
    <n v="1456416513"/>
    <n v="1454688513"/>
    <b v="0"/>
    <n v="102"/>
    <b v="1"/>
    <s v="photography/photobooks"/>
    <n v="1.6544000000000001"/>
    <n v="81.097999999999999"/>
    <x v="8"/>
    <x v="20"/>
  </r>
  <r>
    <x v="0"/>
    <x v="1"/>
    <s v="GBP"/>
    <n v="1442065060"/>
    <n v="1437745060"/>
    <b v="0"/>
    <n v="3"/>
    <b v="1"/>
    <s v="photography/photobooks"/>
    <n v="1.55"/>
    <n v="51.667000000000002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6"/>
    <x v="8"/>
    <x v="20"/>
  </r>
  <r>
    <x v="2"/>
    <x v="1"/>
    <s v="GBP"/>
    <n v="1407065979"/>
    <n v="1404560379"/>
    <b v="1"/>
    <n v="39"/>
    <b v="0"/>
    <s v="photography/photobooks"/>
    <n v="0.19600000000000001"/>
    <n v="55.281999999999996"/>
    <x v="8"/>
    <x v="20"/>
  </r>
  <r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x v="2"/>
    <x v="2"/>
    <s v="AUD"/>
    <n v="1408999088"/>
    <n v="1407184688"/>
    <b v="1"/>
    <n v="0"/>
    <b v="0"/>
    <s v="photography/photobooks"/>
    <n v="0"/>
    <n v="0"/>
    <x v="8"/>
    <x v="20"/>
  </r>
  <r>
    <x v="2"/>
    <x v="0"/>
    <s v="USD"/>
    <n v="1407080884"/>
    <n v="1404488884"/>
    <b v="1"/>
    <n v="39"/>
    <b v="0"/>
    <s v="photography/photobooks"/>
    <n v="0.4572"/>
    <n v="58.615000000000002"/>
    <x v="8"/>
    <x v="20"/>
  </r>
  <r>
    <x v="2"/>
    <x v="0"/>
    <s v="USD"/>
    <n v="1411824444"/>
    <n v="1406640444"/>
    <b v="1"/>
    <n v="15"/>
    <b v="0"/>
    <s v="photography/photobooks"/>
    <n v="3.7400000000000003E-2"/>
    <n v="12.467000000000001"/>
    <x v="8"/>
    <x v="20"/>
  </r>
  <r>
    <x v="2"/>
    <x v="0"/>
    <s v="USD"/>
    <n v="1421177959"/>
    <n v="1418585959"/>
    <b v="1"/>
    <n v="22"/>
    <b v="0"/>
    <s v="photography/photobooks"/>
    <n v="2.7025E-2"/>
    <n v="49.13600000000000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8000000000001"/>
    <x v="8"/>
    <x v="20"/>
  </r>
  <r>
    <x v="2"/>
    <x v="0"/>
    <s v="USD"/>
    <n v="1421691298"/>
    <n v="1417803298"/>
    <b v="1"/>
    <n v="19"/>
    <b v="0"/>
    <s v="photography/photobooks"/>
    <n v="6.2566666666666673E-2"/>
    <n v="98.789000000000001"/>
    <x v="8"/>
    <x v="20"/>
  </r>
  <r>
    <x v="2"/>
    <x v="0"/>
    <s v="USD"/>
    <n v="1417273140"/>
    <n v="1413609292"/>
    <b v="1"/>
    <n v="13"/>
    <b v="0"/>
    <s v="photography/photobooks"/>
    <n v="0.4592"/>
    <n v="88.308000000000007"/>
    <x v="8"/>
    <x v="20"/>
  </r>
  <r>
    <x v="2"/>
    <x v="0"/>
    <s v="USD"/>
    <n v="1414193160"/>
    <n v="1410305160"/>
    <b v="1"/>
    <n v="124"/>
    <b v="0"/>
    <s v="photography/photobooks"/>
    <n v="0.65101538461538466"/>
    <n v="170.62899999999999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2999999999998"/>
    <x v="8"/>
    <x v="20"/>
  </r>
  <r>
    <x v="2"/>
    <x v="0"/>
    <s v="USD"/>
    <n v="1472834180"/>
    <n v="1470242180"/>
    <b v="1"/>
    <n v="38"/>
    <b v="0"/>
    <s v="photography/photobooks"/>
    <n v="0.36236363636363639"/>
    <n v="104.895"/>
    <x v="8"/>
    <x v="20"/>
  </r>
  <r>
    <x v="2"/>
    <x v="0"/>
    <s v="USD"/>
    <n v="1467469510"/>
    <n v="1462285510"/>
    <b v="1"/>
    <n v="152"/>
    <b v="0"/>
    <s v="photography/photobooks"/>
    <n v="0.39743333333333336"/>
    <n v="78.441000000000003"/>
    <x v="8"/>
    <x v="20"/>
  </r>
  <r>
    <x v="2"/>
    <x v="0"/>
    <s v="USD"/>
    <n v="1473950945"/>
    <n v="1471272545"/>
    <b v="1"/>
    <n v="24"/>
    <b v="0"/>
    <s v="photography/photobooks"/>
    <n v="0.25763636363636366"/>
    <n v="59.042000000000002"/>
    <x v="8"/>
    <x v="20"/>
  </r>
  <r>
    <x v="2"/>
    <x v="0"/>
    <s v="USD"/>
    <n v="1456062489"/>
    <n v="1453211289"/>
    <b v="1"/>
    <n v="76"/>
    <b v="0"/>
    <s v="photography/photobooks"/>
    <n v="0.15491428571428573"/>
    <n v="71.341999999999999"/>
    <x v="8"/>
    <x v="20"/>
  </r>
  <r>
    <x v="2"/>
    <x v="0"/>
    <s v="USD"/>
    <n v="1432248478"/>
    <n v="1429656478"/>
    <b v="1"/>
    <n v="185"/>
    <b v="0"/>
    <s v="photography/photobooks"/>
    <n v="0.236925"/>
    <n v="51.226999999999997"/>
    <x v="8"/>
    <x v="20"/>
  </r>
  <r>
    <x v="2"/>
    <x v="0"/>
    <s v="USD"/>
    <n v="1422674700"/>
    <n v="1419954240"/>
    <b v="1"/>
    <n v="33"/>
    <b v="0"/>
    <s v="photography/photobooks"/>
    <n v="0.39760000000000001"/>
    <n v="60.241999999999997"/>
    <x v="8"/>
    <x v="20"/>
  </r>
  <r>
    <x v="2"/>
    <x v="0"/>
    <s v="USD"/>
    <n v="1413417600"/>
    <n v="1410750855"/>
    <b v="1"/>
    <n v="108"/>
    <b v="0"/>
    <s v="photography/photobooks"/>
    <n v="0.20220833333333332"/>
    <n v="44.935000000000002"/>
    <x v="8"/>
    <x v="20"/>
  </r>
  <r>
    <x v="2"/>
    <x v="9"/>
    <s v="EUR"/>
    <n v="1418649177"/>
    <n v="1416057177"/>
    <b v="1"/>
    <n v="29"/>
    <b v="0"/>
    <s v="photography/photobooks"/>
    <n v="0.47631578947368419"/>
    <n v="31.207000000000001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99999999999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9000000000003"/>
    <x v="8"/>
    <x v="20"/>
  </r>
  <r>
    <x v="2"/>
    <x v="12"/>
    <s v="EUR"/>
    <n v="1476460800"/>
    <n v="1473922541"/>
    <b v="1"/>
    <n v="81"/>
    <b v="0"/>
    <s v="photography/photobooks"/>
    <n v="0.38735714285714284"/>
    <n v="133.90100000000001"/>
    <x v="8"/>
    <x v="20"/>
  </r>
  <r>
    <x v="2"/>
    <x v="1"/>
    <s v="GBP"/>
    <n v="1469356366"/>
    <n v="1464172366"/>
    <b v="1"/>
    <n v="86"/>
    <b v="0"/>
    <s v="photography/photobooks"/>
    <n v="0.22052631578947368"/>
    <n v="48.720999999999997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99999999999"/>
    <x v="8"/>
    <x v="20"/>
  </r>
  <r>
    <x v="2"/>
    <x v="1"/>
    <s v="GBP"/>
    <n v="1415740408"/>
    <n v="1414008808"/>
    <b v="1"/>
    <n v="6"/>
    <b v="0"/>
    <s v="photography/photobooks"/>
    <n v="1.7457500000000001E-2"/>
    <n v="11.638"/>
    <x v="8"/>
    <x v="20"/>
  </r>
  <r>
    <x v="2"/>
    <x v="1"/>
    <s v="GBP"/>
    <n v="1476109970"/>
    <n v="1473517970"/>
    <b v="1"/>
    <n v="113"/>
    <b v="0"/>
    <s v="photography/photobooks"/>
    <n v="0.20449632511889321"/>
    <n v="83.716999999999999"/>
    <x v="8"/>
    <x v="20"/>
  </r>
  <r>
    <x v="2"/>
    <x v="1"/>
    <s v="GBP"/>
    <n v="1450181400"/>
    <n v="1447429868"/>
    <b v="1"/>
    <n v="37"/>
    <b v="0"/>
    <s v="photography/photobooks"/>
    <n v="0.13852941176470587"/>
    <n v="63.649000000000001"/>
    <x v="8"/>
    <x v="20"/>
  </r>
  <r>
    <x v="2"/>
    <x v="12"/>
    <s v="EUR"/>
    <n v="1435442340"/>
    <n v="1433416830"/>
    <b v="1"/>
    <n v="18"/>
    <b v="0"/>
    <s v="photography/photobooks"/>
    <n v="0.48485714285714288"/>
    <n v="94.278000000000006"/>
    <x v="8"/>
    <x v="20"/>
  </r>
  <r>
    <x v="2"/>
    <x v="0"/>
    <s v="USD"/>
    <n v="1423878182"/>
    <n v="1421199782"/>
    <b v="1"/>
    <n v="75"/>
    <b v="0"/>
    <s v="photography/photobooks"/>
    <n v="0.308"/>
    <n v="71.867000000000004"/>
    <x v="8"/>
    <x v="20"/>
  </r>
  <r>
    <x v="2"/>
    <x v="0"/>
    <s v="USD"/>
    <n v="1447521404"/>
    <n v="1444061804"/>
    <b v="1"/>
    <n v="52"/>
    <b v="0"/>
    <s v="photography/photobooks"/>
    <n v="0.35174193548387095"/>
    <n v="104.846"/>
    <x v="8"/>
    <x v="20"/>
  </r>
  <r>
    <x v="2"/>
    <x v="12"/>
    <s v="EUR"/>
    <n v="1443808800"/>
    <n v="1441048658"/>
    <b v="1"/>
    <n v="122"/>
    <b v="0"/>
    <s v="photography/photobooks"/>
    <n v="0.36404444444444445"/>
    <n v="67.138999999999996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1"/>
    <x v="8"/>
    <x v="20"/>
  </r>
  <r>
    <x v="2"/>
    <x v="5"/>
    <s v="CAD"/>
    <n v="1425246439"/>
    <n v="1422222439"/>
    <b v="1"/>
    <n v="9"/>
    <b v="0"/>
    <s v="photography/photobooks"/>
    <n v="0.10857142857142857"/>
    <n v="42.22200000000000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"/>
    <x v="8"/>
    <x v="20"/>
  </r>
  <r>
    <x v="2"/>
    <x v="1"/>
    <s v="GBP"/>
    <n v="1467531536"/>
    <n v="1464939536"/>
    <b v="0"/>
    <n v="23"/>
    <b v="0"/>
    <s v="photography/photobooks"/>
    <n v="0.13307692307692306"/>
    <n v="37.609000000000002"/>
    <x v="8"/>
    <x v="20"/>
  </r>
  <r>
    <x v="2"/>
    <x v="1"/>
    <s v="GBP"/>
    <n v="1407532812"/>
    <n v="1404940812"/>
    <b v="0"/>
    <n v="0"/>
    <b v="0"/>
    <s v="photography/photobooks"/>
    <n v="0"/>
    <n v="0"/>
    <x v="8"/>
    <x v="20"/>
  </r>
  <r>
    <x v="2"/>
    <x v="1"/>
    <s v="GBP"/>
    <n v="1425108736"/>
    <n v="1422516736"/>
    <b v="0"/>
    <n v="140"/>
    <b v="0"/>
    <s v="photography/photobooks"/>
    <n v="0.49183333333333334"/>
    <n v="42.156999999999996"/>
    <x v="8"/>
    <x v="20"/>
  </r>
  <r>
    <x v="2"/>
    <x v="0"/>
    <s v="USD"/>
    <n v="1435787137"/>
    <n v="1434577537"/>
    <b v="0"/>
    <n v="0"/>
    <b v="0"/>
    <s v="photography/photobooks"/>
    <n v="0"/>
    <n v="0"/>
    <x v="8"/>
    <x v="20"/>
  </r>
  <r>
    <x v="2"/>
    <x v="16"/>
    <s v="CHF"/>
    <n v="1469473200"/>
    <n v="1467061303"/>
    <b v="0"/>
    <n v="6"/>
    <b v="0"/>
    <s v="photography/photobooks"/>
    <n v="2.036E-2"/>
    <n v="84.832999999999998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n v="0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1999999999999"/>
    <x v="4"/>
    <x v="11"/>
  </r>
  <r>
    <x v="0"/>
    <x v="5"/>
    <s v="CAD"/>
    <n v="1391194860"/>
    <n v="1388084862"/>
    <b v="0"/>
    <n v="11"/>
    <b v="1"/>
    <s v="music/rock"/>
    <n v="1"/>
    <n v="27.273"/>
    <x v="4"/>
    <x v="11"/>
  </r>
  <r>
    <x v="0"/>
    <x v="0"/>
    <s v="USD"/>
    <n v="1351095976"/>
    <n v="1348503976"/>
    <b v="0"/>
    <n v="33"/>
    <b v="1"/>
    <s v="music/rock"/>
    <n v="1.1585714285714286"/>
    <n v="24.576000000000001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8000000000001"/>
    <x v="4"/>
    <x v="11"/>
  </r>
  <r>
    <x v="0"/>
    <x v="0"/>
    <s v="USD"/>
    <n v="1299138561"/>
    <n v="1294818561"/>
    <b v="0"/>
    <n v="96"/>
    <b v="1"/>
    <s v="music/rock"/>
    <n v="1.0066250000000001"/>
    <n v="83.885000000000005"/>
    <x v="4"/>
    <x v="11"/>
  </r>
  <r>
    <x v="0"/>
    <x v="0"/>
    <s v="USD"/>
    <n v="1399672800"/>
    <n v="1396906530"/>
    <b v="0"/>
    <n v="48"/>
    <b v="1"/>
    <s v="music/rock"/>
    <n v="1.0016"/>
    <n v="417.33300000000003"/>
    <x v="4"/>
    <x v="11"/>
  </r>
  <r>
    <x v="0"/>
    <x v="0"/>
    <s v="USD"/>
    <n v="1295647200"/>
    <n v="1291428371"/>
    <b v="0"/>
    <n v="33"/>
    <b v="1"/>
    <s v="music/rock"/>
    <n v="1.6668333333333334"/>
    <n v="75.765000000000001"/>
    <x v="4"/>
    <x v="11"/>
  </r>
  <r>
    <x v="0"/>
    <x v="0"/>
    <s v="USD"/>
    <n v="1393259107"/>
    <n v="1390667107"/>
    <b v="0"/>
    <n v="226"/>
    <b v="1"/>
    <s v="music/rock"/>
    <n v="1.0153333333333334"/>
    <n v="67.388999999999996"/>
    <x v="4"/>
    <x v="11"/>
  </r>
  <r>
    <x v="0"/>
    <x v="0"/>
    <s v="USD"/>
    <n v="1336866863"/>
    <n v="1335570863"/>
    <b v="0"/>
    <n v="14"/>
    <b v="1"/>
    <s v="music/rock"/>
    <n v="1.03"/>
    <n v="73.570999999999998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7"/>
    <x v="4"/>
    <x v="11"/>
  </r>
  <r>
    <x v="0"/>
    <x v="1"/>
    <s v="GBP"/>
    <n v="1459439471"/>
    <n v="1456851071"/>
    <b v="0"/>
    <n v="11"/>
    <b v="1"/>
    <s v="music/rock"/>
    <n v="1.04"/>
    <n v="47.273000000000003"/>
    <x v="4"/>
    <x v="11"/>
  </r>
  <r>
    <x v="0"/>
    <x v="0"/>
    <s v="USD"/>
    <n v="1361129129"/>
    <n v="1359660329"/>
    <b v="0"/>
    <n v="55"/>
    <b v="1"/>
    <s v="music/rock"/>
    <n v="2.0034000000000001"/>
    <n v="182.12700000000001"/>
    <x v="4"/>
    <x v="11"/>
  </r>
  <r>
    <x v="0"/>
    <x v="0"/>
    <s v="USD"/>
    <n v="1332029335"/>
    <n v="1326848935"/>
    <b v="0"/>
    <n v="30"/>
    <b v="1"/>
    <s v="music/rock"/>
    <n v="3.0683333333333334"/>
    <n v="61.366999999999997"/>
    <x v="4"/>
    <x v="11"/>
  </r>
  <r>
    <x v="0"/>
    <x v="0"/>
    <s v="USD"/>
    <n v="1317438000"/>
    <n v="1314989557"/>
    <b v="0"/>
    <n v="28"/>
    <b v="1"/>
    <s v="music/rock"/>
    <n v="1.00149"/>
    <n v="35.768000000000001"/>
    <x v="4"/>
    <x v="11"/>
  </r>
  <r>
    <x v="0"/>
    <x v="0"/>
    <s v="USD"/>
    <n v="1475342382"/>
    <n v="1472750382"/>
    <b v="0"/>
    <n v="45"/>
    <b v="1"/>
    <s v="music/rock"/>
    <n v="2.0529999999999999"/>
    <n v="45.622"/>
    <x v="4"/>
    <x v="11"/>
  </r>
  <r>
    <x v="0"/>
    <x v="0"/>
    <s v="USD"/>
    <n v="1367902740"/>
    <n v="1366251510"/>
    <b v="0"/>
    <n v="13"/>
    <b v="1"/>
    <s v="music/rock"/>
    <n v="1.0888888888888888"/>
    <n v="75.385000000000005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6"/>
    <x v="4"/>
    <x v="11"/>
  </r>
  <r>
    <x v="0"/>
    <x v="0"/>
    <s v="USD"/>
    <n v="1298245954"/>
    <n v="1295653954"/>
    <b v="0"/>
    <n v="134"/>
    <b v="1"/>
    <s v="music/rock"/>
    <n v="1.2400610000000001"/>
    <n v="92.542000000000002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999999999998"/>
    <x v="4"/>
    <x v="11"/>
  </r>
  <r>
    <x v="0"/>
    <x v="0"/>
    <s v="USD"/>
    <n v="1355585777"/>
    <n v="1352993777"/>
    <b v="0"/>
    <n v="209"/>
    <b v="1"/>
    <s v="music/rock"/>
    <n v="1.3792666666666666"/>
    <n v="98.99"/>
    <x v="4"/>
    <x v="11"/>
  </r>
  <r>
    <x v="0"/>
    <x v="0"/>
    <s v="USD"/>
    <n v="1429594832"/>
    <n v="1427780432"/>
    <b v="0"/>
    <n v="38"/>
    <b v="1"/>
    <s v="music/rock"/>
    <n v="1.2088000000000001"/>
    <n v="79.525999999999996"/>
    <x v="4"/>
    <x v="11"/>
  </r>
  <r>
    <x v="0"/>
    <x v="0"/>
    <s v="USD"/>
    <n v="1312095540"/>
    <n v="1306608888"/>
    <b v="0"/>
    <n v="24"/>
    <b v="1"/>
    <s v="music/rock"/>
    <n v="1.0736666666666668"/>
    <n v="134.208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5000000000002"/>
    <x v="4"/>
    <x v="11"/>
  </r>
  <r>
    <x v="0"/>
    <x v="0"/>
    <s v="USD"/>
    <n v="1406509200"/>
    <n v="1404769538"/>
    <b v="0"/>
    <n v="26"/>
    <b v="1"/>
    <s v="music/rock"/>
    <n v="1.0007692307692309"/>
    <n v="50.037999999999997"/>
    <x v="4"/>
    <x v="11"/>
  </r>
  <r>
    <x v="0"/>
    <x v="0"/>
    <s v="USD"/>
    <n v="1429920000"/>
    <n v="1426703452"/>
    <b v="0"/>
    <n v="131"/>
    <b v="1"/>
    <s v="music/rock"/>
    <n v="1.1696666666666666"/>
    <n v="133.93100000000001"/>
    <x v="4"/>
    <x v="11"/>
  </r>
  <r>
    <x v="0"/>
    <x v="0"/>
    <s v="USD"/>
    <n v="1352860017"/>
    <n v="1348536417"/>
    <b v="0"/>
    <n v="14"/>
    <b v="1"/>
    <s v="music/rock"/>
    <n v="1.01875"/>
    <n v="58.213999999999999"/>
    <x v="4"/>
    <x v="11"/>
  </r>
  <r>
    <x v="0"/>
    <x v="0"/>
    <s v="USD"/>
    <n v="1369355437"/>
    <n v="1366763437"/>
    <b v="0"/>
    <n v="174"/>
    <b v="1"/>
    <s v="music/rock"/>
    <n v="1.0212366666666666"/>
    <n v="88.037999999999997"/>
    <x v="4"/>
    <x v="11"/>
  </r>
  <r>
    <x v="0"/>
    <x v="5"/>
    <s v="CAD"/>
    <n v="1389012940"/>
    <n v="1385124940"/>
    <b v="0"/>
    <n v="191"/>
    <b v="1"/>
    <s v="music/rock"/>
    <n v="1.5405897142857143"/>
    <n v="70.576999999999998"/>
    <x v="4"/>
    <x v="11"/>
  </r>
  <r>
    <x v="0"/>
    <x v="0"/>
    <s v="USD"/>
    <n v="1405715472"/>
    <n v="1403901072"/>
    <b v="0"/>
    <n v="38"/>
    <b v="1"/>
    <s v="music/rock"/>
    <n v="1.0125"/>
    <n v="53.289000000000001"/>
    <x v="4"/>
    <x v="11"/>
  </r>
  <r>
    <x v="0"/>
    <x v="0"/>
    <s v="USD"/>
    <n v="1410546413"/>
    <n v="1407954413"/>
    <b v="0"/>
    <n v="22"/>
    <b v="1"/>
    <s v="music/rock"/>
    <n v="1"/>
    <n v="136.364"/>
    <x v="4"/>
    <x v="11"/>
  </r>
  <r>
    <x v="0"/>
    <x v="0"/>
    <s v="USD"/>
    <n v="1324014521"/>
    <n v="1318826921"/>
    <b v="0"/>
    <n v="149"/>
    <b v="1"/>
    <s v="music/rock"/>
    <n v="1.0874800874800874"/>
    <n v="40.546999999999997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3999999999997"/>
    <x v="4"/>
    <x v="11"/>
  </r>
  <r>
    <x v="2"/>
    <x v="1"/>
    <s v="GBP"/>
    <n v="1422256341"/>
    <n v="1419664341"/>
    <b v="0"/>
    <n v="0"/>
    <b v="0"/>
    <s v="games/mobile games"/>
    <n v="0"/>
    <n v="0"/>
    <x v="6"/>
    <x v="18"/>
  </r>
  <r>
    <x v="2"/>
    <x v="0"/>
    <s v="USD"/>
    <n v="1488958200"/>
    <n v="1484912974"/>
    <b v="0"/>
    <n v="16"/>
    <b v="0"/>
    <s v="games/mobile games"/>
    <n v="8.0833333333333326E-2"/>
    <n v="90.938000000000002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2999999999998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7999999999994"/>
    <x v="6"/>
    <x v="18"/>
  </r>
  <r>
    <x v="2"/>
    <x v="0"/>
    <s v="USD"/>
    <n v="1483488249"/>
    <n v="1480896249"/>
    <b v="0"/>
    <n v="0"/>
    <b v="0"/>
    <s v="games/mobile games"/>
    <n v="0"/>
    <n v="0"/>
    <x v="6"/>
    <x v="18"/>
  </r>
  <r>
    <x v="2"/>
    <x v="0"/>
    <s v="USD"/>
    <n v="1454213820"/>
    <n v="1451723535"/>
    <b v="0"/>
    <n v="11"/>
    <b v="0"/>
    <s v="games/mobile games"/>
    <n v="0.10314285714285715"/>
    <n v="32.817999999999998"/>
    <x v="6"/>
    <x v="18"/>
  </r>
  <r>
    <x v="2"/>
    <x v="0"/>
    <s v="USD"/>
    <n v="1416512901"/>
    <n v="1413053301"/>
    <b v="0"/>
    <n v="95"/>
    <b v="0"/>
    <s v="games/mobile games"/>
    <n v="0.7178461538461538"/>
    <n v="49.116"/>
    <x v="6"/>
    <x v="18"/>
  </r>
  <r>
    <x v="2"/>
    <x v="0"/>
    <s v="USD"/>
    <n v="1435633602"/>
    <n v="1433041602"/>
    <b v="0"/>
    <n v="13"/>
    <b v="0"/>
    <s v="games/mobile games"/>
    <n v="1.06E-2"/>
    <n v="16.308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n v="0"/>
    <x v="6"/>
    <x v="18"/>
  </r>
  <r>
    <x v="2"/>
    <x v="0"/>
    <s v="USD"/>
    <n v="1425170525"/>
    <n v="1422664925"/>
    <b v="0"/>
    <n v="0"/>
    <b v="0"/>
    <s v="games/mobile games"/>
    <n v="0"/>
    <n v="0"/>
    <x v="6"/>
    <x v="18"/>
  </r>
  <r>
    <x v="2"/>
    <x v="2"/>
    <s v="AUD"/>
    <n v="1402618355"/>
    <n v="1400026355"/>
    <b v="0"/>
    <n v="0"/>
    <b v="0"/>
    <s v="games/mobile games"/>
    <n v="0"/>
    <n v="0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2999999999998"/>
    <x v="6"/>
    <x v="18"/>
  </r>
  <r>
    <x v="0"/>
    <x v="0"/>
    <s v="USD"/>
    <n v="1425955189"/>
    <n v="1423366789"/>
    <b v="0"/>
    <n v="70"/>
    <b v="1"/>
    <s v="music/indie rock"/>
    <n v="1.726845"/>
    <n v="49.338000000000001"/>
    <x v="4"/>
    <x v="14"/>
  </r>
  <r>
    <x v="0"/>
    <x v="0"/>
    <s v="USD"/>
    <n v="1341964080"/>
    <n v="1339109212"/>
    <b v="0"/>
    <n v="81"/>
    <b v="1"/>
    <s v="music/indie rock"/>
    <n v="1.008955223880597"/>
    <n v="41.728000000000002"/>
    <x v="4"/>
    <x v="14"/>
  </r>
  <r>
    <x v="0"/>
    <x v="0"/>
    <s v="USD"/>
    <n v="1333921508"/>
    <n v="1331333108"/>
    <b v="0"/>
    <n v="32"/>
    <b v="1"/>
    <s v="music/indie rock"/>
    <n v="1.0480480480480481"/>
    <n v="32.719000000000001"/>
    <x v="4"/>
    <x v="14"/>
  </r>
  <r>
    <x v="0"/>
    <x v="0"/>
    <s v="USD"/>
    <n v="1354017600"/>
    <n v="1350967535"/>
    <b v="0"/>
    <n v="26"/>
    <b v="1"/>
    <s v="music/indie rock"/>
    <n v="1.351"/>
    <n v="51.962000000000003"/>
    <x v="4"/>
    <x v="14"/>
  </r>
  <r>
    <x v="0"/>
    <x v="0"/>
    <s v="USD"/>
    <n v="1344636000"/>
    <n v="1341800110"/>
    <b v="0"/>
    <n v="105"/>
    <b v="1"/>
    <s v="music/indie rock"/>
    <n v="1.1632786885245903"/>
    <n v="50.686"/>
    <x v="4"/>
    <x v="14"/>
  </r>
  <r>
    <x v="0"/>
    <x v="0"/>
    <s v="USD"/>
    <n v="1415832338"/>
    <n v="1413236738"/>
    <b v="0"/>
    <n v="29"/>
    <b v="1"/>
    <s v="music/indie rock"/>
    <n v="1.0208333333333333"/>
    <n v="42.241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2000000000001"/>
    <x v="4"/>
    <x v="14"/>
  </r>
  <r>
    <x v="0"/>
    <x v="0"/>
    <s v="USD"/>
    <n v="1363024946"/>
    <n v="1359140546"/>
    <b v="0"/>
    <n v="44"/>
    <b v="1"/>
    <s v="music/indie rock"/>
    <n v="1.0660000000000001"/>
    <n v="48.454999999999998"/>
    <x v="4"/>
    <x v="14"/>
  </r>
  <r>
    <x v="0"/>
    <x v="0"/>
    <s v="USD"/>
    <n v="1355597528"/>
    <n v="1353005528"/>
    <b v="0"/>
    <n v="246"/>
    <b v="1"/>
    <s v="music/indie rock"/>
    <n v="1.4458441666666668"/>
    <n v="70.528999999999996"/>
    <x v="4"/>
    <x v="14"/>
  </r>
  <r>
    <x v="0"/>
    <x v="0"/>
    <s v="USD"/>
    <n v="1279778400"/>
    <n v="1275851354"/>
    <b v="0"/>
    <n v="120"/>
    <b v="1"/>
    <s v="music/indie rock"/>
    <n v="1.0555000000000001"/>
    <n v="87.957999999999998"/>
    <x v="4"/>
    <x v="14"/>
  </r>
  <r>
    <x v="0"/>
    <x v="0"/>
    <s v="USD"/>
    <n v="1307459881"/>
    <n v="1304867881"/>
    <b v="0"/>
    <n v="26"/>
    <b v="1"/>
    <s v="music/indie rock"/>
    <n v="1.3660000000000001"/>
    <n v="26.268999999999998"/>
    <x v="4"/>
    <x v="14"/>
  </r>
  <r>
    <x v="0"/>
    <x v="0"/>
    <s v="USD"/>
    <n v="1302926340"/>
    <n v="1301524585"/>
    <b v="0"/>
    <n v="45"/>
    <b v="1"/>
    <s v="music/indie rock"/>
    <n v="1.04"/>
    <n v="57.77799999999999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2"/>
    <x v="4"/>
    <x v="14"/>
  </r>
  <r>
    <x v="0"/>
    <x v="0"/>
    <s v="USD"/>
    <n v="1454349600"/>
    <n v="1451277473"/>
    <b v="0"/>
    <n v="21"/>
    <b v="1"/>
    <s v="music/indie rock"/>
    <n v="1.4450000000000001"/>
    <n v="68.81"/>
    <x v="4"/>
    <x v="14"/>
  </r>
  <r>
    <x v="0"/>
    <x v="0"/>
    <s v="USD"/>
    <n v="1427319366"/>
    <n v="1424730966"/>
    <b v="0"/>
    <n v="42"/>
    <b v="1"/>
    <s v="music/indie rock"/>
    <n v="1.3333333333333333"/>
    <n v="28.571000000000002"/>
    <x v="4"/>
    <x v="14"/>
  </r>
  <r>
    <x v="0"/>
    <x v="0"/>
    <s v="USD"/>
    <n v="1349517540"/>
    <n v="1347137731"/>
    <b v="0"/>
    <n v="54"/>
    <b v="1"/>
    <s v="music/indie rock"/>
    <n v="1.0936440000000001"/>
    <n v="50.63199999999999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999999999999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99999999999"/>
    <x v="2"/>
    <x v="29"/>
  </r>
  <r>
    <x v="2"/>
    <x v="9"/>
    <s v="EUR"/>
    <n v="1446331500"/>
    <n v="1442531217"/>
    <b v="0"/>
    <n v="285"/>
    <b v="0"/>
    <s v="technology/gadgets"/>
    <n v="0.39395294117647056"/>
    <n v="117.495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4999999999999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90000000001"/>
    <x v="2"/>
    <x v="29"/>
  </r>
  <r>
    <x v="2"/>
    <x v="0"/>
    <s v="USD"/>
    <n v="1407869851"/>
    <n v="1404845851"/>
    <b v="0"/>
    <n v="9"/>
    <b v="0"/>
    <s v="technology/gadgets"/>
    <n v="1.04E-2"/>
    <n v="28.88899999999999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1000000000002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000000000002"/>
    <x v="4"/>
    <x v="14"/>
  </r>
  <r>
    <x v="0"/>
    <x v="0"/>
    <s v="USD"/>
    <n v="1317099540"/>
    <n v="1313612532"/>
    <b v="0"/>
    <n v="13"/>
    <b v="1"/>
    <s v="music/indie rock"/>
    <n v="2.4079999999999999"/>
    <n v="23.154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7000000000002"/>
    <x v="4"/>
    <x v="14"/>
  </r>
  <r>
    <x v="0"/>
    <x v="0"/>
    <s v="USD"/>
    <n v="1288657560"/>
    <n v="1286319256"/>
    <b v="0"/>
    <n v="107"/>
    <b v="1"/>
    <s v="music/indie rock"/>
    <n v="1.9537933333333333"/>
    <n v="27.39"/>
    <x v="4"/>
    <x v="14"/>
  </r>
  <r>
    <x v="0"/>
    <x v="0"/>
    <s v="USD"/>
    <n v="1331182740"/>
    <n v="1329856839"/>
    <b v="0"/>
    <n v="11"/>
    <b v="1"/>
    <s v="music/indie rock"/>
    <n v="1.0333333333333334"/>
    <n v="56.363999999999997"/>
    <x v="4"/>
    <x v="14"/>
  </r>
  <r>
    <x v="0"/>
    <x v="0"/>
    <s v="USD"/>
    <n v="1367940794"/>
    <n v="1365348794"/>
    <b v="0"/>
    <n v="34"/>
    <b v="1"/>
    <s v="music/indie rock"/>
    <n v="1.031372549019608"/>
    <n v="77.3529999999999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5999999999997"/>
    <x v="4"/>
    <x v="14"/>
  </r>
  <r>
    <x v="0"/>
    <x v="0"/>
    <s v="USD"/>
    <n v="1337657400"/>
    <n v="1336512309"/>
    <b v="0"/>
    <n v="50"/>
    <b v="1"/>
    <s v="music/indie rock"/>
    <n v="1.20601"/>
    <n v="48.24"/>
    <x v="4"/>
    <x v="14"/>
  </r>
  <r>
    <x v="0"/>
    <x v="0"/>
    <s v="USD"/>
    <n v="1327433173"/>
    <n v="1325618773"/>
    <b v="0"/>
    <n v="80"/>
    <b v="1"/>
    <s v="music/indie rock"/>
    <n v="1.0699047619047619"/>
    <n v="70.212999999999994"/>
    <x v="4"/>
    <x v="14"/>
  </r>
  <r>
    <x v="0"/>
    <x v="0"/>
    <s v="USD"/>
    <n v="1411787307"/>
    <n v="1409195307"/>
    <b v="0"/>
    <n v="110"/>
    <b v="1"/>
    <s v="music/indie rock"/>
    <n v="1.7243333333333333"/>
    <n v="94.055000000000007"/>
    <x v="4"/>
    <x v="14"/>
  </r>
  <r>
    <x v="0"/>
    <x v="0"/>
    <s v="USD"/>
    <n v="1324789200"/>
    <n v="1321649321"/>
    <b v="0"/>
    <n v="77"/>
    <b v="1"/>
    <s v="music/indie rock"/>
    <n v="1.2362"/>
    <n v="80.27299999999999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8999999999998"/>
    <x v="4"/>
    <x v="14"/>
  </r>
  <r>
    <x v="0"/>
    <x v="0"/>
    <s v="USD"/>
    <n v="1339732740"/>
    <n v="1338346281"/>
    <b v="0"/>
    <n v="29"/>
    <b v="1"/>
    <s v="music/indie rock"/>
    <n v="1.8724499999999999"/>
    <n v="38.74"/>
    <x v="4"/>
    <x v="14"/>
  </r>
  <r>
    <x v="0"/>
    <x v="0"/>
    <s v="USD"/>
    <n v="1372741200"/>
    <n v="1370067231"/>
    <b v="0"/>
    <n v="114"/>
    <b v="1"/>
    <s v="music/indie rock"/>
    <n v="1.1593333333333333"/>
    <n v="152.54400000000001"/>
    <x v="4"/>
    <x v="14"/>
  </r>
  <r>
    <x v="0"/>
    <x v="0"/>
    <s v="USD"/>
    <n v="1362955108"/>
    <n v="1360366708"/>
    <b v="0"/>
    <n v="96"/>
    <b v="1"/>
    <s v="music/indie rock"/>
    <n v="1.107"/>
    <n v="115.313"/>
    <x v="4"/>
    <x v="14"/>
  </r>
  <r>
    <x v="0"/>
    <x v="0"/>
    <s v="USD"/>
    <n v="1308110340"/>
    <n v="1304770233"/>
    <b v="0"/>
    <n v="31"/>
    <b v="1"/>
    <s v="music/indie rock"/>
    <n v="1.7092307692307693"/>
    <n v="35.838999999999999"/>
    <x v="4"/>
    <x v="14"/>
  </r>
  <r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6000000000003"/>
    <x v="2"/>
    <x v="30"/>
  </r>
  <r>
    <x v="0"/>
    <x v="0"/>
    <s v="USD"/>
    <n v="1398952890"/>
    <n v="1396360890"/>
    <b v="1"/>
    <n v="1789"/>
    <b v="1"/>
    <s v="technology/hardware"/>
    <n v="7.8805550000000002"/>
    <n v="176.2"/>
    <x v="2"/>
    <x v="30"/>
  </r>
  <r>
    <x v="0"/>
    <x v="3"/>
    <s v="EUR"/>
    <n v="1436680958"/>
    <n v="1433224958"/>
    <b v="1"/>
    <n v="680"/>
    <b v="1"/>
    <s v="technology/hardware"/>
    <n v="3.4801799999999998"/>
    <n v="511.791"/>
    <x v="2"/>
    <x v="30"/>
  </r>
  <r>
    <x v="0"/>
    <x v="0"/>
    <s v="USD"/>
    <n v="1397961361"/>
    <n v="1392780961"/>
    <b v="1"/>
    <n v="70"/>
    <b v="1"/>
    <s v="technology/hardware"/>
    <n v="1.4974666666666667"/>
    <n v="160.44300000000001"/>
    <x v="2"/>
    <x v="30"/>
  </r>
  <r>
    <x v="0"/>
    <x v="0"/>
    <s v="USD"/>
    <n v="1258955940"/>
    <n v="1255730520"/>
    <b v="1"/>
    <n v="23"/>
    <b v="1"/>
    <s v="technology/hardware"/>
    <n v="1.0063375000000001"/>
    <n v="35.003"/>
    <x v="2"/>
    <x v="30"/>
  </r>
  <r>
    <x v="0"/>
    <x v="0"/>
    <s v="USD"/>
    <n v="1465232520"/>
    <n v="1460557809"/>
    <b v="1"/>
    <n v="4245"/>
    <b v="1"/>
    <s v="technology/hardware"/>
    <n v="8.0021100000000001"/>
    <n v="188.50700000000001"/>
    <x v="2"/>
    <x v="30"/>
  </r>
  <r>
    <x v="0"/>
    <x v="1"/>
    <s v="GBP"/>
    <n v="1404986951"/>
    <n v="1402394951"/>
    <b v="1"/>
    <n v="943"/>
    <b v="1"/>
    <s v="technology/hardware"/>
    <n v="1.0600260000000001"/>
    <n v="56.204999999999998"/>
    <x v="2"/>
    <x v="30"/>
  </r>
  <r>
    <x v="0"/>
    <x v="0"/>
    <s v="USD"/>
    <n v="1303446073"/>
    <n v="1300767673"/>
    <b v="1"/>
    <n v="1876"/>
    <b v="1"/>
    <s v="technology/hardware"/>
    <n v="2.0051866666666669"/>
    <n v="51.305"/>
    <x v="2"/>
    <x v="30"/>
  </r>
  <r>
    <x v="0"/>
    <x v="0"/>
    <s v="USD"/>
    <n v="1478516737"/>
    <n v="1475921137"/>
    <b v="1"/>
    <n v="834"/>
    <b v="1"/>
    <s v="technology/hardware"/>
    <n v="2.1244399999999999"/>
    <n v="127.36499999999999"/>
    <x v="2"/>
    <x v="30"/>
  </r>
  <r>
    <x v="0"/>
    <x v="5"/>
    <s v="CAD"/>
    <n v="1381934015"/>
    <n v="1378737215"/>
    <b v="1"/>
    <n v="682"/>
    <b v="1"/>
    <s v="technology/hardware"/>
    <n v="1.9847237142857144"/>
    <n v="101.855"/>
    <x v="2"/>
    <x v="30"/>
  </r>
  <r>
    <x v="0"/>
    <x v="0"/>
    <s v="USD"/>
    <n v="1330657200"/>
    <n v="1328158065"/>
    <b v="1"/>
    <n v="147"/>
    <b v="1"/>
    <s v="technology/hardware"/>
    <n v="2.2594666666666665"/>
    <n v="230.55799999999999"/>
    <x v="2"/>
    <x v="30"/>
  </r>
  <r>
    <x v="0"/>
    <x v="0"/>
    <s v="USD"/>
    <n v="1457758800"/>
    <n v="1453730176"/>
    <b v="1"/>
    <n v="415"/>
    <b v="1"/>
    <s v="technology/hardware"/>
    <n v="6.9894800000000004"/>
    <n v="842.10599999999999"/>
    <x v="2"/>
    <x v="30"/>
  </r>
  <r>
    <x v="0"/>
    <x v="0"/>
    <s v="USD"/>
    <n v="1337799600"/>
    <n v="1334989881"/>
    <b v="1"/>
    <n v="290"/>
    <b v="1"/>
    <s v="technology/hardware"/>
    <n v="3.9859528571428569"/>
    <n v="577.27599999999995"/>
    <x v="2"/>
    <x v="30"/>
  </r>
  <r>
    <x v="0"/>
    <x v="0"/>
    <s v="USD"/>
    <n v="1429391405"/>
    <n v="1425507005"/>
    <b v="1"/>
    <n v="365"/>
    <b v="1"/>
    <s v="technology/hardware"/>
    <n v="2.9403333333333332"/>
    <n v="483.34199999999998"/>
    <x v="2"/>
    <x v="30"/>
  </r>
  <r>
    <x v="0"/>
    <x v="0"/>
    <s v="USD"/>
    <n v="1351304513"/>
    <n v="1348712513"/>
    <b v="1"/>
    <n v="660"/>
    <b v="1"/>
    <s v="technology/hardware"/>
    <n v="1.6750470000000002"/>
    <n v="76.138999999999996"/>
    <x v="2"/>
    <x v="30"/>
  </r>
  <r>
    <x v="0"/>
    <x v="0"/>
    <s v="USD"/>
    <n v="1364078561"/>
    <n v="1361490161"/>
    <b v="1"/>
    <n v="1356"/>
    <b v="1"/>
    <s v="technology/hardware"/>
    <n v="14.355717142857143"/>
    <n v="74.108000000000004"/>
    <x v="2"/>
    <x v="30"/>
  </r>
  <r>
    <x v="0"/>
    <x v="0"/>
    <s v="USD"/>
    <n v="1412121600"/>
    <n v="1408565860"/>
    <b v="1"/>
    <n v="424"/>
    <b v="1"/>
    <s v="technology/hardware"/>
    <n v="1.5673440000000001"/>
    <n v="36.966000000000001"/>
    <x v="2"/>
    <x v="30"/>
  </r>
  <r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x v="0"/>
    <x v="0"/>
    <s v="USD"/>
    <n v="1349495940"/>
    <n v="1346042417"/>
    <b v="1"/>
    <n v="1633"/>
    <b v="1"/>
    <s v="technology/hardware"/>
    <n v="11.053811999999999"/>
    <n v="67.69"/>
    <x v="2"/>
    <x v="30"/>
  </r>
  <r>
    <x v="0"/>
    <x v="0"/>
    <s v="USD"/>
    <n v="1400006636"/>
    <n v="1397414636"/>
    <b v="1"/>
    <n v="306"/>
    <b v="1"/>
    <s v="technology/hardware"/>
    <n v="1.9292499999999999"/>
    <n v="63.046999999999997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200000000001"/>
    <x v="2"/>
    <x v="30"/>
  </r>
  <r>
    <x v="0"/>
    <x v="0"/>
    <s v="USD"/>
    <n v="1326330000"/>
    <n v="1324433310"/>
    <b v="1"/>
    <n v="103"/>
    <b v="1"/>
    <s v="technology/hardware"/>
    <n v="2.6227999999999998"/>
    <n v="127.32"/>
    <x v="2"/>
    <x v="30"/>
  </r>
  <r>
    <x v="0"/>
    <x v="0"/>
    <s v="USD"/>
    <n v="1408021098"/>
    <n v="1405429098"/>
    <b v="1"/>
    <n v="1513"/>
    <b v="1"/>
    <s v="technology/hardware"/>
    <n v="2.0674309000000002"/>
    <n v="136.64400000000001"/>
    <x v="2"/>
    <x v="30"/>
  </r>
  <r>
    <x v="0"/>
    <x v="0"/>
    <s v="USD"/>
    <n v="1398959729"/>
    <n v="1396367729"/>
    <b v="1"/>
    <n v="405"/>
    <b v="1"/>
    <s v="technology/hardware"/>
    <n v="3.7012999999999998"/>
    <n v="182.78"/>
    <x v="2"/>
    <x v="30"/>
  </r>
  <r>
    <x v="0"/>
    <x v="0"/>
    <s v="USD"/>
    <n v="1480777515"/>
    <n v="1478095515"/>
    <b v="1"/>
    <n v="510"/>
    <b v="1"/>
    <s v="technology/hardware"/>
    <n v="2.8496600000000001"/>
    <n v="279.37799999999999"/>
    <x v="2"/>
    <x v="30"/>
  </r>
  <r>
    <x v="0"/>
    <x v="1"/>
    <s v="GBP"/>
    <n v="1470423668"/>
    <n v="1467831668"/>
    <b v="1"/>
    <n v="1887"/>
    <b v="1"/>
    <s v="technology/hardware"/>
    <n v="5.7907999999999999"/>
    <n v="61.375999999999998"/>
    <x v="2"/>
    <x v="30"/>
  </r>
  <r>
    <x v="0"/>
    <x v="0"/>
    <s v="USD"/>
    <n v="1366429101"/>
    <n v="1361248701"/>
    <b v="1"/>
    <n v="701"/>
    <b v="1"/>
    <s v="technology/hardware"/>
    <n v="11.318"/>
    <n v="80.727999999999994"/>
    <x v="2"/>
    <x v="30"/>
  </r>
  <r>
    <x v="0"/>
    <x v="0"/>
    <s v="USD"/>
    <n v="1384488000"/>
    <n v="1381752061"/>
    <b v="1"/>
    <n v="3863"/>
    <b v="1"/>
    <s v="technology/hardware"/>
    <n v="2.6302771750000002"/>
    <n v="272.35599999999999"/>
    <x v="2"/>
    <x v="30"/>
  </r>
  <r>
    <x v="0"/>
    <x v="0"/>
    <s v="USD"/>
    <n v="1353201444"/>
    <n v="1350605844"/>
    <b v="1"/>
    <n v="238"/>
    <b v="1"/>
    <s v="technology/hardware"/>
    <n v="6.7447999999999997"/>
    <n v="70.849000000000004"/>
    <x v="2"/>
    <x v="30"/>
  </r>
  <r>
    <x v="0"/>
    <x v="0"/>
    <s v="USD"/>
    <n v="1470466800"/>
    <n v="1467134464"/>
    <b v="1"/>
    <n v="2051"/>
    <b v="1"/>
    <s v="technology/hardware"/>
    <n v="2.5683081313131315"/>
    <n v="247.94"/>
    <x v="2"/>
    <x v="30"/>
  </r>
  <r>
    <x v="0"/>
    <x v="1"/>
    <s v="GBP"/>
    <n v="1376899269"/>
    <n v="1371715269"/>
    <b v="1"/>
    <n v="402"/>
    <b v="1"/>
    <s v="technology/hardware"/>
    <n v="3.7549600000000001"/>
    <n v="186.81399999999999"/>
    <x v="2"/>
    <x v="30"/>
  </r>
  <r>
    <x v="0"/>
    <x v="0"/>
    <s v="USD"/>
    <n v="1362938851"/>
    <n v="1360346851"/>
    <b v="1"/>
    <n v="253"/>
    <b v="1"/>
    <s v="technology/hardware"/>
    <n v="2.0870837499999997"/>
    <n v="131.989"/>
    <x v="2"/>
    <x v="30"/>
  </r>
  <r>
    <x v="0"/>
    <x v="1"/>
    <s v="GBP"/>
    <n v="1373751325"/>
    <n v="1371159325"/>
    <b v="1"/>
    <n v="473"/>
    <b v="1"/>
    <s v="technology/hardware"/>
    <n v="3.4660000000000002"/>
    <n v="29.311"/>
    <x v="2"/>
    <x v="30"/>
  </r>
  <r>
    <x v="0"/>
    <x v="0"/>
    <s v="USD"/>
    <n v="1450511940"/>
    <n v="1446527540"/>
    <b v="1"/>
    <n v="821"/>
    <b v="1"/>
    <s v="technology/hardware"/>
    <n v="4.0232999999999999"/>
    <n v="245.024"/>
    <x v="2"/>
    <x v="30"/>
  </r>
  <r>
    <x v="0"/>
    <x v="0"/>
    <s v="USD"/>
    <n v="1339484400"/>
    <n v="1336627492"/>
    <b v="1"/>
    <n v="388"/>
    <b v="1"/>
    <s v="technology/hardware"/>
    <n v="10.2684514"/>
    <n v="1323.2539999999999"/>
    <x v="2"/>
    <x v="30"/>
  </r>
  <r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x v="0"/>
    <x v="12"/>
    <s v="EUR"/>
    <n v="1459684862"/>
    <n v="1456232462"/>
    <b v="1"/>
    <n v="1945"/>
    <b v="1"/>
    <s v="technology/hardware"/>
    <n v="3.5482402000000004"/>
    <n v="91.213999999999999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n v="0"/>
    <x v="8"/>
    <x v="31"/>
  </r>
  <r>
    <x v="2"/>
    <x v="0"/>
    <s v="USD"/>
    <n v="1472799600"/>
    <n v="1470874618"/>
    <b v="0"/>
    <n v="16"/>
    <b v="0"/>
    <s v="photography/people"/>
    <n v="4.2999999999999997E-2"/>
    <n v="88.688000000000002"/>
    <x v="8"/>
    <x v="31"/>
  </r>
  <r>
    <x v="2"/>
    <x v="0"/>
    <s v="USD"/>
    <n v="1417377481"/>
    <n v="1412189881"/>
    <b v="0"/>
    <n v="7"/>
    <b v="0"/>
    <s v="photography/people"/>
    <n v="0.21146666666666666"/>
    <n v="453.1429999999999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9000000000002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7000000000002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n v="0"/>
    <x v="8"/>
    <x v="31"/>
  </r>
  <r>
    <x v="2"/>
    <x v="0"/>
    <s v="USD"/>
    <n v="1481072942"/>
    <n v="1475885342"/>
    <b v="0"/>
    <n v="0"/>
    <b v="0"/>
    <s v="photography/people"/>
    <n v="0"/>
    <n v="0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n v="0"/>
    <x v="8"/>
    <x v="31"/>
  </r>
  <r>
    <x v="2"/>
    <x v="0"/>
    <s v="USD"/>
    <n v="1409091612"/>
    <n v="1406499612"/>
    <b v="0"/>
    <n v="0"/>
    <b v="0"/>
    <s v="photography/people"/>
    <n v="0"/>
    <n v="0"/>
    <x v="8"/>
    <x v="31"/>
  </r>
  <r>
    <x v="2"/>
    <x v="0"/>
    <s v="USD"/>
    <n v="1406861438"/>
    <n v="1402973438"/>
    <b v="0"/>
    <n v="3"/>
    <b v="0"/>
    <s v="photography/people"/>
    <n v="0.26200000000000001"/>
    <n v="218.333"/>
    <x v="8"/>
    <x v="31"/>
  </r>
  <r>
    <x v="2"/>
    <x v="1"/>
    <s v="GBP"/>
    <n v="1415882108"/>
    <n v="1413286508"/>
    <b v="0"/>
    <n v="7"/>
    <b v="0"/>
    <s v="photography/people"/>
    <n v="7.6129032258064515E-3"/>
    <n v="33.713999999999999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800000000001"/>
    <x v="2"/>
    <x v="30"/>
  </r>
  <r>
    <x v="0"/>
    <x v="0"/>
    <s v="USD"/>
    <n v="1485191143"/>
    <n v="1482599143"/>
    <b v="1"/>
    <n v="1375"/>
    <b v="1"/>
    <s v="technology/hardware"/>
    <n v="2.1679422000000002"/>
    <n v="78.834000000000003"/>
    <x v="2"/>
    <x v="30"/>
  </r>
  <r>
    <x v="0"/>
    <x v="0"/>
    <s v="USD"/>
    <n v="1278111600"/>
    <n v="1276830052"/>
    <b v="1"/>
    <n v="17"/>
    <b v="1"/>
    <s v="technology/hardware"/>
    <n v="3.12"/>
    <n v="91.765000000000001"/>
    <x v="2"/>
    <x v="30"/>
  </r>
  <r>
    <x v="0"/>
    <x v="0"/>
    <s v="USD"/>
    <n v="1405002663"/>
    <n v="1402410663"/>
    <b v="1"/>
    <n v="354"/>
    <b v="1"/>
    <s v="technology/hardware"/>
    <n v="2.3442048"/>
    <n v="331.10199999999998"/>
    <x v="2"/>
    <x v="30"/>
  </r>
  <r>
    <x v="0"/>
    <x v="0"/>
    <s v="USD"/>
    <n v="1381895940"/>
    <n v="1379532618"/>
    <b v="1"/>
    <n v="191"/>
    <b v="1"/>
    <s v="technology/hardware"/>
    <n v="1.236801"/>
    <n v="194.262"/>
    <x v="2"/>
    <x v="30"/>
  </r>
  <r>
    <x v="0"/>
    <x v="0"/>
    <s v="USD"/>
    <n v="1417611645"/>
    <n v="1414584045"/>
    <b v="1"/>
    <n v="303"/>
    <b v="1"/>
    <s v="technology/hardware"/>
    <n v="2.4784000000000002"/>
    <n v="408.97699999999998"/>
    <x v="2"/>
    <x v="30"/>
  </r>
  <r>
    <x v="0"/>
    <x v="0"/>
    <s v="USD"/>
    <n v="1282622400"/>
    <n v="1276891586"/>
    <b v="1"/>
    <n v="137"/>
    <b v="1"/>
    <s v="technology/hardware"/>
    <n v="1.157092"/>
    <n v="84.459000000000003"/>
    <x v="2"/>
    <x v="30"/>
  </r>
  <r>
    <x v="0"/>
    <x v="0"/>
    <s v="USD"/>
    <n v="1316442622"/>
    <n v="1312641022"/>
    <b v="1"/>
    <n v="41"/>
    <b v="1"/>
    <s v="technology/hardware"/>
    <n v="1.1707484768810599"/>
    <n v="44.853999999999999"/>
    <x v="2"/>
    <x v="30"/>
  </r>
  <r>
    <x v="0"/>
    <x v="12"/>
    <s v="EUR"/>
    <n v="1479890743"/>
    <n v="1476776743"/>
    <b v="1"/>
    <n v="398"/>
    <b v="1"/>
    <s v="technology/hardware"/>
    <n v="3.05158"/>
    <n v="383.36399999999998"/>
    <x v="2"/>
    <x v="30"/>
  </r>
  <r>
    <x v="0"/>
    <x v="0"/>
    <s v="USD"/>
    <n v="1471564491"/>
    <n v="1468972491"/>
    <b v="1"/>
    <n v="1737"/>
    <b v="1"/>
    <s v="technology/hardware"/>
    <n v="3.2005299999999997"/>
    <n v="55.277000000000001"/>
    <x v="2"/>
    <x v="30"/>
  </r>
  <r>
    <x v="0"/>
    <x v="15"/>
    <s v="EUR"/>
    <n v="1452553200"/>
    <n v="1449650173"/>
    <b v="1"/>
    <n v="971"/>
    <b v="1"/>
    <s v="technology/hardware"/>
    <n v="8.1956399999999991"/>
    <n v="422.02100000000002"/>
    <x v="2"/>
    <x v="30"/>
  </r>
  <r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x v="0"/>
    <x v="0"/>
    <s v="USD"/>
    <n v="1468019014"/>
    <n v="1462835014"/>
    <b v="1"/>
    <n v="4562"/>
    <b v="1"/>
    <s v="technology/hardware"/>
    <n v="4.9491375"/>
    <n v="173.578"/>
    <x v="2"/>
    <x v="30"/>
  </r>
  <r>
    <x v="0"/>
    <x v="0"/>
    <s v="USD"/>
    <n v="1364184539"/>
    <n v="1361250539"/>
    <b v="1"/>
    <n v="26457"/>
    <b v="1"/>
    <s v="technology/hardware"/>
    <n v="78.137822333333332"/>
    <n v="88.602000000000004"/>
    <x v="2"/>
    <x v="30"/>
  </r>
  <r>
    <x v="0"/>
    <x v="0"/>
    <s v="USD"/>
    <n v="1315602163"/>
    <n v="1313010163"/>
    <b v="1"/>
    <n v="162"/>
    <b v="1"/>
    <s v="technology/hardware"/>
    <n v="1.1300013888888889"/>
    <n v="50.222000000000001"/>
    <x v="2"/>
    <x v="30"/>
  </r>
  <r>
    <x v="0"/>
    <x v="0"/>
    <s v="USD"/>
    <n v="1362863299"/>
    <n v="1360271299"/>
    <b v="1"/>
    <n v="479"/>
    <b v="1"/>
    <s v="technology/hardware"/>
    <n v="9.2154220000000002"/>
    <n v="192.38900000000001"/>
    <x v="2"/>
    <x v="30"/>
  </r>
  <r>
    <x v="0"/>
    <x v="0"/>
    <s v="USD"/>
    <n v="1332561600"/>
    <n v="1329873755"/>
    <b v="1"/>
    <n v="426"/>
    <b v="1"/>
    <s v="technology/hardware"/>
    <n v="1.2510239999999999"/>
    <n v="73.417000000000002"/>
    <x v="2"/>
    <x v="30"/>
  </r>
  <r>
    <x v="0"/>
    <x v="17"/>
    <s v="EUR"/>
    <n v="1439455609"/>
    <n v="1436863609"/>
    <b v="1"/>
    <n v="450"/>
    <b v="1"/>
    <s v="technology/hardware"/>
    <n v="1.0224343076923077"/>
    <n v="147.685"/>
    <x v="2"/>
    <x v="30"/>
  </r>
  <r>
    <x v="0"/>
    <x v="0"/>
    <s v="USD"/>
    <n v="1474563621"/>
    <n v="1471971621"/>
    <b v="1"/>
    <n v="1780"/>
    <b v="1"/>
    <s v="technology/hardware"/>
    <n v="4.8490975000000001"/>
    <n v="108.968"/>
    <x v="2"/>
    <x v="30"/>
  </r>
  <r>
    <x v="0"/>
    <x v="0"/>
    <s v="USD"/>
    <n v="1400108640"/>
    <n v="1396923624"/>
    <b v="1"/>
    <n v="122"/>
    <b v="1"/>
    <s v="technology/hardware"/>
    <n v="1.9233333333333333"/>
    <n v="23.648"/>
    <x v="2"/>
    <x v="30"/>
  </r>
  <r>
    <x v="0"/>
    <x v="0"/>
    <s v="USD"/>
    <n v="1411522897"/>
    <n v="1407634897"/>
    <b v="1"/>
    <n v="95"/>
    <b v="1"/>
    <s v="technology/hardware"/>
    <n v="2.8109999999999999"/>
    <n v="147.947"/>
    <x v="2"/>
    <x v="30"/>
  </r>
  <r>
    <x v="0"/>
    <x v="0"/>
    <s v="USD"/>
    <n v="1465652372"/>
    <n v="1463060372"/>
    <b v="1"/>
    <n v="325"/>
    <b v="1"/>
    <s v="technology/hardware"/>
    <n v="1.2513700000000001"/>
    <n v="385.03699999999998"/>
    <x v="2"/>
    <x v="30"/>
  </r>
  <r>
    <x v="0"/>
    <x v="0"/>
    <s v="USD"/>
    <n v="1434017153"/>
    <n v="1431425153"/>
    <b v="1"/>
    <n v="353"/>
    <b v="1"/>
    <s v="technology/hardware"/>
    <n v="1.61459"/>
    <n v="457.39100000000002"/>
    <x v="2"/>
    <x v="30"/>
  </r>
  <r>
    <x v="0"/>
    <x v="0"/>
    <s v="USD"/>
    <n v="1344826800"/>
    <n v="1341875544"/>
    <b v="1"/>
    <n v="105"/>
    <b v="1"/>
    <s v="technology/hardware"/>
    <n v="5.8535000000000004"/>
    <n v="222.99"/>
    <x v="2"/>
    <x v="30"/>
  </r>
  <r>
    <x v="0"/>
    <x v="12"/>
    <s v="EUR"/>
    <n v="1433996746"/>
    <n v="1431404746"/>
    <b v="1"/>
    <n v="729"/>
    <b v="1"/>
    <s v="technology/hardware"/>
    <n v="2.0114999999999998"/>
    <n v="220.74100000000001"/>
    <x v="2"/>
    <x v="30"/>
  </r>
  <r>
    <x v="0"/>
    <x v="0"/>
    <s v="USD"/>
    <n v="1398052740"/>
    <n v="1394127585"/>
    <b v="1"/>
    <n v="454"/>
    <b v="1"/>
    <s v="technology/hardware"/>
    <n v="1.3348307999999998"/>
    <n v="73.504000000000005"/>
    <x v="2"/>
    <x v="30"/>
  </r>
  <r>
    <x v="0"/>
    <x v="0"/>
    <s v="USD"/>
    <n v="1427740319"/>
    <n v="1423855919"/>
    <b v="1"/>
    <n v="539"/>
    <b v="1"/>
    <s v="technology/hardware"/>
    <n v="1.2024900000000001"/>
    <n v="223.096"/>
    <x v="2"/>
    <x v="30"/>
  </r>
  <r>
    <x v="0"/>
    <x v="0"/>
    <s v="USD"/>
    <n v="1268690100"/>
    <n v="1265493806"/>
    <b v="1"/>
    <n v="79"/>
    <b v="1"/>
    <s v="technology/hardware"/>
    <n v="1.2616666666666667"/>
    <n v="47.911000000000001"/>
    <x v="2"/>
    <x v="30"/>
  </r>
  <r>
    <x v="0"/>
    <x v="0"/>
    <s v="USD"/>
    <n v="1409099481"/>
    <n v="1406507481"/>
    <b v="1"/>
    <n v="94"/>
    <b v="1"/>
    <s v="technology/hardware"/>
    <n v="3.6120000000000001"/>
    <n v="96.063999999999993"/>
    <x v="2"/>
    <x v="30"/>
  </r>
  <r>
    <x v="0"/>
    <x v="1"/>
    <s v="GBP"/>
    <n v="1354233296"/>
    <n v="1351641296"/>
    <b v="1"/>
    <n v="625"/>
    <b v="1"/>
    <s v="technology/hardware"/>
    <n v="2.26239013671875"/>
    <n v="118.614"/>
    <x v="2"/>
    <x v="30"/>
  </r>
  <r>
    <x v="0"/>
    <x v="9"/>
    <s v="EUR"/>
    <n v="1420765200"/>
    <n v="1417506853"/>
    <b v="1"/>
    <n v="508"/>
    <b v="1"/>
    <s v="technology/hardware"/>
    <n v="1.2035"/>
    <n v="118.455"/>
    <x v="2"/>
    <x v="30"/>
  </r>
  <r>
    <x v="0"/>
    <x v="0"/>
    <s v="USD"/>
    <n v="1481778000"/>
    <n v="1479216874"/>
    <b v="1"/>
    <n v="531"/>
    <b v="1"/>
    <s v="technology/hardware"/>
    <n v="3.0418799999999999"/>
    <n v="143.215"/>
    <x v="2"/>
    <x v="30"/>
  </r>
  <r>
    <x v="0"/>
    <x v="0"/>
    <s v="USD"/>
    <n v="1398477518"/>
    <n v="1395885518"/>
    <b v="1"/>
    <n v="158"/>
    <b v="1"/>
    <s v="technology/hardware"/>
    <n v="1.7867599999999999"/>
    <n v="282.71499999999997"/>
    <x v="2"/>
    <x v="30"/>
  </r>
  <r>
    <x v="0"/>
    <x v="0"/>
    <s v="USD"/>
    <n v="1430981880"/>
    <n v="1426216033"/>
    <b v="1"/>
    <n v="508"/>
    <b v="1"/>
    <s v="technology/hardware"/>
    <n v="3.868199871794872"/>
    <n v="593.93600000000004"/>
    <x v="2"/>
    <x v="30"/>
  </r>
  <r>
    <x v="0"/>
    <x v="0"/>
    <s v="USD"/>
    <n v="1450486800"/>
    <n v="1446562807"/>
    <b v="1"/>
    <n v="644"/>
    <b v="1"/>
    <s v="technology/hardware"/>
    <n v="2.1103642500000004"/>
    <n v="262.15699999999998"/>
    <x v="2"/>
    <x v="30"/>
  </r>
  <r>
    <x v="0"/>
    <x v="0"/>
    <s v="USD"/>
    <n v="1399668319"/>
    <n v="1397076319"/>
    <b v="1"/>
    <n v="848"/>
    <b v="1"/>
    <s v="technology/hardware"/>
    <n v="1.3166833333333334"/>
    <n v="46.581000000000003"/>
    <x v="2"/>
    <x v="30"/>
  </r>
  <r>
    <x v="0"/>
    <x v="0"/>
    <s v="USD"/>
    <n v="1388383353"/>
    <n v="1383195753"/>
    <b v="1"/>
    <n v="429"/>
    <b v="1"/>
    <s v="technology/hardware"/>
    <n v="3.0047639999999998"/>
    <n v="70.040999999999997"/>
    <x v="2"/>
    <x v="30"/>
  </r>
  <r>
    <x v="0"/>
    <x v="1"/>
    <s v="GBP"/>
    <n v="1372701600"/>
    <n v="1369895421"/>
    <b v="1"/>
    <n v="204"/>
    <b v="1"/>
    <s v="technology/hardware"/>
    <n v="4.2051249999999998"/>
    <n v="164.90700000000001"/>
    <x v="2"/>
    <x v="30"/>
  </r>
  <r>
    <x v="0"/>
    <x v="0"/>
    <s v="USD"/>
    <n v="1480568340"/>
    <n v="1477996325"/>
    <b v="1"/>
    <n v="379"/>
    <b v="1"/>
    <s v="technology/hardware"/>
    <n v="1.362168"/>
    <n v="449.26400000000001"/>
    <x v="2"/>
    <x v="30"/>
  </r>
  <r>
    <x v="0"/>
    <x v="0"/>
    <s v="USD"/>
    <n v="1384557303"/>
    <n v="1383257703"/>
    <b v="1"/>
    <n v="271"/>
    <b v="1"/>
    <s v="technology/hardware"/>
    <n v="2.4817133333333334"/>
    <n v="27.472999999999999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6000000000004"/>
    <x v="2"/>
    <x v="30"/>
  </r>
  <r>
    <x v="0"/>
    <x v="0"/>
    <s v="USD"/>
    <n v="1481432340"/>
    <n v="1476764077"/>
    <b v="0"/>
    <n v="193"/>
    <b v="1"/>
    <s v="technology/hardware"/>
    <n v="5.0620938628158845"/>
    <n v="36.326000000000001"/>
    <x v="2"/>
    <x v="30"/>
  </r>
  <r>
    <x v="0"/>
    <x v="0"/>
    <s v="USD"/>
    <n v="1434212714"/>
    <n v="1431620714"/>
    <b v="0"/>
    <n v="180"/>
    <b v="1"/>
    <s v="technology/hardware"/>
    <n v="1.0821333333333334"/>
    <n v="90.177999999999997"/>
    <x v="2"/>
    <x v="30"/>
  </r>
  <r>
    <x v="0"/>
    <x v="0"/>
    <s v="USD"/>
    <n v="1341799647"/>
    <n v="1339207647"/>
    <b v="0"/>
    <n v="263"/>
    <b v="1"/>
    <s v="technology/hardware"/>
    <n v="8.1918387755102042"/>
    <n v="152.624"/>
    <x v="2"/>
    <x v="30"/>
  </r>
  <r>
    <x v="0"/>
    <x v="0"/>
    <s v="USD"/>
    <n v="1369282044"/>
    <n v="1366690044"/>
    <b v="0"/>
    <n v="217"/>
    <b v="1"/>
    <s v="technology/hardware"/>
    <n v="1.2110000000000001"/>
    <n v="55.805999999999997"/>
    <x v="2"/>
    <x v="30"/>
  </r>
  <r>
    <x v="0"/>
    <x v="2"/>
    <s v="AUD"/>
    <n v="1429228800"/>
    <n v="1426714870"/>
    <b v="0"/>
    <n v="443"/>
    <b v="1"/>
    <s v="technology/hardware"/>
    <n v="1.0299897959183673"/>
    <n v="227.85300000000001"/>
    <x v="2"/>
    <x v="30"/>
  </r>
  <r>
    <x v="0"/>
    <x v="0"/>
    <s v="USD"/>
    <n v="1369323491"/>
    <n v="1366731491"/>
    <b v="0"/>
    <n v="1373"/>
    <b v="1"/>
    <s v="technology/hardware"/>
    <n v="1.4833229411764706"/>
    <n v="91.83"/>
    <x v="2"/>
    <x v="30"/>
  </r>
  <r>
    <x v="0"/>
    <x v="1"/>
    <s v="GBP"/>
    <n v="1386025140"/>
    <n v="1382963963"/>
    <b v="0"/>
    <n v="742"/>
    <b v="1"/>
    <s v="technology/hardware"/>
    <n v="1.2019070000000001"/>
    <n v="80.991"/>
    <x v="2"/>
    <x v="30"/>
  </r>
  <r>
    <x v="0"/>
    <x v="0"/>
    <s v="USD"/>
    <n v="1433036578"/>
    <n v="1429580578"/>
    <b v="0"/>
    <n v="170"/>
    <b v="1"/>
    <s v="technology/hardware"/>
    <n v="4.7327000000000004"/>
    <n v="278.39400000000001"/>
    <x v="2"/>
    <x v="30"/>
  </r>
  <r>
    <x v="0"/>
    <x v="0"/>
    <s v="USD"/>
    <n v="1388017937"/>
    <n v="1385425937"/>
    <b v="0"/>
    <n v="242"/>
    <b v="1"/>
    <s v="technology/hardware"/>
    <n v="1.303625"/>
    <n v="43.094999999999999"/>
    <x v="2"/>
    <x v="30"/>
  </r>
  <r>
    <x v="0"/>
    <x v="0"/>
    <s v="USD"/>
    <n v="1455933653"/>
    <n v="1452045653"/>
    <b v="0"/>
    <n v="541"/>
    <b v="1"/>
    <s v="technology/hardware"/>
    <n v="3.5304799999999998"/>
    <n v="326.29199999999997"/>
    <x v="2"/>
    <x v="30"/>
  </r>
  <r>
    <x v="0"/>
    <x v="0"/>
    <s v="USD"/>
    <n v="1448466551"/>
    <n v="1445870951"/>
    <b v="0"/>
    <n v="121"/>
    <b v="1"/>
    <s v="technology/hardware"/>
    <n v="1.0102"/>
    <n v="41.744"/>
    <x v="2"/>
    <x v="30"/>
  </r>
  <r>
    <x v="0"/>
    <x v="1"/>
    <s v="GBP"/>
    <n v="1399033810"/>
    <n v="1396441810"/>
    <b v="0"/>
    <n v="621"/>
    <b v="1"/>
    <s v="technology/hardware"/>
    <n v="1.1359142857142857"/>
    <n v="64.021000000000001"/>
    <x v="2"/>
    <x v="30"/>
  </r>
  <r>
    <x v="0"/>
    <x v="0"/>
    <s v="USD"/>
    <n v="1417579200"/>
    <n v="1415031043"/>
    <b v="0"/>
    <n v="101"/>
    <b v="1"/>
    <s v="technology/hardware"/>
    <n v="1.6741666666666666"/>
    <n v="99.454999999999998"/>
    <x v="2"/>
    <x v="30"/>
  </r>
  <r>
    <x v="0"/>
    <x v="0"/>
    <s v="USD"/>
    <n v="1366222542"/>
    <n v="1363630542"/>
    <b v="0"/>
    <n v="554"/>
    <b v="1"/>
    <s v="technology/hardware"/>
    <n v="1.5345200000000001"/>
    <n v="138.495"/>
    <x v="2"/>
    <x v="30"/>
  </r>
  <r>
    <x v="0"/>
    <x v="1"/>
    <s v="GBP"/>
    <n v="1456487532"/>
    <n v="1453895532"/>
    <b v="0"/>
    <n v="666"/>
    <b v="1"/>
    <s v="technology/hardware"/>
    <n v="2.022322"/>
    <n v="45.548000000000002"/>
    <x v="2"/>
    <x v="30"/>
  </r>
  <r>
    <x v="0"/>
    <x v="1"/>
    <s v="GBP"/>
    <n v="1425326400"/>
    <n v="1421916830"/>
    <b v="0"/>
    <n v="410"/>
    <b v="1"/>
    <s v="technology/hardware"/>
    <n v="1.6828125"/>
    <n v="10.507"/>
    <x v="2"/>
    <x v="30"/>
  </r>
  <r>
    <x v="0"/>
    <x v="0"/>
    <s v="USD"/>
    <n v="1454277540"/>
    <n v="1450880854"/>
    <b v="0"/>
    <n v="375"/>
    <b v="1"/>
    <s v="technology/hardware"/>
    <n v="1.4345666666666668"/>
    <n v="114.765"/>
    <x v="2"/>
    <x v="30"/>
  </r>
  <r>
    <x v="0"/>
    <x v="0"/>
    <s v="USD"/>
    <n v="1406129150"/>
    <n v="1400945150"/>
    <b v="0"/>
    <n v="1364"/>
    <b v="1"/>
    <s v="technology/hardware"/>
    <n v="1.964"/>
    <n v="35.997"/>
    <x v="2"/>
    <x v="30"/>
  </r>
  <r>
    <x v="0"/>
    <x v="0"/>
    <s v="USD"/>
    <n v="1483208454"/>
    <n v="1480616454"/>
    <b v="0"/>
    <n v="35"/>
    <b v="1"/>
    <s v="technology/hardware"/>
    <n v="1.0791999999999999"/>
    <n v="154.17099999999999"/>
    <x v="2"/>
    <x v="30"/>
  </r>
  <r>
    <x v="0"/>
    <x v="8"/>
    <s v="DKK"/>
    <n v="1458807098"/>
    <n v="1456218698"/>
    <b v="0"/>
    <n v="203"/>
    <b v="1"/>
    <s v="technology/hardware"/>
    <n v="1.14977"/>
    <n v="566.38900000000001"/>
    <x v="2"/>
    <x v="30"/>
  </r>
  <r>
    <x v="0"/>
    <x v="12"/>
    <s v="EUR"/>
    <n v="1463333701"/>
    <n v="1460482501"/>
    <b v="0"/>
    <n v="49"/>
    <b v="1"/>
    <s v="technology/hardware"/>
    <n v="1.4804999999999999"/>
    <n v="120.857"/>
    <x v="2"/>
    <x v="30"/>
  </r>
  <r>
    <x v="0"/>
    <x v="0"/>
    <s v="USD"/>
    <n v="1370001600"/>
    <n v="1366879523"/>
    <b v="0"/>
    <n v="5812"/>
    <b v="1"/>
    <s v="technology/hardware"/>
    <n v="1.9116676082790633"/>
    <n v="86.164000000000001"/>
    <x v="2"/>
    <x v="30"/>
  </r>
  <r>
    <x v="0"/>
    <x v="1"/>
    <s v="GBP"/>
    <n v="1387958429"/>
    <n v="1385366429"/>
    <b v="0"/>
    <n v="1556"/>
    <b v="1"/>
    <s v="technology/hardware"/>
    <n v="1.99215125"/>
    <n v="51.212000000000003"/>
    <x v="2"/>
    <x v="30"/>
  </r>
  <r>
    <x v="0"/>
    <x v="0"/>
    <s v="USD"/>
    <n v="1408818683"/>
    <n v="1406226683"/>
    <b v="0"/>
    <n v="65"/>
    <b v="1"/>
    <s v="technology/hardware"/>
    <n v="2.1859999999999999"/>
    <n v="67.262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099999999997"/>
    <x v="2"/>
    <x v="30"/>
  </r>
  <r>
    <x v="0"/>
    <x v="0"/>
    <s v="USD"/>
    <n v="1451776791"/>
    <n v="1449098391"/>
    <b v="0"/>
    <n v="263"/>
    <b v="1"/>
    <s v="technology/hardware"/>
    <n v="1.2840666000000001"/>
    <n v="244.119"/>
    <x v="2"/>
    <x v="30"/>
  </r>
  <r>
    <x v="0"/>
    <x v="12"/>
    <s v="EUR"/>
    <n v="1467128723"/>
    <n v="1464536723"/>
    <b v="0"/>
    <n v="1530"/>
    <b v="1"/>
    <s v="technology/hardware"/>
    <n v="3.1732719999999999"/>
    <n v="259.25400000000002"/>
    <x v="2"/>
    <x v="30"/>
  </r>
  <r>
    <x v="0"/>
    <x v="0"/>
    <s v="USD"/>
    <n v="1475390484"/>
    <n v="1471502484"/>
    <b v="0"/>
    <n v="278"/>
    <b v="1"/>
    <s v="technology/hardware"/>
    <n v="2.8073000000000001"/>
    <n v="201.964"/>
    <x v="2"/>
    <x v="30"/>
  </r>
  <r>
    <x v="0"/>
    <x v="0"/>
    <s v="USD"/>
    <n v="1462629432"/>
    <n v="1460037432"/>
    <b v="0"/>
    <n v="350"/>
    <b v="1"/>
    <s v="technology/hardware"/>
    <n v="1.1073146853146854"/>
    <n v="226.209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6000000000001"/>
    <x v="2"/>
    <x v="30"/>
  </r>
  <r>
    <x v="0"/>
    <x v="1"/>
    <s v="GBP"/>
    <n v="1406149689"/>
    <n v="1402693689"/>
    <b v="0"/>
    <n v="8359"/>
    <b v="1"/>
    <s v="technology/hardware"/>
    <n v="5.4334915642458101"/>
    <n v="116.35299999999999"/>
    <x v="2"/>
    <x v="30"/>
  </r>
  <r>
    <x v="0"/>
    <x v="0"/>
    <s v="USD"/>
    <n v="1433538000"/>
    <n v="1428541276"/>
    <b v="0"/>
    <n v="188"/>
    <b v="1"/>
    <s v="technology/hardware"/>
    <n v="1.1550800000000001"/>
    <n v="307.202"/>
    <x v="2"/>
    <x v="30"/>
  </r>
  <r>
    <x v="0"/>
    <x v="3"/>
    <s v="EUR"/>
    <n v="1482085857"/>
    <n v="1479493857"/>
    <b v="0"/>
    <n v="48"/>
    <b v="1"/>
    <s v="technology/hardware"/>
    <n v="1.3120499999999999"/>
    <n v="546.68799999999999"/>
    <x v="2"/>
    <x v="30"/>
  </r>
  <r>
    <x v="0"/>
    <x v="1"/>
    <s v="GBP"/>
    <n v="1435258800"/>
    <n v="1432659793"/>
    <b v="0"/>
    <n v="607"/>
    <b v="1"/>
    <s v="technology/hardware"/>
    <n v="2.8816999999999999"/>
    <n v="47.473999999999997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00000000006"/>
    <x v="4"/>
    <x v="14"/>
  </r>
  <r>
    <x v="0"/>
    <x v="0"/>
    <s v="USD"/>
    <n v="1322106796"/>
    <n v="1316919196"/>
    <b v="0"/>
    <n v="38"/>
    <b v="1"/>
    <s v="music/indie rock"/>
    <n v="1.1073333333333333"/>
    <n v="43.710999999999999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000000000001"/>
    <x v="4"/>
    <x v="14"/>
  </r>
  <r>
    <x v="0"/>
    <x v="0"/>
    <s v="USD"/>
    <n v="1342382587"/>
    <n v="1339790587"/>
    <b v="0"/>
    <n v="83"/>
    <b v="1"/>
    <s v="music/indie rock"/>
    <n v="1.2353333333333334"/>
    <n v="89.301000000000002"/>
    <x v="4"/>
    <x v="14"/>
  </r>
  <r>
    <x v="0"/>
    <x v="0"/>
    <s v="USD"/>
    <n v="1323838740"/>
    <n v="1321200332"/>
    <b v="0"/>
    <n v="35"/>
    <b v="1"/>
    <s v="music/indie rock"/>
    <n v="1.0069999999999999"/>
    <n v="115.086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000000000001"/>
    <x v="4"/>
    <x v="14"/>
  </r>
  <r>
    <x v="0"/>
    <x v="0"/>
    <s v="USD"/>
    <n v="1375408194"/>
    <n v="1372384194"/>
    <b v="0"/>
    <n v="62"/>
    <b v="1"/>
    <s v="music/indie rock"/>
    <n v="1.2040040000000001"/>
    <n v="48.548999999999999"/>
    <x v="4"/>
    <x v="14"/>
  </r>
  <r>
    <x v="0"/>
    <x v="0"/>
    <s v="USD"/>
    <n v="1361696955"/>
    <n v="1359104955"/>
    <b v="0"/>
    <n v="160"/>
    <b v="1"/>
    <s v="music/indie rock"/>
    <n v="1.1504037499999999"/>
    <n v="57.52"/>
    <x v="4"/>
    <x v="14"/>
  </r>
  <r>
    <x v="0"/>
    <x v="0"/>
    <s v="USD"/>
    <n v="1299009600"/>
    <n v="1294818278"/>
    <b v="0"/>
    <n v="246"/>
    <b v="1"/>
    <s v="music/indie rock"/>
    <n v="1.2046777777777777"/>
    <n v="88.147000000000006"/>
    <x v="4"/>
    <x v="14"/>
  </r>
  <r>
    <x v="0"/>
    <x v="0"/>
    <s v="USD"/>
    <n v="1318006732"/>
    <n v="1312822732"/>
    <b v="0"/>
    <n v="55"/>
    <b v="1"/>
    <s v="music/indie rock"/>
    <n v="1.0128333333333333"/>
    <n v="110.491"/>
    <x v="4"/>
    <x v="14"/>
  </r>
  <r>
    <x v="0"/>
    <x v="0"/>
    <s v="USD"/>
    <n v="1356211832"/>
    <n v="1351024232"/>
    <b v="0"/>
    <n v="23"/>
    <b v="1"/>
    <s v="music/indie rock"/>
    <n v="1.0246666666666666"/>
    <n v="66.825999999999993"/>
    <x v="4"/>
    <x v="14"/>
  </r>
  <r>
    <x v="0"/>
    <x v="0"/>
    <s v="USD"/>
    <n v="1330916400"/>
    <n v="1327969730"/>
    <b v="0"/>
    <n v="72"/>
    <b v="1"/>
    <s v="music/indie rock"/>
    <n v="1.2054285714285715"/>
    <n v="58.597000000000001"/>
    <x v="4"/>
    <x v="14"/>
  </r>
  <r>
    <x v="0"/>
    <x v="0"/>
    <s v="USD"/>
    <n v="1317576973"/>
    <n v="1312392973"/>
    <b v="0"/>
    <n v="22"/>
    <b v="1"/>
    <s v="music/indie rock"/>
    <n v="1"/>
    <n v="113.636"/>
    <x v="4"/>
    <x v="14"/>
  </r>
  <r>
    <x v="0"/>
    <x v="0"/>
    <s v="USD"/>
    <n v="1351223940"/>
    <n v="1349892735"/>
    <b v="0"/>
    <n v="14"/>
    <b v="1"/>
    <s v="music/indie rock"/>
    <n v="1.0166666666666666"/>
    <n v="43.570999999999998"/>
    <x v="4"/>
    <x v="14"/>
  </r>
  <r>
    <x v="0"/>
    <x v="0"/>
    <s v="USD"/>
    <n v="1322751735"/>
    <n v="1317564135"/>
    <b v="0"/>
    <n v="38"/>
    <b v="1"/>
    <s v="music/indie rock"/>
    <n v="1"/>
    <n v="78.94700000000000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999999999996"/>
    <x v="4"/>
    <x v="14"/>
  </r>
  <r>
    <x v="0"/>
    <x v="0"/>
    <s v="USD"/>
    <n v="1341028740"/>
    <n v="1339704141"/>
    <b v="0"/>
    <n v="27"/>
    <b v="1"/>
    <s v="music/indie rock"/>
    <n v="1.3666666666666667"/>
    <n v="30.37"/>
    <x v="4"/>
    <x v="14"/>
  </r>
  <r>
    <x v="0"/>
    <x v="0"/>
    <s v="USD"/>
    <n v="1329104114"/>
    <n v="1323920114"/>
    <b v="0"/>
    <n v="44"/>
    <b v="1"/>
    <s v="music/indie rock"/>
    <n v="1.1325000000000001"/>
    <n v="51.476999999999997"/>
    <x v="4"/>
    <x v="14"/>
  </r>
  <r>
    <x v="0"/>
    <x v="0"/>
    <s v="USD"/>
    <n v="1304628648"/>
    <n v="1302036648"/>
    <b v="0"/>
    <n v="38"/>
    <b v="1"/>
    <s v="music/indie rock"/>
    <n v="1.36"/>
    <n v="35.789000000000001"/>
    <x v="4"/>
    <x v="14"/>
  </r>
  <r>
    <x v="0"/>
    <x v="0"/>
    <s v="USD"/>
    <n v="1352488027"/>
    <n v="1349892427"/>
    <b v="0"/>
    <n v="115"/>
    <b v="1"/>
    <s v="music/indie rock"/>
    <n v="1.4612318374694613"/>
    <n v="98.816999999999993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000000000002"/>
    <x v="4"/>
    <x v="14"/>
  </r>
  <r>
    <x v="0"/>
    <x v="0"/>
    <s v="USD"/>
    <n v="1359176974"/>
    <n v="1356584974"/>
    <b v="0"/>
    <n v="44"/>
    <b v="1"/>
    <s v="music/indie rock"/>
    <n v="1.0704545454545455"/>
    <n v="53.523000000000003"/>
    <x v="4"/>
    <x v="14"/>
  </r>
  <r>
    <x v="0"/>
    <x v="0"/>
    <s v="USD"/>
    <n v="1415815393"/>
    <n v="1413997393"/>
    <b v="0"/>
    <n v="58"/>
    <b v="1"/>
    <s v="music/indie rock"/>
    <n v="1.0773299999999999"/>
    <n v="37.149000000000001"/>
    <x v="4"/>
    <x v="14"/>
  </r>
  <r>
    <x v="0"/>
    <x v="0"/>
    <s v="USD"/>
    <n v="1347249300"/>
    <n v="1344917580"/>
    <b v="0"/>
    <n v="191"/>
    <b v="1"/>
    <s v="music/indie rock"/>
    <n v="1.0731250000000001"/>
    <n v="89.89499999999999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6000000000003"/>
    <x v="4"/>
    <x v="14"/>
  </r>
  <r>
    <x v="0"/>
    <x v="0"/>
    <s v="USD"/>
    <n v="1313370000"/>
    <n v="1307594625"/>
    <b v="0"/>
    <n v="39"/>
    <b v="1"/>
    <s v="music/indie rock"/>
    <n v="1.0649999999999999"/>
    <n v="54.615000000000002"/>
    <x v="4"/>
    <x v="14"/>
  </r>
  <r>
    <x v="0"/>
    <x v="0"/>
    <s v="USD"/>
    <n v="1366064193"/>
    <n v="1364854593"/>
    <b v="0"/>
    <n v="11"/>
    <b v="1"/>
    <s v="music/indie rock"/>
    <n v="1"/>
    <n v="27.273"/>
    <x v="4"/>
    <x v="14"/>
  </r>
  <r>
    <x v="0"/>
    <x v="0"/>
    <s v="USD"/>
    <n v="1411505176"/>
    <n v="1408481176"/>
    <b v="0"/>
    <n v="107"/>
    <b v="1"/>
    <s v="music/indie rock"/>
    <n v="1.0485714285714285"/>
    <n v="68.597999999999999"/>
    <x v="4"/>
    <x v="14"/>
  </r>
  <r>
    <x v="0"/>
    <x v="0"/>
    <s v="USD"/>
    <n v="1291870740"/>
    <n v="1286480070"/>
    <b v="0"/>
    <n v="147"/>
    <b v="1"/>
    <s v="music/indie rock"/>
    <n v="1.0469999999999999"/>
    <n v="35.612000000000002"/>
    <x v="4"/>
    <x v="14"/>
  </r>
  <r>
    <x v="0"/>
    <x v="0"/>
    <s v="USD"/>
    <n v="1298167001"/>
    <n v="1295575001"/>
    <b v="0"/>
    <n v="36"/>
    <b v="1"/>
    <s v="music/indie rock"/>
    <n v="2.2566666666666668"/>
    <n v="94.028000000000006"/>
    <x v="4"/>
    <x v="14"/>
  </r>
  <r>
    <x v="0"/>
    <x v="0"/>
    <s v="USD"/>
    <n v="1349203203"/>
    <n v="1345056003"/>
    <b v="0"/>
    <n v="92"/>
    <b v="1"/>
    <s v="music/indie rock"/>
    <n v="1.0090416666666666"/>
    <n v="526.45699999999999"/>
    <x v="4"/>
    <x v="14"/>
  </r>
  <r>
    <x v="0"/>
    <x v="0"/>
    <s v="USD"/>
    <n v="1445921940"/>
    <n v="1444699549"/>
    <b v="0"/>
    <n v="35"/>
    <b v="1"/>
    <s v="music/indie rock"/>
    <n v="1.4775"/>
    <n v="50.656999999999996"/>
    <x v="4"/>
    <x v="14"/>
  </r>
  <r>
    <x v="0"/>
    <x v="0"/>
    <s v="USD"/>
    <n v="1311538136"/>
    <n v="1308946136"/>
    <b v="0"/>
    <n v="17"/>
    <b v="1"/>
    <s v="music/indie rock"/>
    <n v="1.3461099999999999"/>
    <n v="79.183000000000007"/>
    <x v="4"/>
    <x v="14"/>
  </r>
  <r>
    <x v="0"/>
    <x v="0"/>
    <s v="USD"/>
    <n v="1345086445"/>
    <n v="1342494445"/>
    <b v="0"/>
    <n v="22"/>
    <b v="1"/>
    <s v="music/indie rock"/>
    <n v="1.0075000000000001"/>
    <n v="91.590999999999994"/>
    <x v="4"/>
    <x v="14"/>
  </r>
  <r>
    <x v="0"/>
    <x v="0"/>
    <s v="USD"/>
    <n v="1388617736"/>
    <n v="1384384136"/>
    <b v="0"/>
    <n v="69"/>
    <b v="1"/>
    <s v="music/indie rock"/>
    <n v="1.00880375"/>
    <n v="116.96299999999999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6000000000001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7000000000002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0000000000002"/>
    <x v="6"/>
    <x v="17"/>
  </r>
  <r>
    <x v="2"/>
    <x v="0"/>
    <s v="USD"/>
    <n v="1391427692"/>
    <n v="1388835692"/>
    <b v="0"/>
    <n v="99"/>
    <b v="0"/>
    <s v="games/video games"/>
    <n v="2.1129899999999997E-2"/>
    <n v="21.343"/>
    <x v="6"/>
    <x v="17"/>
  </r>
  <r>
    <x v="2"/>
    <x v="0"/>
    <s v="USD"/>
    <n v="1303628340"/>
    <n v="1300328399"/>
    <b v="0"/>
    <n v="3"/>
    <b v="0"/>
    <s v="games/video games"/>
    <n v="1.6E-2"/>
    <n v="5.3330000000000002"/>
    <x v="6"/>
    <x v="17"/>
  </r>
  <r>
    <x v="2"/>
    <x v="0"/>
    <s v="USD"/>
    <n v="1367097391"/>
    <n v="1364505391"/>
    <b v="0"/>
    <n v="3"/>
    <b v="0"/>
    <s v="games/video games"/>
    <n v="1.7333333333333333E-2"/>
    <n v="34.667000000000002"/>
    <x v="6"/>
    <x v="17"/>
  </r>
  <r>
    <x v="2"/>
    <x v="0"/>
    <s v="USD"/>
    <n v="1349392033"/>
    <n v="1346800033"/>
    <b v="0"/>
    <n v="22"/>
    <b v="0"/>
    <s v="games/video games"/>
    <n v="9.5600000000000004E-2"/>
    <n v="21.727"/>
    <x v="6"/>
    <x v="17"/>
  </r>
  <r>
    <x v="2"/>
    <x v="0"/>
    <s v="USD"/>
    <n v="1382184786"/>
    <n v="1379592786"/>
    <b v="0"/>
    <n v="4"/>
    <b v="0"/>
    <s v="games/video games"/>
    <n v="5.9612499999999998E-4"/>
    <n v="11.923"/>
    <x v="6"/>
    <x v="17"/>
  </r>
  <r>
    <x v="2"/>
    <x v="5"/>
    <s v="CAD"/>
    <n v="1417804229"/>
    <n v="1415212229"/>
    <b v="0"/>
    <n v="534"/>
    <b v="0"/>
    <s v="games/video games"/>
    <n v="0.28405999999999998"/>
    <n v="26.597000000000001"/>
    <x v="6"/>
    <x v="17"/>
  </r>
  <r>
    <x v="2"/>
    <x v="1"/>
    <s v="GBP"/>
    <n v="1383959939"/>
    <n v="1381364339"/>
    <b v="0"/>
    <n v="12"/>
    <b v="0"/>
    <s v="games/video games"/>
    <n v="0.128"/>
    <n v="10.667"/>
    <x v="6"/>
    <x v="17"/>
  </r>
  <r>
    <x v="2"/>
    <x v="0"/>
    <s v="USD"/>
    <n v="1478196008"/>
    <n v="1475604008"/>
    <b v="0"/>
    <n v="56"/>
    <b v="0"/>
    <s v="games/video games"/>
    <n v="5.4199999999999998E-2"/>
    <n v="29.036000000000001"/>
    <x v="6"/>
    <x v="17"/>
  </r>
  <r>
    <x v="2"/>
    <x v="0"/>
    <s v="USD"/>
    <n v="1357934424"/>
    <n v="1355342424"/>
    <b v="0"/>
    <n v="11"/>
    <b v="0"/>
    <s v="games/video games"/>
    <n v="1.1199999999999999E-3"/>
    <n v="50.908999999999999"/>
    <x v="6"/>
    <x v="17"/>
  </r>
  <r>
    <x v="2"/>
    <x v="0"/>
    <s v="USD"/>
    <n v="1415947159"/>
    <n v="1413351559"/>
    <b v="0"/>
    <n v="0"/>
    <b v="0"/>
    <s v="games/video games"/>
    <n v="0"/>
    <n v="0"/>
    <x v="6"/>
    <x v="17"/>
  </r>
  <r>
    <x v="2"/>
    <x v="12"/>
    <s v="EUR"/>
    <n v="1451494210"/>
    <n v="1449075010"/>
    <b v="0"/>
    <n v="12"/>
    <b v="0"/>
    <s v="games/video games"/>
    <n v="5.7238095238095241E-2"/>
    <n v="50.082999999999998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2000000000002"/>
    <x v="6"/>
    <x v="17"/>
  </r>
  <r>
    <x v="2"/>
    <x v="0"/>
    <s v="USD"/>
    <n v="1385534514"/>
    <n v="1382938914"/>
    <b v="0"/>
    <n v="89"/>
    <b v="0"/>
    <s v="games/video games"/>
    <n v="0.30433333333333334"/>
    <n v="51.29200000000000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999999999998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n v="0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7000000000002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8"/>
    <x v="6"/>
    <x v="17"/>
  </r>
  <r>
    <x v="2"/>
    <x v="0"/>
    <s v="USD"/>
    <n v="1482479940"/>
    <n v="1479684783"/>
    <b v="0"/>
    <n v="57"/>
    <b v="0"/>
    <s v="games/video games"/>
    <n v="0.28192"/>
    <n v="370.947"/>
    <x v="6"/>
    <x v="17"/>
  </r>
  <r>
    <x v="2"/>
    <x v="0"/>
    <s v="USD"/>
    <n v="1360009774"/>
    <n v="1356121774"/>
    <b v="0"/>
    <n v="311"/>
    <b v="0"/>
    <s v="games/video games"/>
    <n v="6.5900366666666668E-2"/>
    <n v="63.569000000000003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9999999999997"/>
    <x v="6"/>
    <x v="17"/>
  </r>
  <r>
    <x v="0"/>
    <x v="0"/>
    <s v="USD"/>
    <n v="1443040059"/>
    <n v="1440448059"/>
    <b v="0"/>
    <n v="13"/>
    <b v="1"/>
    <s v="music/rock"/>
    <n v="1.1575"/>
    <n v="35.615000000000002"/>
    <x v="4"/>
    <x v="11"/>
  </r>
  <r>
    <x v="0"/>
    <x v="0"/>
    <s v="USD"/>
    <n v="1406226191"/>
    <n v="1403547791"/>
    <b v="0"/>
    <n v="58"/>
    <b v="1"/>
    <s v="music/rock"/>
    <n v="1.1226666666666667"/>
    <n v="87.102999999999994"/>
    <x v="4"/>
    <x v="11"/>
  </r>
  <r>
    <x v="0"/>
    <x v="0"/>
    <s v="USD"/>
    <n v="1433735400"/>
    <n v="1429306520"/>
    <b v="0"/>
    <n v="44"/>
    <b v="1"/>
    <s v="music/rock"/>
    <n v="1.3220000000000001"/>
    <n v="75.114000000000004"/>
    <x v="4"/>
    <x v="11"/>
  </r>
  <r>
    <x v="0"/>
    <x v="0"/>
    <s v="USD"/>
    <n v="1466827140"/>
    <n v="1464196414"/>
    <b v="0"/>
    <n v="83"/>
    <b v="1"/>
    <s v="music/rock"/>
    <n v="1.0263636363636364"/>
    <n v="68.012"/>
    <x v="4"/>
    <x v="11"/>
  </r>
  <r>
    <x v="0"/>
    <x v="6"/>
    <s v="EUR"/>
    <n v="1460127635"/>
    <n v="1457539235"/>
    <b v="0"/>
    <n v="117"/>
    <b v="1"/>
    <s v="music/rock"/>
    <n v="1.3864000000000001"/>
    <n v="29.623999999999999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7000000000004"/>
    <x v="4"/>
    <x v="11"/>
  </r>
  <r>
    <x v="0"/>
    <x v="0"/>
    <s v="USD"/>
    <n v="1488473351"/>
    <n v="1488214151"/>
    <b v="0"/>
    <n v="7"/>
    <b v="1"/>
    <s v="music/rock"/>
    <n v="1"/>
    <n v="21.856999999999999"/>
    <x v="4"/>
    <x v="11"/>
  </r>
  <r>
    <x v="0"/>
    <x v="0"/>
    <s v="USD"/>
    <n v="1440266422"/>
    <n v="1436810422"/>
    <b v="0"/>
    <n v="19"/>
    <b v="1"/>
    <s v="music/rock"/>
    <n v="1.8085714285714285"/>
    <n v="33.316000000000003"/>
    <x v="4"/>
    <x v="11"/>
  </r>
  <r>
    <x v="0"/>
    <x v="0"/>
    <s v="USD"/>
    <n v="1434949200"/>
    <n v="1431903495"/>
    <b v="0"/>
    <n v="47"/>
    <b v="1"/>
    <s v="music/rock"/>
    <n v="1.0607500000000001"/>
    <n v="90.277000000000001"/>
    <x v="4"/>
    <x v="11"/>
  </r>
  <r>
    <x v="0"/>
    <x v="0"/>
    <s v="USD"/>
    <n v="1429365320"/>
    <n v="1426773320"/>
    <b v="0"/>
    <n v="13"/>
    <b v="1"/>
    <s v="music/rock"/>
    <n v="1"/>
    <n v="76.923000000000002"/>
    <x v="4"/>
    <x v="11"/>
  </r>
  <r>
    <x v="0"/>
    <x v="0"/>
    <s v="USD"/>
    <n v="1378785540"/>
    <n v="1376066243"/>
    <b v="0"/>
    <n v="90"/>
    <b v="1"/>
    <s v="music/rock"/>
    <n v="1.2692857142857144"/>
    <n v="59.232999999999997"/>
    <x v="4"/>
    <x v="11"/>
  </r>
  <r>
    <x v="0"/>
    <x v="1"/>
    <s v="GBP"/>
    <n v="1462453307"/>
    <n v="1459861307"/>
    <b v="0"/>
    <n v="63"/>
    <b v="1"/>
    <s v="music/rock"/>
    <n v="1.0297499999999999"/>
    <n v="65.381"/>
    <x v="4"/>
    <x v="11"/>
  </r>
  <r>
    <x v="0"/>
    <x v="0"/>
    <s v="USD"/>
    <n v="1469059986"/>
    <n v="1468455186"/>
    <b v="0"/>
    <n v="26"/>
    <b v="1"/>
    <s v="music/rock"/>
    <n v="2.5"/>
    <n v="67.308000000000007"/>
    <x v="4"/>
    <x v="11"/>
  </r>
  <r>
    <x v="0"/>
    <x v="0"/>
    <s v="USD"/>
    <n v="1430579509"/>
    <n v="1427987509"/>
    <b v="0"/>
    <n v="71"/>
    <b v="1"/>
    <s v="music/rock"/>
    <n v="1.2602"/>
    <n v="88.745999999999995"/>
    <x v="4"/>
    <x v="11"/>
  </r>
  <r>
    <x v="0"/>
    <x v="0"/>
    <s v="USD"/>
    <n v="1465192867"/>
    <n v="1463032867"/>
    <b v="0"/>
    <n v="38"/>
    <b v="1"/>
    <s v="music/rock"/>
    <n v="1.0012000000000001"/>
    <n v="65.867999999999995"/>
    <x v="4"/>
    <x v="11"/>
  </r>
  <r>
    <x v="0"/>
    <x v="0"/>
    <s v="USD"/>
    <n v="1484752597"/>
    <n v="1482160597"/>
    <b v="0"/>
    <n v="859"/>
    <b v="1"/>
    <s v="music/rock"/>
    <n v="1.3864000000000001"/>
    <n v="40.348999999999997"/>
    <x v="4"/>
    <x v="11"/>
  </r>
  <r>
    <x v="0"/>
    <x v="0"/>
    <s v="USD"/>
    <n v="1428725192"/>
    <n v="1426133192"/>
    <b v="0"/>
    <n v="21"/>
    <b v="1"/>
    <s v="music/rock"/>
    <n v="1.6140000000000001"/>
    <n v="76.856999999999999"/>
    <x v="4"/>
    <x v="11"/>
  </r>
  <r>
    <x v="0"/>
    <x v="0"/>
    <s v="USD"/>
    <n v="1447434268"/>
    <n v="1443801868"/>
    <b v="0"/>
    <n v="78"/>
    <b v="1"/>
    <s v="music/rock"/>
    <n v="1.071842"/>
    <n v="68.707999999999998"/>
    <x v="4"/>
    <x v="11"/>
  </r>
  <r>
    <x v="0"/>
    <x v="0"/>
    <s v="USD"/>
    <n v="1487635653"/>
    <n v="1486426053"/>
    <b v="0"/>
    <n v="53"/>
    <b v="1"/>
    <s v="games/tabletop games"/>
    <n v="1.5309999999999999"/>
    <n v="57.774000000000001"/>
    <x v="6"/>
    <x v="32"/>
  </r>
  <r>
    <x v="0"/>
    <x v="5"/>
    <s v="CAD"/>
    <n v="1412285825"/>
    <n v="1409261825"/>
    <b v="0"/>
    <n v="356"/>
    <b v="1"/>
    <s v="games/tabletop games"/>
    <n v="5.2416666666666663"/>
    <n v="44.170999999999999"/>
    <x v="6"/>
    <x v="32"/>
  </r>
  <r>
    <x v="0"/>
    <x v="0"/>
    <s v="USD"/>
    <n v="1486616400"/>
    <n v="1484037977"/>
    <b v="0"/>
    <n v="279"/>
    <b v="1"/>
    <s v="games/tabletop games"/>
    <n v="4.8927777777777779"/>
    <n v="31.565999999999999"/>
    <x v="6"/>
    <x v="32"/>
  </r>
  <r>
    <x v="0"/>
    <x v="0"/>
    <s v="USD"/>
    <n v="1453737600"/>
    <n v="1452530041"/>
    <b v="1"/>
    <n v="266"/>
    <b v="1"/>
    <s v="games/tabletop games"/>
    <n v="2.8473999999999999"/>
    <n v="107.045"/>
    <x v="6"/>
    <x v="32"/>
  </r>
  <r>
    <x v="0"/>
    <x v="1"/>
    <s v="GBP"/>
    <n v="1364286239"/>
    <n v="1360830239"/>
    <b v="0"/>
    <n v="623"/>
    <b v="1"/>
    <s v="games/tabletop games"/>
    <n v="18.569700000000001"/>
    <n v="149.035"/>
    <x v="6"/>
    <x v="32"/>
  </r>
  <r>
    <x v="0"/>
    <x v="0"/>
    <s v="USD"/>
    <n v="1473213600"/>
    <n v="1470062743"/>
    <b v="0"/>
    <n v="392"/>
    <b v="1"/>
    <s v="games/tabletop games"/>
    <n v="1.0967499999999999"/>
    <n v="55.957000000000001"/>
    <x v="6"/>
    <x v="32"/>
  </r>
  <r>
    <x v="0"/>
    <x v="0"/>
    <s v="USD"/>
    <n v="1428033540"/>
    <n v="1425531666"/>
    <b v="1"/>
    <n v="3562"/>
    <b v="1"/>
    <s v="games/tabletop games"/>
    <n v="10.146425000000001"/>
    <n v="56.97"/>
    <x v="6"/>
    <x v="32"/>
  </r>
  <r>
    <x v="0"/>
    <x v="2"/>
    <s v="AUD"/>
    <n v="1477414800"/>
    <n v="1474380241"/>
    <b v="0"/>
    <n v="514"/>
    <b v="1"/>
    <s v="games/tabletop games"/>
    <n v="4.1217692027666546"/>
    <n v="44.05599999999999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7999999999998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999999999998"/>
    <x v="6"/>
    <x v="32"/>
  </r>
  <r>
    <x v="0"/>
    <x v="0"/>
    <s v="USD"/>
    <n v="1479704340"/>
    <n v="1477043072"/>
    <b v="0"/>
    <n v="897"/>
    <b v="1"/>
    <s v="games/tabletop games"/>
    <n v="4.5237333333333334"/>
    <n v="75.647999999999996"/>
    <x v="6"/>
    <x v="32"/>
  </r>
  <r>
    <x v="0"/>
    <x v="0"/>
    <s v="USD"/>
    <n v="1459012290"/>
    <n v="1456423890"/>
    <b v="0"/>
    <n v="878"/>
    <b v="1"/>
    <s v="games/tabletop games"/>
    <n v="5.3737000000000004"/>
    <n v="61.204000000000001"/>
    <x v="6"/>
    <x v="32"/>
  </r>
  <r>
    <x v="0"/>
    <x v="0"/>
    <s v="USD"/>
    <n v="1439317900"/>
    <n v="1436725900"/>
    <b v="0"/>
    <n v="115"/>
    <b v="1"/>
    <s v="games/tabletop games"/>
    <n v="1.2032608695652174"/>
    <n v="48.13"/>
    <x v="6"/>
    <x v="32"/>
  </r>
  <r>
    <x v="0"/>
    <x v="0"/>
    <s v="USD"/>
    <n v="1480662000"/>
    <n v="1478000502"/>
    <b v="0"/>
    <n v="234"/>
    <b v="1"/>
    <s v="games/tabletop games"/>
    <n v="1.1383571428571428"/>
    <n v="68.106999999999999"/>
    <x v="6"/>
    <x v="32"/>
  </r>
  <r>
    <x v="0"/>
    <x v="0"/>
    <s v="USD"/>
    <n v="1425132059"/>
    <n v="1422540059"/>
    <b v="0"/>
    <n v="4330"/>
    <b v="1"/>
    <s v="games/tabletop games"/>
    <n v="9.5103109999999997"/>
    <n v="65.891000000000005"/>
    <x v="6"/>
    <x v="32"/>
  </r>
  <r>
    <x v="0"/>
    <x v="0"/>
    <s v="USD"/>
    <n v="1447507200"/>
    <n v="1444911600"/>
    <b v="0"/>
    <n v="651"/>
    <b v="1"/>
    <s v="games/tabletop games"/>
    <n v="1.3289249999999999"/>
    <n v="81.653999999999996"/>
    <x v="6"/>
    <x v="32"/>
  </r>
  <r>
    <x v="0"/>
    <x v="17"/>
    <s v="EUR"/>
    <n v="1444903198"/>
    <n v="1442311198"/>
    <b v="1"/>
    <n v="251"/>
    <b v="1"/>
    <s v="games/tabletop games"/>
    <n v="1.4697777777777778"/>
    <n v="52.701000000000001"/>
    <x v="6"/>
    <x v="32"/>
  </r>
  <r>
    <x v="0"/>
    <x v="1"/>
    <s v="GBP"/>
    <n v="1436151600"/>
    <n v="1433775668"/>
    <b v="0"/>
    <n v="263"/>
    <b v="1"/>
    <s v="games/tabletop games"/>
    <n v="5.4215"/>
    <n v="41.228000000000002"/>
    <x v="6"/>
    <x v="32"/>
  </r>
  <r>
    <x v="0"/>
    <x v="1"/>
    <s v="GBP"/>
    <n v="1358367565"/>
    <n v="1357157965"/>
    <b v="0"/>
    <n v="28"/>
    <b v="1"/>
    <s v="music/electronic music"/>
    <n v="3.8271818181818182"/>
    <n v="15.035"/>
    <x v="4"/>
    <x v="15"/>
  </r>
  <r>
    <x v="0"/>
    <x v="0"/>
    <s v="USD"/>
    <n v="1351801368"/>
    <n v="1349209368"/>
    <b v="0"/>
    <n v="721"/>
    <b v="1"/>
    <s v="music/electronic music"/>
    <n v="7.0418124999999998"/>
    <n v="39.067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0999999999998"/>
    <x v="4"/>
    <x v="15"/>
  </r>
  <r>
    <x v="0"/>
    <x v="0"/>
    <s v="USD"/>
    <n v="1338579789"/>
    <n v="1335987789"/>
    <b v="0"/>
    <n v="27"/>
    <b v="1"/>
    <s v="music/electronic music"/>
    <n v="1.52"/>
    <n v="42.222000000000001"/>
    <x v="4"/>
    <x v="15"/>
  </r>
  <r>
    <x v="0"/>
    <x v="0"/>
    <s v="USD"/>
    <n v="1334556624"/>
    <n v="1333001424"/>
    <b v="0"/>
    <n v="34"/>
    <b v="1"/>
    <s v="music/electronic music"/>
    <n v="1.0272727272727273"/>
    <n v="33.234999999999999"/>
    <x v="4"/>
    <x v="15"/>
  </r>
  <r>
    <x v="0"/>
    <x v="0"/>
    <s v="USD"/>
    <n v="1384580373"/>
    <n v="1381984773"/>
    <b v="0"/>
    <n v="7"/>
    <b v="1"/>
    <s v="music/electronic music"/>
    <n v="1"/>
    <n v="285.714"/>
    <x v="4"/>
    <x v="15"/>
  </r>
  <r>
    <x v="0"/>
    <x v="0"/>
    <s v="USD"/>
    <n v="1333771200"/>
    <n v="1328649026"/>
    <b v="0"/>
    <n v="24"/>
    <b v="1"/>
    <s v="music/electronic music"/>
    <n v="1.016"/>
    <n v="42.332999999999998"/>
    <x v="4"/>
    <x v="15"/>
  </r>
  <r>
    <x v="0"/>
    <x v="1"/>
    <s v="GBP"/>
    <n v="1397516400"/>
    <n v="1396524644"/>
    <b v="0"/>
    <n v="15"/>
    <b v="1"/>
    <s v="music/electronic music"/>
    <n v="1.508"/>
    <n v="50.267000000000003"/>
    <x v="4"/>
    <x v="15"/>
  </r>
  <r>
    <x v="0"/>
    <x v="0"/>
    <s v="USD"/>
    <n v="1334424960"/>
    <n v="1329442510"/>
    <b v="0"/>
    <n v="72"/>
    <b v="1"/>
    <s v="music/electronic music"/>
    <n v="1.11425"/>
    <n v="61.90299999999999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999999999997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"/>
    <x v="4"/>
    <x v="15"/>
  </r>
  <r>
    <x v="0"/>
    <x v="0"/>
    <s v="USD"/>
    <n v="1331621940"/>
    <n v="1329671572"/>
    <b v="0"/>
    <n v="33"/>
    <b v="1"/>
    <s v="music/electronic music"/>
    <n v="1.5636363636363637"/>
    <n v="26.061"/>
    <x v="4"/>
    <x v="15"/>
  </r>
  <r>
    <x v="0"/>
    <x v="0"/>
    <s v="USD"/>
    <n v="1437674545"/>
    <n v="1436464945"/>
    <b v="0"/>
    <n v="14"/>
    <b v="1"/>
    <s v="music/electronic music"/>
    <n v="1.0566666666666666"/>
    <n v="22.643000000000001"/>
    <x v="4"/>
    <x v="15"/>
  </r>
  <r>
    <x v="0"/>
    <x v="0"/>
    <s v="USD"/>
    <n v="1446451200"/>
    <n v="1445539113"/>
    <b v="0"/>
    <n v="9"/>
    <b v="1"/>
    <s v="music/electronic music"/>
    <n v="1.0119047619047619"/>
    <n v="47.222000000000001"/>
    <x v="4"/>
    <x v="15"/>
  </r>
  <r>
    <x v="0"/>
    <x v="0"/>
    <s v="USD"/>
    <n v="1346198400"/>
    <n v="1344281383"/>
    <b v="0"/>
    <n v="76"/>
    <b v="1"/>
    <s v="music/electronic music"/>
    <n v="1.2283299999999999"/>
    <n v="32.323999999999998"/>
    <x v="4"/>
    <x v="15"/>
  </r>
  <r>
    <x v="0"/>
    <x v="0"/>
    <s v="USD"/>
    <n v="1440004512"/>
    <n v="1437412512"/>
    <b v="0"/>
    <n v="19"/>
    <b v="1"/>
    <s v="music/electronic music"/>
    <n v="1.0149999999999999"/>
    <n v="53.420999999999999"/>
    <x v="4"/>
    <x v="15"/>
  </r>
  <r>
    <x v="0"/>
    <x v="0"/>
    <s v="USD"/>
    <n v="1374888436"/>
    <n v="1372296436"/>
    <b v="0"/>
    <n v="69"/>
    <b v="1"/>
    <s v="music/electronic music"/>
    <n v="1.0114285714285713"/>
    <n v="51.304000000000002"/>
    <x v="4"/>
    <x v="15"/>
  </r>
  <r>
    <x v="0"/>
    <x v="0"/>
    <s v="USD"/>
    <n v="1461369600"/>
    <n v="1458748809"/>
    <b v="0"/>
    <n v="218"/>
    <b v="1"/>
    <s v="games/tabletop games"/>
    <n v="1.0811999999999999"/>
    <n v="37.197000000000003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4999999999996"/>
    <x v="6"/>
    <x v="32"/>
  </r>
  <r>
    <x v="0"/>
    <x v="1"/>
    <s v="GBP"/>
    <n v="1411326015"/>
    <n v="1408734015"/>
    <b v="0"/>
    <n v="1204"/>
    <b v="1"/>
    <s v="games/tabletop games"/>
    <n v="9.4483338095238096"/>
    <n v="164.797"/>
    <x v="6"/>
    <x v="32"/>
  </r>
  <r>
    <x v="0"/>
    <x v="0"/>
    <s v="USD"/>
    <n v="1455253140"/>
    <n v="1452625822"/>
    <b v="0"/>
    <n v="321"/>
    <b v="1"/>
    <s v="games/tabletop games"/>
    <n v="1.0846283333333333"/>
    <n v="60.82"/>
    <x v="6"/>
    <x v="32"/>
  </r>
  <r>
    <x v="0"/>
    <x v="1"/>
    <s v="GBP"/>
    <n v="1384374155"/>
    <n v="1381778555"/>
    <b v="0"/>
    <n v="301"/>
    <b v="1"/>
    <s v="games/tabletop games"/>
    <n v="1.5737692307692308"/>
    <n v="67.97"/>
    <x v="6"/>
    <x v="32"/>
  </r>
  <r>
    <x v="0"/>
    <x v="12"/>
    <s v="EUR"/>
    <n v="1439707236"/>
    <n v="1437115236"/>
    <b v="0"/>
    <n v="144"/>
    <b v="1"/>
    <s v="games/tabletop games"/>
    <n v="11.744899999999999"/>
    <n v="81.561999999999998"/>
    <x v="6"/>
    <x v="32"/>
  </r>
  <r>
    <x v="0"/>
    <x v="0"/>
    <s v="USD"/>
    <n v="1378180800"/>
    <n v="1375113391"/>
    <b v="0"/>
    <n v="539"/>
    <b v="1"/>
    <s v="games/tabletop games"/>
    <n v="1.7104755366949576"/>
    <n v="25.425000000000001"/>
    <x v="6"/>
    <x v="32"/>
  </r>
  <r>
    <x v="0"/>
    <x v="0"/>
    <s v="USD"/>
    <n v="1398460127"/>
    <n v="1395868127"/>
    <b v="0"/>
    <n v="498"/>
    <b v="1"/>
    <s v="games/tabletop games"/>
    <n v="1.2595294117647058"/>
    <n v="21.498000000000001"/>
    <x v="6"/>
    <x v="32"/>
  </r>
  <r>
    <x v="0"/>
    <x v="0"/>
    <s v="USD"/>
    <n v="1372136400"/>
    <n v="1369864301"/>
    <b v="0"/>
    <n v="1113"/>
    <b v="1"/>
    <s v="games/tabletop games"/>
    <n v="12.121296000000001"/>
    <n v="27.227"/>
    <x v="6"/>
    <x v="32"/>
  </r>
  <r>
    <x v="0"/>
    <x v="0"/>
    <s v="USD"/>
    <n v="1405738800"/>
    <n v="1402945408"/>
    <b v="0"/>
    <n v="988"/>
    <b v="1"/>
    <s v="games/tabletop games"/>
    <n v="4.9580000000000002"/>
    <n v="25.091000000000001"/>
    <x v="6"/>
    <x v="32"/>
  </r>
  <r>
    <x v="0"/>
    <x v="1"/>
    <s v="GBP"/>
    <n v="1450051200"/>
    <n v="1448269539"/>
    <b v="0"/>
    <n v="391"/>
    <b v="1"/>
    <s v="games/tabletop games"/>
    <n v="3.3203999999999998"/>
    <n v="21.23"/>
    <x v="6"/>
    <x v="32"/>
  </r>
  <r>
    <x v="0"/>
    <x v="0"/>
    <s v="USD"/>
    <n v="1483645647"/>
    <n v="1481053647"/>
    <b v="0"/>
    <n v="28"/>
    <b v="1"/>
    <s v="games/tabletop games"/>
    <n v="11.65"/>
    <n v="41.606999999999999"/>
    <x v="6"/>
    <x v="32"/>
  </r>
  <r>
    <x v="0"/>
    <x v="5"/>
    <s v="CAD"/>
    <n v="1427585511"/>
    <n v="1424997111"/>
    <b v="0"/>
    <n v="147"/>
    <b v="1"/>
    <s v="games/tabletop games"/>
    <n v="1.5331538461538461"/>
    <n v="135.58500000000001"/>
    <x v="6"/>
    <x v="32"/>
  </r>
  <r>
    <x v="0"/>
    <x v="0"/>
    <s v="USD"/>
    <n v="1454338123"/>
    <n v="1451746123"/>
    <b v="0"/>
    <n v="680"/>
    <b v="1"/>
    <s v="games/tabletop games"/>
    <n v="5.3710714285714287"/>
    <n v="22.116"/>
    <x v="6"/>
    <x v="32"/>
  </r>
  <r>
    <x v="0"/>
    <x v="0"/>
    <s v="USD"/>
    <n v="1415779140"/>
    <n v="1412294683"/>
    <b v="0"/>
    <n v="983"/>
    <b v="1"/>
    <s v="games/tabletop games"/>
    <n v="3.5292777777777777"/>
    <n v="64.626000000000005"/>
    <x v="6"/>
    <x v="32"/>
  </r>
  <r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x v="0"/>
    <x v="0"/>
    <s v="USD"/>
    <n v="1385870520"/>
    <n v="1382742014"/>
    <b v="0"/>
    <n v="426"/>
    <b v="1"/>
    <s v="games/tabletop games"/>
    <n v="1.2802667999999999"/>
    <n v="75.132999999999996"/>
    <x v="6"/>
    <x v="32"/>
  </r>
  <r>
    <x v="0"/>
    <x v="0"/>
    <s v="USD"/>
    <n v="1461354544"/>
    <n v="1458762544"/>
    <b v="0"/>
    <n v="96"/>
    <b v="1"/>
    <s v="games/tabletop games"/>
    <n v="2.7067999999999999"/>
    <n v="140.97900000000001"/>
    <x v="6"/>
    <x v="32"/>
  </r>
  <r>
    <x v="0"/>
    <x v="1"/>
    <s v="GBP"/>
    <n v="1488484300"/>
    <n v="1485892300"/>
    <b v="0"/>
    <n v="163"/>
    <b v="1"/>
    <s v="games/tabletop games"/>
    <n v="8.0640000000000001"/>
    <n v="49.472000000000001"/>
    <x v="6"/>
    <x v="32"/>
  </r>
  <r>
    <x v="0"/>
    <x v="0"/>
    <s v="USD"/>
    <n v="1385521320"/>
    <n v="1382449733"/>
    <b v="0"/>
    <n v="2525"/>
    <b v="1"/>
    <s v="games/tabletop games"/>
    <n v="13.600976000000001"/>
    <n v="53.865000000000002"/>
    <x v="6"/>
    <x v="32"/>
  </r>
  <r>
    <x v="0"/>
    <x v="0"/>
    <s v="USD"/>
    <n v="1489374000"/>
    <n v="1488823290"/>
    <b v="0"/>
    <n v="2035"/>
    <b v="1"/>
    <s v="games/tabletop games"/>
    <n v="9302.5"/>
    <n v="4.5709999999999997"/>
    <x v="6"/>
    <x v="32"/>
  </r>
  <r>
    <x v="0"/>
    <x v="0"/>
    <s v="USD"/>
    <n v="1476649800"/>
    <n v="1475609946"/>
    <b v="0"/>
    <n v="290"/>
    <b v="1"/>
    <s v="games/tabletop games"/>
    <n v="3.7702"/>
    <n v="65.003"/>
    <x v="6"/>
    <x v="32"/>
  </r>
  <r>
    <x v="0"/>
    <x v="0"/>
    <s v="USD"/>
    <n v="1393005600"/>
    <n v="1390323617"/>
    <b v="0"/>
    <n v="1980"/>
    <b v="1"/>
    <s v="games/tabletop games"/>
    <n v="26.47025"/>
    <n v="53.475000000000001"/>
    <x v="6"/>
    <x v="32"/>
  </r>
  <r>
    <x v="0"/>
    <x v="1"/>
    <s v="GBP"/>
    <n v="1441393210"/>
    <n v="1438801210"/>
    <b v="0"/>
    <n v="57"/>
    <b v="1"/>
    <s v="games/tabletop games"/>
    <n v="1.0012000000000001"/>
    <n v="43.911999999999999"/>
    <x v="6"/>
    <x v="32"/>
  </r>
  <r>
    <x v="0"/>
    <x v="0"/>
    <s v="USD"/>
    <n v="1438185565"/>
    <n v="1436975965"/>
    <b v="0"/>
    <n v="380"/>
    <b v="1"/>
    <s v="games/tabletop games"/>
    <n v="1.0445405405405406"/>
    <n v="50.853000000000002"/>
    <x v="6"/>
    <x v="32"/>
  </r>
  <r>
    <x v="0"/>
    <x v="1"/>
    <s v="GBP"/>
    <n v="1481749278"/>
    <n v="1479157278"/>
    <b v="0"/>
    <n v="128"/>
    <b v="1"/>
    <s v="games/tabletop games"/>
    <n v="1.0721428571428571"/>
    <n v="58.633000000000003"/>
    <x v="6"/>
    <x v="32"/>
  </r>
  <r>
    <x v="0"/>
    <x v="0"/>
    <s v="USD"/>
    <n v="1364917965"/>
    <n v="1362329565"/>
    <b v="0"/>
    <n v="180"/>
    <b v="1"/>
    <s v="games/tabletop games"/>
    <n v="1.6877142857142857"/>
    <n v="32.817"/>
    <x v="6"/>
    <x v="32"/>
  </r>
  <r>
    <x v="0"/>
    <x v="0"/>
    <s v="USD"/>
    <n v="1480727273"/>
    <n v="1478131673"/>
    <b v="0"/>
    <n v="571"/>
    <b v="1"/>
    <s v="games/tabletop games"/>
    <n v="9.7511200000000002"/>
    <n v="426.93200000000002"/>
    <x v="6"/>
    <x v="32"/>
  </r>
  <r>
    <x v="0"/>
    <x v="0"/>
    <s v="USD"/>
    <n v="1408177077"/>
    <n v="1406362677"/>
    <b v="0"/>
    <n v="480"/>
    <b v="1"/>
    <s v="games/tabletop games"/>
    <n v="1.3444929411764706"/>
    <n v="23.809000000000001"/>
    <x v="6"/>
    <x v="32"/>
  </r>
  <r>
    <x v="0"/>
    <x v="3"/>
    <s v="EUR"/>
    <n v="1470469938"/>
    <n v="1469173938"/>
    <b v="0"/>
    <n v="249"/>
    <b v="1"/>
    <s v="games/tabletop games"/>
    <n v="2.722777777777778"/>
    <n v="98.414000000000001"/>
    <x v="6"/>
    <x v="32"/>
  </r>
  <r>
    <x v="0"/>
    <x v="0"/>
    <s v="USD"/>
    <n v="1447862947"/>
    <n v="1445267347"/>
    <b v="0"/>
    <n v="84"/>
    <b v="1"/>
    <s v="games/tabletop games"/>
    <n v="1.1268750000000001"/>
    <n v="107.321"/>
    <x v="6"/>
    <x v="32"/>
  </r>
  <r>
    <x v="0"/>
    <x v="0"/>
    <s v="USD"/>
    <n v="1485271968"/>
    <n v="1484667168"/>
    <b v="0"/>
    <n v="197"/>
    <b v="1"/>
    <s v="games/tabletop games"/>
    <n v="4.5979999999999999"/>
    <n v="11.67"/>
    <x v="6"/>
    <x v="32"/>
  </r>
  <r>
    <x v="0"/>
    <x v="0"/>
    <s v="USD"/>
    <n v="1462661451"/>
    <n v="1460069451"/>
    <b v="0"/>
    <n v="271"/>
    <b v="1"/>
    <s v="games/tabletop games"/>
    <n v="2.8665822784810127"/>
    <n v="41.781999999999996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999999999999"/>
    <x v="6"/>
    <x v="32"/>
  </r>
  <r>
    <x v="0"/>
    <x v="0"/>
    <s v="USD"/>
    <n v="1434045687"/>
    <n v="1431453687"/>
    <b v="0"/>
    <n v="205"/>
    <b v="1"/>
    <s v="games/tabletop games"/>
    <n v="1.4650000000000001"/>
    <n v="15.722"/>
    <x v="6"/>
    <x v="32"/>
  </r>
  <r>
    <x v="0"/>
    <x v="1"/>
    <s v="GBP"/>
    <n v="1481224736"/>
    <n v="1480360736"/>
    <b v="0"/>
    <n v="206"/>
    <b v="1"/>
    <s v="games/tabletop games"/>
    <n v="18.670999999999999"/>
    <n v="90.635999999999996"/>
    <x v="6"/>
    <x v="32"/>
  </r>
  <r>
    <x v="0"/>
    <x v="0"/>
    <s v="USD"/>
    <n v="1395876250"/>
    <n v="1393287850"/>
    <b v="0"/>
    <n v="84"/>
    <b v="1"/>
    <s v="games/tabletop games"/>
    <n v="3.2692000000000001"/>
    <n v="97.298000000000002"/>
    <x v="6"/>
    <x v="32"/>
  </r>
  <r>
    <x v="0"/>
    <x v="2"/>
    <s v="AUD"/>
    <n v="1487093020"/>
    <n v="1485278620"/>
    <b v="0"/>
    <n v="210"/>
    <b v="1"/>
    <s v="games/tabletop games"/>
    <n v="7.7949999999999999"/>
    <n v="37.119"/>
    <x v="6"/>
    <x v="32"/>
  </r>
  <r>
    <x v="0"/>
    <x v="0"/>
    <s v="USD"/>
    <n v="1416268800"/>
    <n v="1413295358"/>
    <b v="0"/>
    <n v="181"/>
    <b v="1"/>
    <s v="games/tabletop games"/>
    <n v="1.5415151515151515"/>
    <n v="28.105"/>
    <x v="6"/>
    <x v="32"/>
  </r>
  <r>
    <x v="0"/>
    <x v="11"/>
    <s v="SEK"/>
    <n v="1422734313"/>
    <n v="1420919913"/>
    <b v="0"/>
    <n v="60"/>
    <b v="1"/>
    <s v="games/tabletop games"/>
    <n v="1.1554666666666666"/>
    <n v="144.43299999999999"/>
    <x v="6"/>
    <x v="32"/>
  </r>
  <r>
    <x v="0"/>
    <x v="0"/>
    <s v="USD"/>
    <n v="1463972400"/>
    <n v="1462543114"/>
    <b v="0"/>
    <n v="445"/>
    <b v="1"/>
    <s v="games/tabletop games"/>
    <n v="1.8003333333333333"/>
    <n v="24.274000000000001"/>
    <x v="6"/>
    <x v="32"/>
  </r>
  <r>
    <x v="0"/>
    <x v="1"/>
    <s v="GBP"/>
    <n v="1479846507"/>
    <n v="1479241707"/>
    <b v="0"/>
    <n v="17"/>
    <b v="1"/>
    <s v="games/tabletop games"/>
    <n v="2.9849999999999999"/>
    <n v="35.118000000000002"/>
    <x v="6"/>
    <x v="32"/>
  </r>
  <r>
    <x v="0"/>
    <x v="0"/>
    <s v="USD"/>
    <n v="1461722400"/>
    <n v="1460235592"/>
    <b v="0"/>
    <n v="194"/>
    <b v="1"/>
    <s v="games/tabletop games"/>
    <n v="3.2026666666666666"/>
    <n v="24.763000000000002"/>
    <x v="6"/>
    <x v="32"/>
  </r>
  <r>
    <x v="0"/>
    <x v="0"/>
    <s v="USD"/>
    <n v="1419123600"/>
    <n v="1416945297"/>
    <b v="0"/>
    <n v="404"/>
    <b v="1"/>
    <s v="games/tabletop games"/>
    <n v="3.80525"/>
    <n v="188.37899999999999"/>
    <x v="6"/>
    <x v="32"/>
  </r>
  <r>
    <x v="0"/>
    <x v="0"/>
    <s v="USD"/>
    <n v="1489283915"/>
    <n v="1486691915"/>
    <b v="0"/>
    <n v="194"/>
    <b v="1"/>
    <s v="games/tabletop games"/>
    <n v="1.026"/>
    <n v="148.08199999999999"/>
    <x v="6"/>
    <x v="32"/>
  </r>
  <r>
    <x v="0"/>
    <x v="0"/>
    <s v="USD"/>
    <n v="1488862800"/>
    <n v="1486745663"/>
    <b v="0"/>
    <n v="902"/>
    <b v="1"/>
    <s v="games/tabletop games"/>
    <n v="18.016400000000001"/>
    <n v="49.935000000000002"/>
    <x v="6"/>
    <x v="32"/>
  </r>
  <r>
    <x v="0"/>
    <x v="0"/>
    <s v="USD"/>
    <n v="1484085540"/>
    <n v="1482353513"/>
    <b v="0"/>
    <n v="1670"/>
    <b v="1"/>
    <s v="games/tabletop games"/>
    <n v="7.2024800000000004"/>
    <n v="107.822"/>
    <x v="6"/>
    <x v="32"/>
  </r>
  <r>
    <x v="0"/>
    <x v="0"/>
    <s v="USD"/>
    <n v="1481328004"/>
    <n v="1478736004"/>
    <b v="0"/>
    <n v="1328"/>
    <b v="1"/>
    <s v="games/tabletop games"/>
    <n v="2.8309000000000002"/>
    <n v="42.634"/>
    <x v="6"/>
    <x v="32"/>
  </r>
  <r>
    <x v="0"/>
    <x v="0"/>
    <s v="USD"/>
    <n v="1449506836"/>
    <n v="1446914836"/>
    <b v="0"/>
    <n v="944"/>
    <b v="1"/>
    <s v="games/tabletop games"/>
    <n v="13.566000000000001"/>
    <n v="14.371"/>
    <x v="6"/>
    <x v="32"/>
  </r>
  <r>
    <x v="0"/>
    <x v="5"/>
    <s v="CAD"/>
    <n v="1489320642"/>
    <n v="1487164242"/>
    <b v="0"/>
    <n v="147"/>
    <b v="1"/>
    <s v="games/tabletop games"/>
    <n v="2.2035999999999998"/>
    <n v="37.475999999999999"/>
    <x v="6"/>
    <x v="32"/>
  </r>
  <r>
    <x v="0"/>
    <x v="0"/>
    <s v="USD"/>
    <n v="1393156857"/>
    <n v="1390564857"/>
    <b v="0"/>
    <n v="99"/>
    <b v="1"/>
    <s v="games/tabletop games"/>
    <n v="1.196"/>
    <n v="30.202000000000002"/>
    <x v="6"/>
    <x v="32"/>
  </r>
  <r>
    <x v="0"/>
    <x v="1"/>
    <s v="GBP"/>
    <n v="1419259679"/>
    <n v="1416667679"/>
    <b v="0"/>
    <n v="79"/>
    <b v="1"/>
    <s v="games/tabletop games"/>
    <n v="4.0776923076923079"/>
    <n v="33.551000000000002"/>
    <x v="6"/>
    <x v="32"/>
  </r>
  <r>
    <x v="0"/>
    <x v="0"/>
    <s v="USD"/>
    <n v="1388936289"/>
    <n v="1386344289"/>
    <b v="0"/>
    <n v="75"/>
    <b v="1"/>
    <s v="games/tabletop games"/>
    <n v="1.0581826105905425"/>
    <n v="64.747"/>
    <x v="6"/>
    <x v="32"/>
  </r>
  <r>
    <x v="0"/>
    <x v="0"/>
    <s v="USD"/>
    <n v="1330359423"/>
    <n v="1327767423"/>
    <b v="0"/>
    <n v="207"/>
    <b v="1"/>
    <s v="games/tabletop games"/>
    <n v="1.4108235294117648"/>
    <n v="57.932000000000002"/>
    <x v="6"/>
    <x v="32"/>
  </r>
  <r>
    <x v="0"/>
    <x v="13"/>
    <s v="EUR"/>
    <n v="1451861940"/>
    <n v="1448902867"/>
    <b v="0"/>
    <n v="102"/>
    <b v="1"/>
    <s v="games/tabletop games"/>
    <n v="2.7069999999999999"/>
    <n v="53.078000000000003"/>
    <x v="6"/>
    <x v="32"/>
  </r>
  <r>
    <x v="0"/>
    <x v="0"/>
    <s v="USD"/>
    <n v="1423022400"/>
    <n v="1421436099"/>
    <b v="0"/>
    <n v="32"/>
    <b v="1"/>
    <s v="games/tabletop games"/>
    <n v="1.538"/>
    <n v="48.063000000000002"/>
    <x v="6"/>
    <x v="32"/>
  </r>
  <r>
    <x v="0"/>
    <x v="0"/>
    <s v="USD"/>
    <n v="1442501991"/>
    <n v="1439909991"/>
    <b v="0"/>
    <n v="480"/>
    <b v="1"/>
    <s v="games/tabletop games"/>
    <n v="4.0357653061224488"/>
    <n v="82.397000000000006"/>
    <x v="6"/>
    <x v="32"/>
  </r>
  <r>
    <x v="0"/>
    <x v="0"/>
    <s v="USD"/>
    <n v="1311576600"/>
    <n v="1306219897"/>
    <b v="0"/>
    <n v="11"/>
    <b v="1"/>
    <s v="music/rock"/>
    <n v="1.85"/>
    <n v="50.454999999999998"/>
    <x v="4"/>
    <x v="11"/>
  </r>
  <r>
    <x v="0"/>
    <x v="0"/>
    <s v="USD"/>
    <n v="1452744686"/>
    <n v="1447560686"/>
    <b v="0"/>
    <n v="12"/>
    <b v="1"/>
    <s v="music/rock"/>
    <n v="1.8533333333333333"/>
    <n v="115.833"/>
    <x v="4"/>
    <x v="11"/>
  </r>
  <r>
    <x v="0"/>
    <x v="0"/>
    <s v="USD"/>
    <n v="1336528804"/>
    <n v="1331348404"/>
    <b v="0"/>
    <n v="48"/>
    <b v="1"/>
    <s v="music/rock"/>
    <n v="1.0085533333333332"/>
    <n v="63.034999999999997"/>
    <x v="4"/>
    <x v="11"/>
  </r>
  <r>
    <x v="0"/>
    <x v="0"/>
    <s v="USD"/>
    <n v="1299902400"/>
    <n v="1297451245"/>
    <b v="0"/>
    <n v="59"/>
    <b v="1"/>
    <s v="music/rock"/>
    <n v="1.0622116666666668"/>
    <n v="108.02200000000001"/>
    <x v="4"/>
    <x v="11"/>
  </r>
  <r>
    <x v="0"/>
    <x v="0"/>
    <s v="USD"/>
    <n v="1340944043"/>
    <n v="1338352043"/>
    <b v="0"/>
    <n v="79"/>
    <b v="1"/>
    <s v="music/rock"/>
    <n v="1.2136666666666667"/>
    <n v="46.088999999999999"/>
    <x v="4"/>
    <x v="11"/>
  </r>
  <r>
    <x v="0"/>
    <x v="0"/>
    <s v="USD"/>
    <n v="1378439940"/>
    <n v="1376003254"/>
    <b v="0"/>
    <n v="14"/>
    <b v="1"/>
    <s v="music/rock"/>
    <n v="1.0006666666666666"/>
    <n v="107.214"/>
    <x v="4"/>
    <x v="11"/>
  </r>
  <r>
    <x v="0"/>
    <x v="0"/>
    <s v="USD"/>
    <n v="1403539260"/>
    <n v="1401724860"/>
    <b v="0"/>
    <n v="106"/>
    <b v="1"/>
    <s v="music/rock"/>
    <n v="1.1997755555555556"/>
    <n v="50.933999999999997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8000000000003"/>
    <x v="4"/>
    <x v="11"/>
  </r>
  <r>
    <x v="0"/>
    <x v="0"/>
    <s v="USD"/>
    <n v="1335153600"/>
    <n v="1332199618"/>
    <b v="0"/>
    <n v="43"/>
    <b v="1"/>
    <s v="music/rock"/>
    <n v="1.728"/>
    <n v="100.465"/>
    <x v="4"/>
    <x v="11"/>
  </r>
  <r>
    <x v="0"/>
    <x v="0"/>
    <s v="USD"/>
    <n v="1334767476"/>
    <n v="1332175476"/>
    <b v="0"/>
    <n v="46"/>
    <b v="1"/>
    <s v="music/rock"/>
    <n v="1.072505"/>
    <n v="46.631"/>
    <x v="4"/>
    <x v="11"/>
  </r>
  <r>
    <x v="0"/>
    <x v="0"/>
    <s v="USD"/>
    <n v="1348545540"/>
    <n v="1346345999"/>
    <b v="0"/>
    <n v="27"/>
    <b v="1"/>
    <s v="music/rock"/>
    <n v="1.0823529411764705"/>
    <n v="34.073999999999998"/>
    <x v="4"/>
    <x v="11"/>
  </r>
  <r>
    <x v="0"/>
    <x v="0"/>
    <s v="USD"/>
    <n v="1358702480"/>
    <n v="1356110480"/>
    <b v="0"/>
    <n v="112"/>
    <b v="1"/>
    <s v="music/rock"/>
    <n v="1.4608079999999999"/>
    <n v="65.215000000000003"/>
    <x v="4"/>
    <x v="11"/>
  </r>
  <r>
    <x v="0"/>
    <x v="0"/>
    <s v="USD"/>
    <n v="1359240856"/>
    <n v="1356648856"/>
    <b v="0"/>
    <n v="34"/>
    <b v="1"/>
    <s v="music/rock"/>
    <n v="1.2524999999999999"/>
    <n v="44.206000000000003"/>
    <x v="4"/>
    <x v="11"/>
  </r>
  <r>
    <x v="0"/>
    <x v="0"/>
    <s v="USD"/>
    <n v="1330018426"/>
    <n v="1326994426"/>
    <b v="0"/>
    <n v="145"/>
    <b v="1"/>
    <s v="music/rock"/>
    <n v="1.4907142857142857"/>
    <n v="71.965999999999994"/>
    <x v="4"/>
    <x v="11"/>
  </r>
  <r>
    <x v="0"/>
    <x v="0"/>
    <s v="USD"/>
    <n v="1331697540"/>
    <n v="1328749249"/>
    <b v="0"/>
    <n v="19"/>
    <b v="1"/>
    <s v="music/rock"/>
    <n v="1.006"/>
    <n v="52.947000000000003"/>
    <x v="4"/>
    <x v="11"/>
  </r>
  <r>
    <x v="0"/>
    <x v="0"/>
    <s v="USD"/>
    <n v="1395861033"/>
    <n v="1393272633"/>
    <b v="0"/>
    <n v="288"/>
    <b v="1"/>
    <s v="music/rock"/>
    <n v="1.0507333333333333"/>
    <n v="109.45099999999999"/>
    <x v="4"/>
    <x v="11"/>
  </r>
  <r>
    <x v="0"/>
    <x v="0"/>
    <s v="USD"/>
    <n v="1296953209"/>
    <n v="1295657209"/>
    <b v="0"/>
    <n v="14"/>
    <b v="1"/>
    <s v="music/rock"/>
    <n v="3.5016666666666665"/>
    <n v="75.036000000000001"/>
    <x v="4"/>
    <x v="11"/>
  </r>
  <r>
    <x v="0"/>
    <x v="0"/>
    <s v="USD"/>
    <n v="1340904416"/>
    <n v="1339694816"/>
    <b v="0"/>
    <n v="7"/>
    <b v="1"/>
    <s v="music/rock"/>
    <n v="1.0125"/>
    <n v="115.714"/>
    <x v="4"/>
    <x v="11"/>
  </r>
  <r>
    <x v="0"/>
    <x v="0"/>
    <s v="USD"/>
    <n v="1371785496"/>
    <n v="1369193496"/>
    <b v="1"/>
    <n v="211"/>
    <b v="1"/>
    <s v="music/indie rock"/>
    <n v="1.336044"/>
    <n v="31.66"/>
    <x v="4"/>
    <x v="14"/>
  </r>
  <r>
    <x v="0"/>
    <x v="0"/>
    <s v="USD"/>
    <n v="1388473200"/>
    <n v="1385585434"/>
    <b v="1"/>
    <n v="85"/>
    <b v="1"/>
    <s v="music/indie rock"/>
    <n v="1.7065217391304348"/>
    <n v="46.176000000000002"/>
    <x v="4"/>
    <x v="14"/>
  </r>
  <r>
    <x v="0"/>
    <x v="0"/>
    <s v="USD"/>
    <n v="1323747596"/>
    <n v="1320287996"/>
    <b v="1"/>
    <n v="103"/>
    <b v="1"/>
    <s v="music/indie rock"/>
    <n v="1.0935829457364341"/>
    <n v="68.481999999999999"/>
    <x v="4"/>
    <x v="14"/>
  </r>
  <r>
    <x v="0"/>
    <x v="0"/>
    <s v="USD"/>
    <n v="1293857940"/>
    <n v="1290281691"/>
    <b v="1"/>
    <n v="113"/>
    <b v="1"/>
    <s v="music/indie rock"/>
    <n v="1.0070033333333335"/>
    <n v="53.469000000000001"/>
    <x v="4"/>
    <x v="14"/>
  </r>
  <r>
    <x v="0"/>
    <x v="0"/>
    <s v="USD"/>
    <n v="1407520800"/>
    <n v="1405356072"/>
    <b v="1"/>
    <n v="167"/>
    <b v="1"/>
    <s v="music/indie rock"/>
    <n v="1.0122777777777778"/>
    <n v="109.108"/>
    <x v="4"/>
    <x v="14"/>
  </r>
  <r>
    <x v="0"/>
    <x v="0"/>
    <s v="USD"/>
    <n v="1331352129"/>
    <n v="1328760129"/>
    <b v="1"/>
    <n v="73"/>
    <b v="1"/>
    <s v="music/indie rock"/>
    <n v="1.0675857142857144"/>
    <n v="51.186"/>
    <x v="4"/>
    <x v="14"/>
  </r>
  <r>
    <x v="0"/>
    <x v="0"/>
    <s v="USD"/>
    <n v="1336245328"/>
    <n v="1333653333"/>
    <b v="1"/>
    <n v="75"/>
    <b v="1"/>
    <s v="music/indie rock"/>
    <n v="1.0665777537961894"/>
    <n v="27.937000000000001"/>
    <x v="4"/>
    <x v="14"/>
  </r>
  <r>
    <x v="0"/>
    <x v="0"/>
    <s v="USD"/>
    <n v="1409274000"/>
    <n v="1406847996"/>
    <b v="1"/>
    <n v="614"/>
    <b v="1"/>
    <s v="music/indie rock"/>
    <n v="1.0130622"/>
    <n v="82.497"/>
    <x v="4"/>
    <x v="14"/>
  </r>
  <r>
    <x v="0"/>
    <x v="0"/>
    <s v="USD"/>
    <n v="1362872537"/>
    <n v="1359848537"/>
    <b v="1"/>
    <n v="107"/>
    <b v="1"/>
    <s v="music/indie rock"/>
    <n v="1.0667450000000001"/>
    <n v="59.817"/>
    <x v="4"/>
    <x v="14"/>
  </r>
  <r>
    <x v="0"/>
    <x v="0"/>
    <s v="USD"/>
    <n v="1363889015"/>
    <n v="1361300615"/>
    <b v="1"/>
    <n v="1224"/>
    <b v="1"/>
    <s v="music/indie rock"/>
    <n v="4.288397837837838"/>
    <n v="64.816000000000003"/>
    <x v="4"/>
    <x v="14"/>
  </r>
  <r>
    <x v="0"/>
    <x v="0"/>
    <s v="USD"/>
    <n v="1399421189"/>
    <n v="1396829189"/>
    <b v="1"/>
    <n v="104"/>
    <b v="1"/>
    <s v="music/indie rock"/>
    <n v="1.0411111111111111"/>
    <n v="90.096000000000004"/>
    <x v="4"/>
    <x v="14"/>
  </r>
  <r>
    <x v="0"/>
    <x v="0"/>
    <s v="USD"/>
    <n v="1397862000"/>
    <n v="1395155478"/>
    <b v="1"/>
    <n v="79"/>
    <b v="1"/>
    <s v="music/indie rock"/>
    <n v="1.0786666666666667"/>
    <n v="40.962000000000003"/>
    <x v="4"/>
    <x v="14"/>
  </r>
  <r>
    <x v="0"/>
    <x v="0"/>
    <s v="USD"/>
    <n v="1336086026"/>
    <n v="1333494026"/>
    <b v="1"/>
    <n v="157"/>
    <b v="1"/>
    <s v="music/indie rock"/>
    <n v="1.7584040000000001"/>
    <n v="56"/>
    <x v="4"/>
    <x v="14"/>
  </r>
  <r>
    <x v="0"/>
    <x v="0"/>
    <s v="USD"/>
    <n v="1339074857"/>
    <n v="1336482857"/>
    <b v="1"/>
    <n v="50"/>
    <b v="1"/>
    <s v="music/indie rock"/>
    <n v="1.5697000000000001"/>
    <n v="37.673000000000002"/>
    <x v="4"/>
    <x v="14"/>
  </r>
  <r>
    <x v="0"/>
    <x v="0"/>
    <s v="USD"/>
    <n v="1336238743"/>
    <n v="1333646743"/>
    <b v="1"/>
    <n v="64"/>
    <b v="1"/>
    <s v="music/indie rock"/>
    <n v="1.026"/>
    <n v="40.078000000000003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8999999999999"/>
    <x v="4"/>
    <x v="14"/>
  </r>
  <r>
    <x v="0"/>
    <x v="0"/>
    <s v="USD"/>
    <n v="1253937540"/>
    <n v="1251214014"/>
    <b v="1"/>
    <n v="163"/>
    <b v="1"/>
    <s v="music/indie rock"/>
    <n v="1.2105999999999999"/>
    <n v="37.134999999999998"/>
    <x v="4"/>
    <x v="14"/>
  </r>
  <r>
    <x v="0"/>
    <x v="0"/>
    <s v="USD"/>
    <n v="1387072685"/>
    <n v="1384480685"/>
    <b v="1"/>
    <n v="77"/>
    <b v="1"/>
    <s v="music/indie rock"/>
    <n v="1.077"/>
    <n v="41.960999999999999"/>
    <x v="4"/>
    <x v="14"/>
  </r>
  <r>
    <x v="0"/>
    <x v="0"/>
    <s v="USD"/>
    <n v="1396463800"/>
    <n v="1393443400"/>
    <b v="1"/>
    <n v="89"/>
    <b v="1"/>
    <s v="music/indie rock"/>
    <n v="1.0866"/>
    <n v="61.045000000000002"/>
    <x v="4"/>
    <x v="14"/>
  </r>
  <r>
    <x v="3"/>
    <x v="15"/>
    <s v="EUR"/>
    <n v="1491282901"/>
    <n v="1488694501"/>
    <b v="0"/>
    <n v="64"/>
    <b v="0"/>
    <s v="food/small batch"/>
    <n v="0.39120962394619685"/>
    <n v="64.531000000000006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2000000000001"/>
    <x v="7"/>
    <x v="33"/>
  </r>
  <r>
    <x v="3"/>
    <x v="0"/>
    <s v="USD"/>
    <n v="1490830331"/>
    <n v="1488241931"/>
    <b v="0"/>
    <n v="7"/>
    <b v="0"/>
    <s v="food/small batch"/>
    <n v="0.08"/>
    <n v="11.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000000000003"/>
    <x v="7"/>
    <x v="33"/>
  </r>
  <r>
    <x v="0"/>
    <x v="0"/>
    <s v="USD"/>
    <n v="1434307537"/>
    <n v="1431715537"/>
    <b v="1"/>
    <n v="537"/>
    <b v="1"/>
    <s v="food/small batch"/>
    <n v="2.5445000000000002"/>
    <n v="47.384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599999999999"/>
    <x v="7"/>
    <x v="33"/>
  </r>
  <r>
    <x v="0"/>
    <x v="0"/>
    <s v="USD"/>
    <n v="1408320490"/>
    <n v="1405728490"/>
    <b v="1"/>
    <n v="283"/>
    <b v="1"/>
    <s v="food/small batch"/>
    <n v="1.4431375"/>
    <n v="40.795000000000002"/>
    <x v="7"/>
    <x v="33"/>
  </r>
  <r>
    <x v="0"/>
    <x v="0"/>
    <s v="USD"/>
    <n v="1423235071"/>
    <n v="1420643071"/>
    <b v="1"/>
    <n v="352"/>
    <b v="1"/>
    <s v="food/small batch"/>
    <n v="1.06308"/>
    <n v="75.503"/>
    <x v="7"/>
    <x v="33"/>
  </r>
  <r>
    <x v="0"/>
    <x v="0"/>
    <s v="USD"/>
    <n v="1401385800"/>
    <n v="1399563390"/>
    <b v="1"/>
    <n v="94"/>
    <b v="1"/>
    <s v="food/small batch"/>
    <n v="2.1216666666666666"/>
    <n v="13.542999999999999"/>
    <x v="7"/>
    <x v="33"/>
  </r>
  <r>
    <x v="0"/>
    <x v="0"/>
    <s v="USD"/>
    <n v="1415208840"/>
    <n v="1412611498"/>
    <b v="1"/>
    <n v="67"/>
    <b v="1"/>
    <s v="food/small batch"/>
    <n v="1.0195000000000001"/>
    <n v="60.866"/>
    <x v="7"/>
    <x v="33"/>
  </r>
  <r>
    <x v="0"/>
    <x v="0"/>
    <s v="USD"/>
    <n v="1402494243"/>
    <n v="1399902243"/>
    <b v="1"/>
    <n v="221"/>
    <b v="1"/>
    <s v="food/small batch"/>
    <n v="1.0227200000000001"/>
    <n v="115.69199999999999"/>
    <x v="7"/>
    <x v="33"/>
  </r>
  <r>
    <x v="0"/>
    <x v="0"/>
    <s v="USD"/>
    <n v="1394316695"/>
    <n v="1390860695"/>
    <b v="1"/>
    <n v="2165"/>
    <b v="1"/>
    <s v="food/small batch"/>
    <n v="5.2073254999999996"/>
    <n v="48.104999999999997"/>
    <x v="7"/>
    <x v="33"/>
  </r>
  <r>
    <x v="0"/>
    <x v="0"/>
    <s v="USD"/>
    <n v="1403796143"/>
    <n v="1401204143"/>
    <b v="1"/>
    <n v="179"/>
    <b v="1"/>
    <s v="food/small batch"/>
    <n v="1.1065833333333333"/>
    <n v="74.183999999999997"/>
    <x v="7"/>
    <x v="33"/>
  </r>
  <r>
    <x v="0"/>
    <x v="0"/>
    <s v="USD"/>
    <n v="1404077484"/>
    <n v="1401485484"/>
    <b v="1"/>
    <n v="123"/>
    <b v="1"/>
    <s v="food/small batch"/>
    <n v="1.0114333333333334"/>
    <n v="123.346"/>
    <x v="7"/>
    <x v="33"/>
  </r>
  <r>
    <x v="0"/>
    <x v="0"/>
    <s v="USD"/>
    <n v="1482134340"/>
    <n v="1479496309"/>
    <b v="1"/>
    <n v="1104"/>
    <b v="1"/>
    <s v="food/small batch"/>
    <n v="2.9420799999999998"/>
    <n v="66.623000000000005"/>
    <x v="7"/>
    <x v="33"/>
  </r>
  <r>
    <x v="0"/>
    <x v="0"/>
    <s v="USD"/>
    <n v="1477841138"/>
    <n v="1475249138"/>
    <b v="1"/>
    <n v="403"/>
    <b v="1"/>
    <s v="food/small batch"/>
    <n v="1.0577749999999999"/>
    <n v="104.99"/>
    <x v="7"/>
    <x v="33"/>
  </r>
  <r>
    <x v="1"/>
    <x v="0"/>
    <s v="USD"/>
    <n v="1436729504"/>
    <n v="1434137504"/>
    <b v="0"/>
    <n v="0"/>
    <b v="0"/>
    <s v="technology/web"/>
    <n v="0"/>
    <n v="0"/>
    <x v="2"/>
    <x v="7"/>
  </r>
  <r>
    <x v="1"/>
    <x v="0"/>
    <s v="USD"/>
    <n v="1412571600"/>
    <n v="1410799870"/>
    <b v="0"/>
    <n v="0"/>
    <b v="0"/>
    <s v="technology/web"/>
    <n v="0"/>
    <n v="0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n v="0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n v="0"/>
    <x v="2"/>
    <x v="7"/>
  </r>
  <r>
    <x v="1"/>
    <x v="17"/>
    <s v="EUR"/>
    <n v="1483474370"/>
    <n v="1480882370"/>
    <b v="0"/>
    <n v="0"/>
    <b v="0"/>
    <s v="technology/web"/>
    <n v="0"/>
    <n v="0"/>
    <x v="2"/>
    <x v="7"/>
  </r>
  <r>
    <x v="1"/>
    <x v="4"/>
    <s v="NZD"/>
    <n v="1430360739"/>
    <n v="1427768739"/>
    <b v="0"/>
    <n v="7"/>
    <b v="0"/>
    <s v="technology/web"/>
    <n v="5.7142857142857143E-3"/>
    <n v="15.429"/>
    <x v="2"/>
    <x v="7"/>
  </r>
  <r>
    <x v="1"/>
    <x v="0"/>
    <s v="USD"/>
    <n v="1433603552"/>
    <n v="1428419552"/>
    <b v="0"/>
    <n v="0"/>
    <b v="0"/>
    <s v="technology/web"/>
    <n v="0"/>
    <n v="0"/>
    <x v="2"/>
    <x v="7"/>
  </r>
  <r>
    <x v="1"/>
    <x v="0"/>
    <s v="USD"/>
    <n v="1429632822"/>
    <n v="1428596022"/>
    <b v="0"/>
    <n v="0"/>
    <b v="0"/>
    <s v="technology/web"/>
    <n v="0"/>
    <n v="0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n v="0"/>
    <x v="2"/>
    <x v="7"/>
  </r>
  <r>
    <x v="1"/>
    <x v="1"/>
    <s v="GBP"/>
    <n v="1445093578"/>
    <n v="1442501578"/>
    <b v="0"/>
    <n v="0"/>
    <b v="0"/>
    <s v="technology/web"/>
    <n v="0"/>
    <n v="0"/>
    <x v="2"/>
    <x v="7"/>
  </r>
  <r>
    <x v="1"/>
    <x v="1"/>
    <s v="GBP"/>
    <n v="1422664740"/>
    <n v="1417818036"/>
    <b v="0"/>
    <n v="0"/>
    <b v="0"/>
    <s v="technology/web"/>
    <n v="0"/>
    <n v="0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n v="0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n v="0"/>
    <x v="2"/>
    <x v="7"/>
  </r>
  <r>
    <x v="1"/>
    <x v="0"/>
    <s v="USD"/>
    <n v="1445898356"/>
    <n v="1441146356"/>
    <b v="0"/>
    <n v="0"/>
    <b v="0"/>
    <s v="technology/web"/>
    <n v="0"/>
    <n v="0"/>
    <x v="2"/>
    <x v="7"/>
  </r>
  <r>
    <x v="1"/>
    <x v="13"/>
    <s v="EUR"/>
    <n v="1453071600"/>
    <n v="1449596425"/>
    <b v="0"/>
    <n v="0"/>
    <b v="0"/>
    <s v="technology/web"/>
    <n v="0"/>
    <n v="0"/>
    <x v="2"/>
    <x v="7"/>
  </r>
  <r>
    <x v="1"/>
    <x v="1"/>
    <s v="GBP"/>
    <n v="1445431533"/>
    <n v="1442839533"/>
    <b v="0"/>
    <n v="27"/>
    <b v="0"/>
    <s v="technology/web"/>
    <n v="0.1052"/>
    <n v="97.406999999999996"/>
    <x v="2"/>
    <x v="7"/>
  </r>
  <r>
    <x v="1"/>
    <x v="0"/>
    <s v="USD"/>
    <n v="1461622616"/>
    <n v="1456442216"/>
    <b v="0"/>
    <n v="14"/>
    <b v="0"/>
    <s v="technology/web"/>
    <n v="1.34E-2"/>
    <n v="47.856999999999999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n v="0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n v="0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n v="0"/>
    <x v="2"/>
    <x v="7"/>
  </r>
  <r>
    <x v="1"/>
    <x v="0"/>
    <s v="USD"/>
    <n v="1449785566"/>
    <n v="1447193566"/>
    <b v="0"/>
    <n v="4"/>
    <b v="0"/>
    <s v="technology/web"/>
    <n v="0.10877666666666666"/>
    <n v="81.582999999999998"/>
    <x v="2"/>
    <x v="7"/>
  </r>
  <r>
    <x v="1"/>
    <x v="5"/>
    <s v="CAD"/>
    <n v="1480110783"/>
    <n v="1477515183"/>
    <b v="0"/>
    <n v="0"/>
    <b v="0"/>
    <s v="technology/web"/>
    <n v="0"/>
    <n v="0"/>
    <x v="2"/>
    <x v="7"/>
  </r>
  <r>
    <x v="1"/>
    <x v="0"/>
    <s v="USD"/>
    <n v="1440548330"/>
    <n v="1438042730"/>
    <b v="0"/>
    <n v="0"/>
    <b v="0"/>
    <s v="technology/web"/>
    <n v="0"/>
    <n v="0"/>
    <x v="2"/>
    <x v="7"/>
  </r>
  <r>
    <x v="1"/>
    <x v="0"/>
    <s v="USD"/>
    <n v="1444004616"/>
    <n v="1440116616"/>
    <b v="0"/>
    <n v="0"/>
    <b v="0"/>
    <s v="technology/web"/>
    <n v="0"/>
    <n v="0"/>
    <x v="2"/>
    <x v="7"/>
  </r>
  <r>
    <x v="1"/>
    <x v="0"/>
    <s v="USD"/>
    <n v="1443726142"/>
    <n v="1441134142"/>
    <b v="0"/>
    <n v="3"/>
    <b v="0"/>
    <s v="technology/web"/>
    <n v="3.6666666666666666E-3"/>
    <n v="18.332999999999998"/>
    <x v="2"/>
    <x v="7"/>
  </r>
  <r>
    <x v="1"/>
    <x v="0"/>
    <s v="USD"/>
    <n v="1428704848"/>
    <n v="1426112848"/>
    <b v="0"/>
    <n v="7"/>
    <b v="0"/>
    <s v="technology/web"/>
    <n v="1.8193398957730169E-2"/>
    <n v="224.429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"/>
    <x v="2"/>
    <x v="7"/>
  </r>
  <r>
    <x v="1"/>
    <x v="5"/>
    <s v="CAD"/>
    <n v="1420920424"/>
    <n v="1415736424"/>
    <b v="0"/>
    <n v="0"/>
    <b v="0"/>
    <s v="technology/web"/>
    <n v="0"/>
    <n v="0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n v="0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n v="0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n v="0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n v="0"/>
    <x v="2"/>
    <x v="7"/>
  </r>
  <r>
    <x v="1"/>
    <x v="0"/>
    <s v="USD"/>
    <n v="1435874384"/>
    <n v="1433282384"/>
    <b v="0"/>
    <n v="0"/>
    <b v="0"/>
    <s v="technology/web"/>
    <n v="0"/>
    <n v="0"/>
    <x v="2"/>
    <x v="7"/>
  </r>
  <r>
    <x v="1"/>
    <x v="11"/>
    <s v="SEK"/>
    <n v="1418934506"/>
    <n v="1415910506"/>
    <b v="0"/>
    <n v="0"/>
    <b v="0"/>
    <s v="technology/web"/>
    <n v="0"/>
    <n v="0"/>
    <x v="2"/>
    <x v="7"/>
  </r>
  <r>
    <x v="1"/>
    <x v="2"/>
    <s v="AUD"/>
    <n v="1460615164"/>
    <n v="1458023164"/>
    <b v="0"/>
    <n v="0"/>
    <b v="0"/>
    <s v="technology/web"/>
    <n v="0"/>
    <n v="0"/>
    <x v="2"/>
    <x v="7"/>
  </r>
  <r>
    <x v="2"/>
    <x v="0"/>
    <s v="USD"/>
    <n v="1457207096"/>
    <n v="1452023096"/>
    <b v="0"/>
    <n v="9"/>
    <b v="0"/>
    <s v="food/food trucks"/>
    <n v="7.1785714285714283E-3"/>
    <n v="22.332999999999998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2999999999998"/>
    <x v="7"/>
    <x v="19"/>
  </r>
  <r>
    <x v="2"/>
    <x v="0"/>
    <s v="USD"/>
    <n v="1451782607"/>
    <n v="1449190607"/>
    <b v="0"/>
    <n v="0"/>
    <b v="0"/>
    <s v="food/food trucks"/>
    <n v="0"/>
    <n v="0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3000000000002"/>
    <x v="7"/>
    <x v="19"/>
  </r>
  <r>
    <x v="2"/>
    <x v="0"/>
    <s v="USD"/>
    <n v="1428732000"/>
    <n v="1426772928"/>
    <b v="0"/>
    <n v="33"/>
    <b v="0"/>
    <s v="food/food trucks"/>
    <n v="0.25259090909090909"/>
    <n v="168.3940000000000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7000000000002"/>
    <x v="7"/>
    <x v="19"/>
  </r>
  <r>
    <x v="2"/>
    <x v="2"/>
    <s v="AUD"/>
    <n v="1441619275"/>
    <n v="1439027275"/>
    <b v="0"/>
    <n v="0"/>
    <b v="0"/>
    <s v="food/food trucks"/>
    <n v="0"/>
    <n v="0"/>
    <x v="7"/>
    <x v="19"/>
  </r>
  <r>
    <x v="2"/>
    <x v="0"/>
    <s v="USD"/>
    <n v="1440524082"/>
    <n v="1437932082"/>
    <b v="0"/>
    <n v="3"/>
    <b v="0"/>
    <s v="food/food trucks"/>
    <n v="6.0400000000000002E-3"/>
    <n v="50.332999999999998"/>
    <x v="7"/>
    <x v="19"/>
  </r>
  <r>
    <x v="2"/>
    <x v="6"/>
    <s v="EUR"/>
    <n v="1480185673"/>
    <n v="1476294073"/>
    <b v="0"/>
    <n v="0"/>
    <b v="0"/>
    <s v="food/food trucks"/>
    <n v="0"/>
    <n v="0"/>
    <x v="7"/>
    <x v="19"/>
  </r>
  <r>
    <x v="2"/>
    <x v="0"/>
    <s v="USD"/>
    <n v="1401579000"/>
    <n v="1398911882"/>
    <b v="0"/>
    <n v="3"/>
    <b v="0"/>
    <s v="food/food trucks"/>
    <n v="8.3333333333333332E-3"/>
    <n v="8.3330000000000002"/>
    <x v="7"/>
    <x v="19"/>
  </r>
  <r>
    <x v="2"/>
    <x v="0"/>
    <s v="USD"/>
    <n v="1440215940"/>
    <n v="1436805660"/>
    <b v="0"/>
    <n v="13"/>
    <b v="0"/>
    <s v="food/food trucks"/>
    <n v="3.0666666666666665E-2"/>
    <n v="35.384999999999998"/>
    <x v="7"/>
    <x v="19"/>
  </r>
  <r>
    <x v="2"/>
    <x v="0"/>
    <s v="USD"/>
    <n v="1468615346"/>
    <n v="1466023346"/>
    <b v="0"/>
    <n v="6"/>
    <b v="0"/>
    <s v="food/food trucks"/>
    <n v="5.5833333333333334E-3"/>
    <n v="55.832999999999998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n v="0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n v="0"/>
    <x v="7"/>
    <x v="19"/>
  </r>
  <r>
    <x v="2"/>
    <x v="0"/>
    <s v="USD"/>
    <n v="1415583695"/>
    <n v="1410396095"/>
    <b v="0"/>
    <n v="36"/>
    <b v="0"/>
    <s v="food/food trucks"/>
    <n v="0.14825133372851215"/>
    <n v="69.471999999999994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00000000000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n v="0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n v="0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n v="0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n v="0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8999999999999"/>
    <x v="7"/>
    <x v="33"/>
  </r>
  <r>
    <x v="0"/>
    <x v="0"/>
    <s v="USD"/>
    <n v="1426777228"/>
    <n v="1424188828"/>
    <b v="0"/>
    <n v="372"/>
    <b v="1"/>
    <s v="food/small batch"/>
    <n v="1.2594166666666666"/>
    <n v="81.253"/>
    <x v="7"/>
    <x v="33"/>
  </r>
  <r>
    <x v="0"/>
    <x v="0"/>
    <s v="USD"/>
    <n v="1408114822"/>
    <n v="1405522822"/>
    <b v="0"/>
    <n v="311"/>
    <b v="1"/>
    <s v="food/small batch"/>
    <n v="2.0251494999999999"/>
    <n v="130.23500000000001"/>
    <x v="7"/>
    <x v="33"/>
  </r>
  <r>
    <x v="0"/>
    <x v="0"/>
    <s v="USD"/>
    <n v="1464199591"/>
    <n v="1461607591"/>
    <b v="0"/>
    <n v="61"/>
    <b v="1"/>
    <s v="food/small batch"/>
    <n v="1.0860000000000001"/>
    <n v="53.41"/>
    <x v="7"/>
    <x v="33"/>
  </r>
  <r>
    <x v="0"/>
    <x v="0"/>
    <s v="USD"/>
    <n v="1443242021"/>
    <n v="1440650021"/>
    <b v="0"/>
    <n v="115"/>
    <b v="1"/>
    <s v="food/small batch"/>
    <n v="1.728"/>
    <n v="75.13"/>
    <x v="7"/>
    <x v="33"/>
  </r>
  <r>
    <x v="0"/>
    <x v="0"/>
    <s v="USD"/>
    <n v="1480174071"/>
    <n v="1477578471"/>
    <b v="0"/>
    <n v="111"/>
    <b v="1"/>
    <s v="food/small batch"/>
    <n v="1.6798"/>
    <n v="75.667000000000002"/>
    <x v="7"/>
    <x v="33"/>
  </r>
  <r>
    <x v="0"/>
    <x v="0"/>
    <s v="USD"/>
    <n v="1478923200"/>
    <n v="1476184593"/>
    <b v="0"/>
    <n v="337"/>
    <b v="1"/>
    <s v="food/small batch"/>
    <n v="4.2720000000000002"/>
    <n v="31.690999999999999"/>
    <x v="7"/>
    <x v="33"/>
  </r>
  <r>
    <x v="0"/>
    <x v="0"/>
    <s v="USD"/>
    <n v="1472621760"/>
    <n v="1472110513"/>
    <b v="0"/>
    <n v="9"/>
    <b v="1"/>
    <s v="food/small batch"/>
    <n v="1.075"/>
    <n v="47.77799999999999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399999999999"/>
    <x v="7"/>
    <x v="33"/>
  </r>
  <r>
    <x v="0"/>
    <x v="0"/>
    <s v="USD"/>
    <n v="1488750490"/>
    <n v="1487022490"/>
    <b v="0"/>
    <n v="186"/>
    <b v="1"/>
    <s v="food/small batch"/>
    <n v="1.1545000000000001"/>
    <n v="62.07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9000000000005"/>
    <x v="7"/>
    <x v="33"/>
  </r>
  <r>
    <x v="0"/>
    <x v="0"/>
    <s v="USD"/>
    <n v="1489207808"/>
    <n v="1486183808"/>
    <b v="0"/>
    <n v="130"/>
    <b v="1"/>
    <s v="food/small batch"/>
    <n v="1.0084571428571429"/>
    <n v="271.50799999999998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3000000000002"/>
    <x v="7"/>
    <x v="33"/>
  </r>
  <r>
    <x v="0"/>
    <x v="0"/>
    <s v="USD"/>
    <n v="1458826056"/>
    <n v="1456237656"/>
    <b v="0"/>
    <n v="124"/>
    <b v="1"/>
    <s v="food/small batch"/>
    <n v="1.0230434782608695"/>
    <n v="189.75800000000001"/>
    <x v="7"/>
    <x v="33"/>
  </r>
  <r>
    <x v="0"/>
    <x v="0"/>
    <s v="USD"/>
    <n v="1465498800"/>
    <n v="1462481718"/>
    <b v="0"/>
    <n v="80"/>
    <b v="1"/>
    <s v="food/small batch"/>
    <n v="1.1017999999999999"/>
    <n v="68.863"/>
    <x v="7"/>
    <x v="33"/>
  </r>
  <r>
    <x v="0"/>
    <x v="0"/>
    <s v="USD"/>
    <n v="1458742685"/>
    <n v="1454858285"/>
    <b v="0"/>
    <n v="282"/>
    <b v="1"/>
    <s v="food/small batch"/>
    <n v="1.0225"/>
    <n v="108.777"/>
    <x v="7"/>
    <x v="33"/>
  </r>
  <r>
    <x v="0"/>
    <x v="0"/>
    <s v="USD"/>
    <n v="1483417020"/>
    <n v="1480480167"/>
    <b v="0"/>
    <n v="68"/>
    <b v="1"/>
    <s v="food/small batch"/>
    <n v="1.0078823529411765"/>
    <n v="125.985"/>
    <x v="7"/>
    <x v="33"/>
  </r>
  <r>
    <x v="0"/>
    <x v="0"/>
    <s v="USD"/>
    <n v="1317438000"/>
    <n v="1314577097"/>
    <b v="0"/>
    <n v="86"/>
    <b v="1"/>
    <s v="music/indie rock"/>
    <n v="1.038"/>
    <n v="90.522999999999996"/>
    <x v="4"/>
    <x v="14"/>
  </r>
  <r>
    <x v="0"/>
    <x v="0"/>
    <s v="USD"/>
    <n v="1342672096"/>
    <n v="1340944096"/>
    <b v="0"/>
    <n v="115"/>
    <b v="1"/>
    <s v="music/indie rock"/>
    <n v="1.1070833333333334"/>
    <n v="28.88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3999999999999"/>
    <x v="4"/>
    <x v="14"/>
  </r>
  <r>
    <x v="0"/>
    <x v="0"/>
    <s v="USD"/>
    <n v="1348420548"/>
    <n v="1345828548"/>
    <b v="0"/>
    <n v="48"/>
    <b v="1"/>
    <s v="music/indie rock"/>
    <n v="1.8014285714285714"/>
    <n v="26.271000000000001"/>
    <x v="4"/>
    <x v="14"/>
  </r>
  <r>
    <x v="0"/>
    <x v="0"/>
    <s v="USD"/>
    <n v="1368066453"/>
    <n v="1365474453"/>
    <b v="0"/>
    <n v="52"/>
    <b v="1"/>
    <s v="music/indie rock"/>
    <n v="1"/>
    <n v="48.076999999999998"/>
    <x v="4"/>
    <x v="14"/>
  </r>
  <r>
    <x v="0"/>
    <x v="0"/>
    <s v="USD"/>
    <n v="1336669200"/>
    <n v="1335473931"/>
    <b v="0"/>
    <n v="43"/>
    <b v="1"/>
    <s v="music/indie rock"/>
    <n v="1.1850000000000001"/>
    <n v="27.558"/>
    <x v="4"/>
    <x v="14"/>
  </r>
  <r>
    <x v="0"/>
    <x v="0"/>
    <s v="USD"/>
    <n v="1351400400"/>
    <n v="1348285321"/>
    <b v="0"/>
    <n v="58"/>
    <b v="1"/>
    <s v="music/indie rock"/>
    <n v="1.0721700000000001"/>
    <n v="36.970999999999997"/>
    <x v="4"/>
    <x v="14"/>
  </r>
  <r>
    <x v="0"/>
    <x v="0"/>
    <s v="USD"/>
    <n v="1297160329"/>
    <n v="1295000329"/>
    <b v="0"/>
    <n v="47"/>
    <b v="1"/>
    <s v="music/indie rock"/>
    <n v="1.1366666666666667"/>
    <n v="29.021000000000001"/>
    <x v="4"/>
    <x v="14"/>
  </r>
  <r>
    <x v="0"/>
    <x v="0"/>
    <s v="USD"/>
    <n v="1337824055"/>
    <n v="1335232055"/>
    <b v="0"/>
    <n v="36"/>
    <b v="1"/>
    <s v="music/indie rock"/>
    <n v="1.0316400000000001"/>
    <n v="28.657"/>
    <x v="4"/>
    <x v="14"/>
  </r>
  <r>
    <x v="0"/>
    <x v="0"/>
    <s v="USD"/>
    <n v="1327535392"/>
    <n v="1324079392"/>
    <b v="0"/>
    <n v="17"/>
    <b v="1"/>
    <s v="music/indie rock"/>
    <n v="1.28"/>
    <n v="37.646999999999998"/>
    <x v="4"/>
    <x v="14"/>
  </r>
  <r>
    <x v="0"/>
    <x v="0"/>
    <s v="USD"/>
    <n v="1283562180"/>
    <n v="1277433980"/>
    <b v="0"/>
    <n v="104"/>
    <b v="1"/>
    <s v="music/indie rock"/>
    <n v="1.3576026666666667"/>
    <n v="97.903999999999996"/>
    <x v="4"/>
    <x v="14"/>
  </r>
  <r>
    <x v="0"/>
    <x v="0"/>
    <s v="USD"/>
    <n v="1352573869"/>
    <n v="1349978269"/>
    <b v="0"/>
    <n v="47"/>
    <b v="1"/>
    <s v="music/indie rock"/>
    <n v="1"/>
    <n v="42.552999999999997"/>
    <x v="4"/>
    <x v="14"/>
  </r>
  <r>
    <x v="0"/>
    <x v="0"/>
    <s v="USD"/>
    <n v="1286756176"/>
    <n v="1282868176"/>
    <b v="0"/>
    <n v="38"/>
    <b v="1"/>
    <s v="music/indie rock"/>
    <n v="1.0000360000000001"/>
    <n v="131.584"/>
    <x v="4"/>
    <x v="14"/>
  </r>
  <r>
    <x v="0"/>
    <x v="0"/>
    <s v="USD"/>
    <n v="1278799200"/>
    <n v="1273647255"/>
    <b v="0"/>
    <n v="81"/>
    <b v="1"/>
    <s v="music/indie rock"/>
    <n v="1.0471999999999999"/>
    <n v="32.320999999999998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000000000001"/>
    <x v="4"/>
    <x v="14"/>
  </r>
  <r>
    <x v="0"/>
    <x v="0"/>
    <s v="USD"/>
    <n v="1358117313"/>
    <n v="1355525313"/>
    <b v="0"/>
    <n v="79"/>
    <b v="1"/>
    <s v="music/indie rock"/>
    <n v="1.2749999999999999"/>
    <n v="129.114"/>
    <x v="4"/>
    <x v="14"/>
  </r>
  <r>
    <x v="0"/>
    <x v="0"/>
    <s v="USD"/>
    <n v="1343440800"/>
    <n v="1342545994"/>
    <b v="0"/>
    <n v="16"/>
    <b v="1"/>
    <s v="music/indie rock"/>
    <n v="1.3344333333333334"/>
    <n v="25.021000000000001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0999999999997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1999999999999"/>
    <x v="4"/>
    <x v="14"/>
  </r>
  <r>
    <x v="0"/>
    <x v="0"/>
    <s v="USD"/>
    <n v="1316124003"/>
    <n v="1313532003"/>
    <b v="0"/>
    <n v="90"/>
    <b v="1"/>
    <s v="music/indie rock"/>
    <n v="1.1931742857142855"/>
    <n v="46.401000000000003"/>
    <x v="4"/>
    <x v="14"/>
  </r>
  <r>
    <x v="0"/>
    <x v="0"/>
    <s v="USD"/>
    <n v="1318463879"/>
    <n v="1315439879"/>
    <b v="0"/>
    <n v="41"/>
    <b v="1"/>
    <s v="music/indie rock"/>
    <n v="1.0325"/>
    <n v="50.366"/>
    <x v="4"/>
    <x v="14"/>
  </r>
  <r>
    <x v="0"/>
    <x v="0"/>
    <s v="USD"/>
    <n v="1335113976"/>
    <n v="1332521976"/>
    <b v="0"/>
    <n v="30"/>
    <b v="1"/>
    <s v="music/indie rock"/>
    <n v="2.6566666666666667"/>
    <n v="26.567"/>
    <x v="4"/>
    <x v="14"/>
  </r>
  <r>
    <x v="0"/>
    <x v="0"/>
    <s v="USD"/>
    <n v="1338083997"/>
    <n v="1335491997"/>
    <b v="0"/>
    <n v="38"/>
    <b v="1"/>
    <s v="music/indie rock"/>
    <n v="1.0005066666666667"/>
    <n v="39.494"/>
    <x v="4"/>
    <x v="14"/>
  </r>
  <r>
    <x v="0"/>
    <x v="0"/>
    <s v="USD"/>
    <n v="1321459908"/>
    <n v="1318864308"/>
    <b v="0"/>
    <n v="65"/>
    <b v="1"/>
    <s v="music/indie rock"/>
    <n v="1.0669999999999999"/>
    <n v="49.246000000000002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8000000000002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999999999999"/>
    <x v="4"/>
    <x v="14"/>
  </r>
  <r>
    <x v="0"/>
    <x v="0"/>
    <s v="USD"/>
    <n v="1367208140"/>
    <n v="1363320140"/>
    <b v="0"/>
    <n v="259"/>
    <b v="1"/>
    <s v="music/indie rock"/>
    <n v="1.2869999999999999"/>
    <n v="99.382000000000005"/>
    <x v="4"/>
    <x v="14"/>
  </r>
  <r>
    <x v="0"/>
    <x v="0"/>
    <s v="USD"/>
    <n v="1337786944"/>
    <n v="1335194944"/>
    <b v="0"/>
    <n v="39"/>
    <b v="1"/>
    <s v="music/indie rock"/>
    <n v="1.0100533333333332"/>
    <n v="38.847999999999999"/>
    <x v="4"/>
    <x v="14"/>
  </r>
  <r>
    <x v="0"/>
    <x v="0"/>
    <s v="USD"/>
    <n v="1339022575"/>
    <n v="1336430575"/>
    <b v="0"/>
    <n v="42"/>
    <b v="1"/>
    <s v="music/indie rock"/>
    <n v="1.2753666666666665"/>
    <n v="45.548999999999999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00000000002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000000000002"/>
    <x v="4"/>
    <x v="14"/>
  </r>
  <r>
    <x v="0"/>
    <x v="0"/>
    <s v="USD"/>
    <n v="1340476375"/>
    <n v="1337884375"/>
    <b v="0"/>
    <n v="29"/>
    <b v="1"/>
    <s v="music/indie rock"/>
    <n v="1.1333333333333333"/>
    <n v="23.448"/>
    <x v="4"/>
    <x v="14"/>
  </r>
  <r>
    <x v="2"/>
    <x v="5"/>
    <s v="CAD"/>
    <n v="1443379104"/>
    <n v="1440787104"/>
    <b v="0"/>
    <n v="7"/>
    <b v="0"/>
    <s v="food/restaurants"/>
    <n v="2.5545454545454545E-2"/>
    <n v="40.143000000000001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n v="0"/>
    <x v="7"/>
    <x v="34"/>
  </r>
  <r>
    <x v="2"/>
    <x v="0"/>
    <s v="USD"/>
    <n v="1416014534"/>
    <n v="1413418934"/>
    <b v="0"/>
    <n v="0"/>
    <b v="0"/>
    <s v="food/restaurants"/>
    <n v="0"/>
    <n v="0"/>
    <x v="7"/>
    <x v="34"/>
  </r>
  <r>
    <x v="2"/>
    <x v="0"/>
    <s v="USD"/>
    <n v="1426292416"/>
    <n v="1423704016"/>
    <b v="0"/>
    <n v="0"/>
    <b v="0"/>
    <s v="food/restaurants"/>
    <n v="0"/>
    <n v="0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n v="0"/>
    <x v="7"/>
    <x v="34"/>
  </r>
  <r>
    <x v="2"/>
    <x v="0"/>
    <s v="USD"/>
    <n v="1408056634"/>
    <n v="1405464634"/>
    <b v="0"/>
    <n v="0"/>
    <b v="0"/>
    <s v="food/restaurants"/>
    <n v="0"/>
    <n v="0"/>
    <x v="7"/>
    <x v="34"/>
  </r>
  <r>
    <x v="2"/>
    <x v="1"/>
    <s v="GBP"/>
    <n v="1429554349"/>
    <n v="1424719549"/>
    <b v="0"/>
    <n v="28"/>
    <b v="0"/>
    <s v="food/restaurants"/>
    <n v="1.0526315789473684E-2"/>
    <n v="35.713999999999999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n v="0"/>
    <x v="7"/>
    <x v="34"/>
  </r>
  <r>
    <x v="2"/>
    <x v="0"/>
    <s v="USD"/>
    <n v="1418504561"/>
    <n v="1417208561"/>
    <b v="0"/>
    <n v="0"/>
    <b v="0"/>
    <s v="food/restaurants"/>
    <n v="0"/>
    <n v="0"/>
    <x v="7"/>
    <x v="34"/>
  </r>
  <r>
    <x v="2"/>
    <x v="12"/>
    <s v="EUR"/>
    <n v="1488067789"/>
    <n v="1482883789"/>
    <b v="0"/>
    <n v="0"/>
    <b v="0"/>
    <s v="food/restaurants"/>
    <n v="0"/>
    <n v="0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n v="0"/>
    <x v="7"/>
    <x v="34"/>
  </r>
  <r>
    <x v="2"/>
    <x v="5"/>
    <s v="CAD"/>
    <n v="1426788930"/>
    <n v="1424200530"/>
    <b v="0"/>
    <n v="33"/>
    <b v="0"/>
    <s v="food/restaurants"/>
    <n v="9.8166666666666666E-2"/>
    <n v="53.545000000000002"/>
    <x v="7"/>
    <x v="34"/>
  </r>
  <r>
    <x v="2"/>
    <x v="0"/>
    <s v="USD"/>
    <n v="1415899228"/>
    <n v="1413303628"/>
    <b v="0"/>
    <n v="0"/>
    <b v="0"/>
    <s v="food/restaurants"/>
    <n v="0"/>
    <n v="0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n v="0"/>
    <x v="7"/>
    <x v="34"/>
  </r>
  <r>
    <x v="0"/>
    <x v="0"/>
    <s v="USD"/>
    <n v="1444778021"/>
    <n v="1442963621"/>
    <b v="0"/>
    <n v="132"/>
    <b v="1"/>
    <s v="music/classical music"/>
    <n v="1.0948792000000001"/>
    <n v="103.682"/>
    <x v="4"/>
    <x v="35"/>
  </r>
  <r>
    <x v="0"/>
    <x v="0"/>
    <s v="USD"/>
    <n v="1461336720"/>
    <n v="1459431960"/>
    <b v="0"/>
    <n v="27"/>
    <b v="1"/>
    <s v="music/classical music"/>
    <n v="1"/>
    <n v="185.185"/>
    <x v="4"/>
    <x v="35"/>
  </r>
  <r>
    <x v="0"/>
    <x v="0"/>
    <s v="USD"/>
    <n v="1416270292"/>
    <n v="1413674692"/>
    <b v="0"/>
    <n v="26"/>
    <b v="1"/>
    <s v="music/classical music"/>
    <n v="1.5644444444444445"/>
    <n v="54.154000000000003"/>
    <x v="4"/>
    <x v="35"/>
  </r>
  <r>
    <x v="0"/>
    <x v="0"/>
    <s v="USD"/>
    <n v="1419136200"/>
    <n v="1416338557"/>
    <b v="0"/>
    <n v="43"/>
    <b v="1"/>
    <s v="music/classical music"/>
    <n v="1.016"/>
    <n v="177.209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899999999999"/>
    <x v="4"/>
    <x v="35"/>
  </r>
  <r>
    <x v="0"/>
    <x v="0"/>
    <s v="USD"/>
    <n v="1382068740"/>
    <n v="1380477691"/>
    <b v="0"/>
    <n v="71"/>
    <b v="1"/>
    <s v="music/classical music"/>
    <n v="1.02125"/>
    <n v="57.534999999999997"/>
    <x v="4"/>
    <x v="35"/>
  </r>
  <r>
    <x v="0"/>
    <x v="1"/>
    <s v="GBP"/>
    <n v="1440068400"/>
    <n v="1438459303"/>
    <b v="0"/>
    <n v="81"/>
    <b v="1"/>
    <s v="music/classical music"/>
    <n v="1.0724974999999999"/>
    <n v="52.963000000000001"/>
    <x v="4"/>
    <x v="35"/>
  </r>
  <r>
    <x v="0"/>
    <x v="0"/>
    <s v="USD"/>
    <n v="1332636975"/>
    <n v="1328752575"/>
    <b v="0"/>
    <n v="76"/>
    <b v="1"/>
    <s v="music/classical music"/>
    <n v="1.0428333333333333"/>
    <n v="82.328999999999994"/>
    <x v="4"/>
    <x v="35"/>
  </r>
  <r>
    <x v="0"/>
    <x v="0"/>
    <s v="USD"/>
    <n v="1429505400"/>
    <n v="1426711505"/>
    <b v="0"/>
    <n v="48"/>
    <b v="1"/>
    <s v="music/classical music"/>
    <n v="1"/>
    <n v="135.417"/>
    <x v="4"/>
    <x v="35"/>
  </r>
  <r>
    <x v="0"/>
    <x v="0"/>
    <s v="USD"/>
    <n v="1439611140"/>
    <n v="1437668354"/>
    <b v="0"/>
    <n v="61"/>
    <b v="1"/>
    <s v="music/classical music"/>
    <n v="1.004"/>
    <n v="74.066000000000003"/>
    <x v="4"/>
    <x v="35"/>
  </r>
  <r>
    <x v="0"/>
    <x v="0"/>
    <s v="USD"/>
    <n v="1345148566"/>
    <n v="1342556566"/>
    <b v="0"/>
    <n v="60"/>
    <b v="1"/>
    <s v="music/classical music"/>
    <n v="1.26125"/>
    <n v="84.082999999999998"/>
    <x v="4"/>
    <x v="35"/>
  </r>
  <r>
    <x v="0"/>
    <x v="0"/>
    <s v="USD"/>
    <n v="1362160868"/>
    <n v="1359568911"/>
    <b v="0"/>
    <n v="136"/>
    <b v="1"/>
    <s v="music/classical music"/>
    <n v="1.1066666666666667"/>
    <n v="61.029000000000003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299999999999"/>
    <x v="4"/>
    <x v="35"/>
  </r>
  <r>
    <x v="0"/>
    <x v="0"/>
    <s v="USD"/>
    <n v="1422913152"/>
    <n v="1417729152"/>
    <b v="0"/>
    <n v="59"/>
    <b v="1"/>
    <s v="music/classical music"/>
    <n v="1.0024999999999999"/>
    <n v="169.91499999999999"/>
    <x v="4"/>
    <x v="35"/>
  </r>
  <r>
    <x v="0"/>
    <x v="0"/>
    <s v="USD"/>
    <n v="1319904721"/>
    <n v="1314720721"/>
    <b v="0"/>
    <n v="27"/>
    <b v="1"/>
    <s v="music/classical music"/>
    <n v="1.034"/>
    <n v="95.741"/>
    <x v="4"/>
    <x v="35"/>
  </r>
  <r>
    <x v="0"/>
    <x v="1"/>
    <s v="GBP"/>
    <n v="1380192418"/>
    <n v="1375008418"/>
    <b v="0"/>
    <n v="63"/>
    <b v="1"/>
    <s v="music/classical music"/>
    <n v="1.0702857142857143"/>
    <n v="59.46"/>
    <x v="4"/>
    <x v="35"/>
  </r>
  <r>
    <x v="0"/>
    <x v="0"/>
    <s v="USD"/>
    <n v="1380599940"/>
    <n v="1377252857"/>
    <b v="0"/>
    <n v="13"/>
    <b v="1"/>
    <s v="music/classical music"/>
    <n v="1.0357142857142858"/>
    <n v="55.768999999999998"/>
    <x v="4"/>
    <x v="35"/>
  </r>
  <r>
    <x v="0"/>
    <x v="0"/>
    <s v="USD"/>
    <n v="1293937200"/>
    <n v="1291257298"/>
    <b v="0"/>
    <n v="13"/>
    <b v="1"/>
    <s v="music/classical music"/>
    <n v="1.5640000000000001"/>
    <n v="30.077000000000002"/>
    <x v="4"/>
    <x v="35"/>
  </r>
  <r>
    <x v="0"/>
    <x v="0"/>
    <s v="USD"/>
    <n v="1341750569"/>
    <n v="1339158569"/>
    <b v="0"/>
    <n v="57"/>
    <b v="1"/>
    <s v="music/classical music"/>
    <n v="1.0082"/>
    <n v="88.438999999999993"/>
    <x v="4"/>
    <x v="35"/>
  </r>
  <r>
    <x v="0"/>
    <x v="0"/>
    <s v="USD"/>
    <n v="1424997000"/>
    <n v="1421983138"/>
    <b v="0"/>
    <n v="61"/>
    <b v="1"/>
    <s v="music/classical music"/>
    <n v="1.9530000000000001"/>
    <n v="64.033000000000001"/>
    <x v="4"/>
    <x v="35"/>
  </r>
  <r>
    <x v="0"/>
    <x v="0"/>
    <s v="USD"/>
    <n v="1380949200"/>
    <n v="1378586179"/>
    <b v="0"/>
    <n v="65"/>
    <b v="1"/>
    <s v="music/classical music"/>
    <n v="1.1171428571428572"/>
    <n v="60.154000000000003"/>
    <x v="4"/>
    <x v="35"/>
  </r>
  <r>
    <x v="0"/>
    <x v="0"/>
    <s v="USD"/>
    <n v="1333560803"/>
    <n v="1330972403"/>
    <b v="0"/>
    <n v="134"/>
    <b v="1"/>
    <s v="music/classical music"/>
    <n v="1.1985454545454546"/>
    <n v="49.194000000000003"/>
    <x v="4"/>
    <x v="35"/>
  </r>
  <r>
    <x v="0"/>
    <x v="6"/>
    <s v="EUR"/>
    <n v="1475209620"/>
    <n v="1473087637"/>
    <b v="0"/>
    <n v="37"/>
    <b v="1"/>
    <s v="music/classical music"/>
    <n v="1.0185"/>
    <n v="165.16200000000001"/>
    <x v="4"/>
    <x v="35"/>
  </r>
  <r>
    <x v="0"/>
    <x v="1"/>
    <s v="GBP"/>
    <n v="1370019600"/>
    <n v="1366999870"/>
    <b v="0"/>
    <n v="37"/>
    <b v="1"/>
    <s v="music/classical music"/>
    <n v="1.0280254777070064"/>
    <n v="43.622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2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000000000003"/>
    <x v="4"/>
    <x v="35"/>
  </r>
  <r>
    <x v="0"/>
    <x v="0"/>
    <s v="USD"/>
    <n v="1433131140"/>
    <n v="1430445163"/>
    <b v="0"/>
    <n v="67"/>
    <b v="1"/>
    <s v="music/classical music"/>
    <n v="1.228"/>
    <n v="54.984999999999999"/>
    <x v="4"/>
    <x v="35"/>
  </r>
  <r>
    <x v="0"/>
    <x v="0"/>
    <s v="USD"/>
    <n v="1338219793"/>
    <n v="1335541393"/>
    <b v="0"/>
    <n v="35"/>
    <b v="1"/>
    <s v="music/classical music"/>
    <n v="1.0734999999999999"/>
    <n v="61.343000000000004"/>
    <x v="4"/>
    <x v="35"/>
  </r>
  <r>
    <x v="0"/>
    <x v="0"/>
    <s v="USD"/>
    <n v="1356392857"/>
    <n v="1352504857"/>
    <b v="0"/>
    <n v="34"/>
    <b v="1"/>
    <s v="music/classical music"/>
    <n v="1.0550335570469798"/>
    <n v="23.117999999999999"/>
    <x v="4"/>
    <x v="35"/>
  </r>
  <r>
    <x v="0"/>
    <x v="1"/>
    <s v="GBP"/>
    <n v="1400176386"/>
    <n v="1397584386"/>
    <b v="0"/>
    <n v="36"/>
    <b v="1"/>
    <s v="music/classical music"/>
    <n v="1.1844444444444444"/>
    <n v="29.611000000000001"/>
    <x v="4"/>
    <x v="35"/>
  </r>
  <r>
    <x v="0"/>
    <x v="2"/>
    <s v="AUD"/>
    <n v="1430488740"/>
    <n v="1427747906"/>
    <b v="0"/>
    <n v="18"/>
    <b v="1"/>
    <s v="music/classical music"/>
    <n v="1.0888"/>
    <n v="75.61100000000000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n v="0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n v="0"/>
    <x v="7"/>
    <x v="19"/>
  </r>
  <r>
    <x v="1"/>
    <x v="5"/>
    <s v="CAD"/>
    <n v="1406854699"/>
    <n v="1404262699"/>
    <b v="0"/>
    <n v="0"/>
    <b v="0"/>
    <s v="food/food trucks"/>
    <n v="0"/>
    <n v="0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n v="0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n v="0"/>
    <x v="7"/>
    <x v="19"/>
  </r>
  <r>
    <x v="1"/>
    <x v="0"/>
    <s v="USD"/>
    <n v="1408803149"/>
    <n v="1404915149"/>
    <b v="0"/>
    <n v="0"/>
    <b v="0"/>
    <s v="food/food trucks"/>
    <n v="0"/>
    <n v="0"/>
    <x v="7"/>
    <x v="19"/>
  </r>
  <r>
    <x v="1"/>
    <x v="0"/>
    <s v="USD"/>
    <n v="1463600945"/>
    <n v="1461786545"/>
    <b v="0"/>
    <n v="0"/>
    <b v="0"/>
    <s v="food/food trucks"/>
    <n v="0"/>
    <n v="0"/>
    <x v="7"/>
    <x v="19"/>
  </r>
  <r>
    <x v="1"/>
    <x v="0"/>
    <s v="USD"/>
    <n v="1421030194"/>
    <n v="1418438194"/>
    <b v="0"/>
    <n v="0"/>
    <b v="0"/>
    <s v="food/food trucks"/>
    <n v="0"/>
    <n v="0"/>
    <x v="7"/>
    <x v="19"/>
  </r>
  <r>
    <x v="1"/>
    <x v="0"/>
    <s v="USD"/>
    <n v="1428707647"/>
    <n v="1424823247"/>
    <b v="0"/>
    <n v="0"/>
    <b v="0"/>
    <s v="food/food trucks"/>
    <n v="0"/>
    <n v="0"/>
    <x v="7"/>
    <x v="19"/>
  </r>
  <r>
    <x v="1"/>
    <x v="0"/>
    <s v="USD"/>
    <n v="1407181297"/>
    <n v="1405021297"/>
    <b v="0"/>
    <n v="0"/>
    <b v="0"/>
    <s v="food/food trucks"/>
    <n v="0"/>
    <n v="0"/>
    <x v="7"/>
    <x v="19"/>
  </r>
  <r>
    <x v="1"/>
    <x v="0"/>
    <s v="USD"/>
    <n v="1444410000"/>
    <n v="1440203579"/>
    <b v="0"/>
    <n v="0"/>
    <b v="0"/>
    <s v="food/food trucks"/>
    <n v="0"/>
    <n v="0"/>
    <x v="7"/>
    <x v="19"/>
  </r>
  <r>
    <x v="1"/>
    <x v="0"/>
    <s v="USD"/>
    <n v="1410810903"/>
    <n v="1405626903"/>
    <b v="0"/>
    <n v="12"/>
    <b v="0"/>
    <s v="food/food trucks"/>
    <n v="1.3849999999999999E-3"/>
    <n v="23.082999999999998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2000000000002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n v="0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n v="0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n v="0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999999999997"/>
    <x v="7"/>
    <x v="19"/>
  </r>
  <r>
    <x v="2"/>
    <x v="5"/>
    <s v="CAD"/>
    <n v="1407427009"/>
    <n v="1404835009"/>
    <b v="0"/>
    <n v="27"/>
    <b v="0"/>
    <s v="food/food trucks"/>
    <n v="0.23588571428571428"/>
    <n v="305.77800000000002"/>
    <x v="7"/>
    <x v="19"/>
  </r>
  <r>
    <x v="2"/>
    <x v="1"/>
    <s v="GBP"/>
    <n v="1466323917"/>
    <n v="1463731917"/>
    <b v="0"/>
    <n v="7"/>
    <b v="0"/>
    <s v="food/food trucks"/>
    <n v="5.6666666666666664E-2"/>
    <n v="12.143000000000001"/>
    <x v="7"/>
    <x v="19"/>
  </r>
  <r>
    <x v="2"/>
    <x v="0"/>
    <s v="USD"/>
    <n v="1443039001"/>
    <n v="1440447001"/>
    <b v="0"/>
    <n v="14"/>
    <b v="0"/>
    <s v="food/food trucks"/>
    <n v="0.39"/>
    <n v="83.570999999999998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1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000000000006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000000000007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6000000000001"/>
    <x v="2"/>
    <x v="36"/>
  </r>
  <r>
    <x v="0"/>
    <x v="0"/>
    <s v="USD"/>
    <n v="1398791182"/>
    <n v="1396026382"/>
    <b v="1"/>
    <n v="385"/>
    <b v="1"/>
    <s v="technology/space exploration"/>
    <n v="1.1005454545454545"/>
    <n v="31.443999999999999"/>
    <x v="2"/>
    <x v="36"/>
  </r>
  <r>
    <x v="0"/>
    <x v="0"/>
    <s v="USD"/>
    <n v="1439344800"/>
    <n v="1435611572"/>
    <b v="1"/>
    <n v="398"/>
    <b v="1"/>
    <s v="technology/space exploration"/>
    <n v="4.077"/>
    <n v="81.95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99999999999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00000000001"/>
    <x v="2"/>
    <x v="36"/>
  </r>
  <r>
    <x v="0"/>
    <x v="0"/>
    <s v="USD"/>
    <n v="1471849140"/>
    <n v="1468444125"/>
    <b v="1"/>
    <n v="577"/>
    <b v="1"/>
    <s v="technology/space exploration"/>
    <n v="1.4132510432681749"/>
    <n v="55.759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999999999997"/>
    <x v="2"/>
    <x v="36"/>
  </r>
  <r>
    <x v="0"/>
    <x v="0"/>
    <s v="USD"/>
    <n v="1420773970"/>
    <n v="1418095570"/>
    <b v="1"/>
    <n v="294"/>
    <b v="1"/>
    <s v="technology/space exploration"/>
    <n v="1.7176130000000001"/>
    <n v="58.421999999999997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00000000003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999999999997"/>
    <x v="2"/>
    <x v="36"/>
  </r>
  <r>
    <x v="0"/>
    <x v="0"/>
    <s v="USD"/>
    <n v="1440546729"/>
    <n v="1437954729"/>
    <b v="1"/>
    <n v="238"/>
    <b v="1"/>
    <s v="technology/space exploration"/>
    <n v="1.14534"/>
    <n v="120.309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000000000001"/>
    <x v="2"/>
    <x v="36"/>
  </r>
  <r>
    <x v="0"/>
    <x v="0"/>
    <s v="USD"/>
    <n v="1449000061"/>
    <n v="1443812461"/>
    <b v="1"/>
    <n v="77"/>
    <b v="1"/>
    <s v="technology/space exploration"/>
    <n v="1.0538666666666667"/>
    <n v="205.29900000000001"/>
    <x v="2"/>
    <x v="36"/>
  </r>
  <r>
    <x v="0"/>
    <x v="0"/>
    <s v="USD"/>
    <n v="1445598000"/>
    <n v="1443302004"/>
    <b v="1"/>
    <n v="53"/>
    <b v="1"/>
    <s v="technology/space exploration"/>
    <n v="1.8839999999999999"/>
    <n v="35.54699999999999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8999999999996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000000000001"/>
    <x v="2"/>
    <x v="36"/>
  </r>
  <r>
    <x v="0"/>
    <x v="0"/>
    <s v="USD"/>
    <n v="1480658966"/>
    <n v="1479449366"/>
    <b v="0"/>
    <n v="62"/>
    <b v="1"/>
    <s v="technology/space exploration"/>
    <n v="1.1399999999999999"/>
    <n v="36.774000000000001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1000000000002"/>
    <x v="2"/>
    <x v="36"/>
  </r>
  <r>
    <x v="0"/>
    <x v="12"/>
    <s v="EUR"/>
    <n v="1478723208"/>
    <n v="1476559608"/>
    <b v="0"/>
    <n v="52"/>
    <b v="1"/>
    <s v="technology/space exploration"/>
    <n v="9.56"/>
    <n v="27.577000000000002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6000000000001"/>
    <x v="2"/>
    <x v="36"/>
  </r>
  <r>
    <x v="0"/>
    <x v="0"/>
    <s v="USD"/>
    <n v="1417389067"/>
    <n v="1415661067"/>
    <b v="0"/>
    <n v="21"/>
    <b v="1"/>
    <s v="technology/space exploration"/>
    <n v="1.1036948748510131"/>
    <n v="44.094999999999999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8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000000000002"/>
    <x v="2"/>
    <x v="36"/>
  </r>
  <r>
    <x v="0"/>
    <x v="0"/>
    <s v="USD"/>
    <n v="1464485339"/>
    <n v="1462325339"/>
    <b v="0"/>
    <n v="42"/>
    <b v="1"/>
    <s v="technology/space exploration"/>
    <n v="1.3700934579439252"/>
    <n v="34.905000000000001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999999999999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5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2"/>
    <x v="2"/>
    <x v="36"/>
  </r>
  <r>
    <x v="0"/>
    <x v="0"/>
    <s v="USD"/>
    <n v="1421358895"/>
    <n v="1418766895"/>
    <b v="0"/>
    <n v="14"/>
    <b v="1"/>
    <s v="technology/space exploration"/>
    <n v="1.0172910662824208"/>
    <n v="25.213999999999999"/>
    <x v="2"/>
    <x v="36"/>
  </r>
  <r>
    <x v="0"/>
    <x v="1"/>
    <s v="GBP"/>
    <n v="1424378748"/>
    <n v="1421786748"/>
    <b v="0"/>
    <n v="49"/>
    <b v="1"/>
    <s v="technology/space exploration"/>
    <n v="1.64"/>
    <n v="10.041"/>
    <x v="2"/>
    <x v="36"/>
  </r>
  <r>
    <x v="0"/>
    <x v="0"/>
    <s v="USD"/>
    <n v="1433735474"/>
    <n v="1428551474"/>
    <b v="0"/>
    <n v="69"/>
    <b v="1"/>
    <s v="technology/space exploration"/>
    <n v="1.0566666666666666"/>
    <n v="45.942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n v="0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199999999999"/>
    <x v="2"/>
    <x v="36"/>
  </r>
  <r>
    <x v="1"/>
    <x v="0"/>
    <s v="USD"/>
    <n v="1489172435"/>
    <n v="1486580435"/>
    <b v="1"/>
    <n v="52"/>
    <b v="0"/>
    <s v="technology/space exploration"/>
    <n v="2.053E-2"/>
    <n v="39.481000000000002"/>
    <x v="2"/>
    <x v="36"/>
  </r>
  <r>
    <x v="1"/>
    <x v="2"/>
    <s v="AUD"/>
    <n v="1415481203"/>
    <n v="1412885603"/>
    <b v="1"/>
    <n v="23"/>
    <b v="0"/>
    <s v="technology/space exploration"/>
    <n v="0.105"/>
    <n v="91.304000000000002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599999999999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7000000000002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2999999999998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400000000001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999999999998"/>
    <x v="2"/>
    <x v="36"/>
  </r>
  <r>
    <x v="1"/>
    <x v="0"/>
    <s v="USD"/>
    <n v="1402632000"/>
    <n v="1399909127"/>
    <b v="0"/>
    <n v="70"/>
    <b v="0"/>
    <s v="technology/space exploration"/>
    <n v="0.1152156862745098"/>
    <n v="83.942999999999998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99999999999"/>
    <x v="2"/>
    <x v="36"/>
  </r>
  <r>
    <x v="1"/>
    <x v="0"/>
    <s v="USD"/>
    <n v="1470187800"/>
    <n v="1467325053"/>
    <b v="0"/>
    <n v="59"/>
    <b v="0"/>
    <s v="technology/space exploration"/>
    <n v="0.18737933333333334"/>
    <n v="95.278000000000006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799999999999"/>
    <x v="2"/>
    <x v="37"/>
  </r>
  <r>
    <x v="0"/>
    <x v="0"/>
    <s v="USD"/>
    <n v="1449644340"/>
    <n v="1446683797"/>
    <b v="0"/>
    <n v="104"/>
    <b v="1"/>
    <s v="technology/makerspaces"/>
    <n v="1.0342857142857143"/>
    <n v="174.03800000000001"/>
    <x v="2"/>
    <x v="37"/>
  </r>
  <r>
    <x v="0"/>
    <x v="0"/>
    <s v="USD"/>
    <n v="1430774974"/>
    <n v="1426886974"/>
    <b v="0"/>
    <n v="46"/>
    <b v="1"/>
    <s v="technology/makerspaces"/>
    <n v="1.2314285714285715"/>
    <n v="93.695999999999998"/>
    <x v="2"/>
    <x v="37"/>
  </r>
  <r>
    <x v="0"/>
    <x v="0"/>
    <s v="USD"/>
    <n v="1443214800"/>
    <n v="1440008439"/>
    <b v="0"/>
    <n v="206"/>
    <b v="1"/>
    <s v="technology/makerspaces"/>
    <n v="1.592951"/>
    <n v="77.328000000000003"/>
    <x v="2"/>
    <x v="37"/>
  </r>
  <r>
    <x v="0"/>
    <x v="0"/>
    <s v="USD"/>
    <n v="1455142416"/>
    <n v="1452550416"/>
    <b v="0"/>
    <n v="18"/>
    <b v="1"/>
    <s v="technology/makerspaces"/>
    <n v="1.1066666666666667"/>
    <n v="92.221999999999994"/>
    <x v="2"/>
    <x v="37"/>
  </r>
  <r>
    <x v="0"/>
    <x v="5"/>
    <s v="CAD"/>
    <n v="1447079520"/>
    <n v="1443449265"/>
    <b v="0"/>
    <n v="28"/>
    <b v="1"/>
    <s v="technology/makerspaces"/>
    <n v="1.7070000000000001"/>
    <n v="60.963999999999999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2999999999998"/>
    <x v="2"/>
    <x v="37"/>
  </r>
  <r>
    <x v="2"/>
    <x v="0"/>
    <s v="USD"/>
    <n v="1419017880"/>
    <n v="1416419916"/>
    <b v="1"/>
    <n v="84"/>
    <b v="0"/>
    <s v="technology/makerspaces"/>
    <n v="0.11344"/>
    <n v="33.762"/>
    <x v="2"/>
    <x v="37"/>
  </r>
  <r>
    <x v="2"/>
    <x v="0"/>
    <s v="USD"/>
    <n v="1451282400"/>
    <n v="1449436390"/>
    <b v="1"/>
    <n v="47"/>
    <b v="0"/>
    <s v="technology/makerspaces"/>
    <n v="0.33189999999999997"/>
    <n v="70.617000000000004"/>
    <x v="2"/>
    <x v="37"/>
  </r>
  <r>
    <x v="2"/>
    <x v="0"/>
    <s v="USD"/>
    <n v="1414622700"/>
    <n v="1412081999"/>
    <b v="1"/>
    <n v="66"/>
    <b v="0"/>
    <s v="technology/makerspaces"/>
    <n v="0.27579999999999999"/>
    <n v="167.15199999999999"/>
    <x v="2"/>
    <x v="37"/>
  </r>
  <r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x v="2"/>
    <x v="0"/>
    <s v="USD"/>
    <n v="1415655289"/>
    <n v="1413059689"/>
    <b v="1"/>
    <n v="29"/>
    <b v="0"/>
    <s v="technology/makerspaces"/>
    <n v="7.5880000000000003E-2"/>
    <n v="65.414000000000001"/>
    <x v="2"/>
    <x v="37"/>
  </r>
  <r>
    <x v="2"/>
    <x v="5"/>
    <s v="CAD"/>
    <n v="1463929174"/>
    <n v="1461337174"/>
    <b v="0"/>
    <n v="9"/>
    <b v="0"/>
    <s v="technology/makerspaces"/>
    <n v="0.50380952380952382"/>
    <n v="117.556"/>
    <x v="2"/>
    <x v="37"/>
  </r>
  <r>
    <x v="2"/>
    <x v="0"/>
    <s v="USD"/>
    <n v="1404348143"/>
    <n v="1401756143"/>
    <b v="0"/>
    <n v="27"/>
    <b v="0"/>
    <s v="technology/makerspaces"/>
    <n v="0.17512820512820512"/>
    <n v="126.48099999999999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n v="0"/>
    <x v="7"/>
    <x v="19"/>
  </r>
  <r>
    <x v="2"/>
    <x v="0"/>
    <s v="USD"/>
    <n v="1435591318"/>
    <n v="1432999318"/>
    <b v="0"/>
    <n v="0"/>
    <b v="0"/>
    <s v="food/food trucks"/>
    <n v="0"/>
    <n v="0"/>
    <x v="7"/>
    <x v="19"/>
  </r>
  <r>
    <x v="2"/>
    <x v="0"/>
    <s v="USD"/>
    <n v="1424746800"/>
    <n v="1422067870"/>
    <b v="0"/>
    <n v="14"/>
    <b v="0"/>
    <s v="food/food trucks"/>
    <n v="1.48E-3"/>
    <n v="5.285999999999999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3000000000005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7000000000002"/>
    <x v="7"/>
    <x v="19"/>
  </r>
  <r>
    <x v="2"/>
    <x v="0"/>
    <s v="USD"/>
    <n v="1419538560"/>
    <n v="1416600960"/>
    <b v="0"/>
    <n v="38"/>
    <b v="0"/>
    <s v="food/food trucks"/>
    <n v="5.6500000000000002E-2"/>
    <n v="89.210999999999999"/>
    <x v="7"/>
    <x v="19"/>
  </r>
  <r>
    <x v="2"/>
    <x v="0"/>
    <s v="USD"/>
    <n v="1438552800"/>
    <n v="1435876423"/>
    <b v="0"/>
    <n v="52"/>
    <b v="0"/>
    <s v="food/food trucks"/>
    <n v="0.26352173913043481"/>
    <n v="116.5580000000000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n v="0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x v="3"/>
    <x v="0"/>
    <s v="USD"/>
    <n v="1491416077"/>
    <n v="1488827677"/>
    <b v="1"/>
    <n v="26"/>
    <b v="0"/>
    <s v="theater/spaces"/>
    <n v="0.34410000000000002"/>
    <n v="132.346"/>
    <x v="1"/>
    <x v="38"/>
  </r>
  <r>
    <x v="3"/>
    <x v="14"/>
    <s v="MXN"/>
    <n v="1490196830"/>
    <n v="1485016430"/>
    <b v="0"/>
    <n v="45"/>
    <b v="0"/>
    <s v="theater/spaces"/>
    <n v="1.0375000000000001"/>
    <n v="922.22199999999998"/>
    <x v="1"/>
    <x v="38"/>
  </r>
  <r>
    <x v="3"/>
    <x v="0"/>
    <s v="USD"/>
    <n v="1491421314"/>
    <n v="1487709714"/>
    <b v="0"/>
    <n v="7"/>
    <b v="0"/>
    <s v="theater/spaces"/>
    <n v="6.0263157894736845E-2"/>
    <n v="163.571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99999999999"/>
    <x v="1"/>
    <x v="38"/>
  </r>
  <r>
    <x v="0"/>
    <x v="0"/>
    <s v="USD"/>
    <n v="1369637940"/>
    <n v="1367088443"/>
    <b v="1"/>
    <n v="394"/>
    <b v="1"/>
    <s v="theater/spaces"/>
    <n v="3.50844625"/>
    <n v="71.236999999999995"/>
    <x v="1"/>
    <x v="38"/>
  </r>
  <r>
    <x v="0"/>
    <x v="1"/>
    <s v="GBP"/>
    <n v="1469119526"/>
    <n v="1463935526"/>
    <b v="1"/>
    <n v="1049"/>
    <b v="1"/>
    <s v="theater/spaces"/>
    <n v="2.3321535"/>
    <n v="44.463999999999999"/>
    <x v="1"/>
    <x v="38"/>
  </r>
  <r>
    <x v="0"/>
    <x v="0"/>
    <s v="USD"/>
    <n v="1475553540"/>
    <n v="1472528141"/>
    <b v="1"/>
    <n v="308"/>
    <b v="1"/>
    <s v="theater/spaces"/>
    <n v="1.01606"/>
    <n v="164.94499999999999"/>
    <x v="1"/>
    <x v="38"/>
  </r>
  <r>
    <x v="0"/>
    <x v="0"/>
    <s v="USD"/>
    <n v="1407549600"/>
    <n v="1404797428"/>
    <b v="1"/>
    <n v="1088"/>
    <b v="1"/>
    <s v="theater/spaces"/>
    <n v="1.5390035000000002"/>
    <n v="84.872"/>
    <x v="1"/>
    <x v="38"/>
  </r>
  <r>
    <x v="0"/>
    <x v="1"/>
    <s v="GBP"/>
    <n v="1403301660"/>
    <n v="1400694790"/>
    <b v="1"/>
    <n v="73"/>
    <b v="1"/>
    <s v="theater/spaces"/>
    <n v="1.007161125319693"/>
    <n v="53.945"/>
    <x v="1"/>
    <x v="38"/>
  </r>
  <r>
    <x v="0"/>
    <x v="0"/>
    <s v="USD"/>
    <n v="1373738400"/>
    <n v="1370568560"/>
    <b v="1"/>
    <n v="143"/>
    <b v="1"/>
    <s v="theater/spaces"/>
    <n v="1.3138181818181818"/>
    <n v="50.530999999999999"/>
    <x v="1"/>
    <x v="38"/>
  </r>
  <r>
    <x v="0"/>
    <x v="0"/>
    <s v="USD"/>
    <n v="1450971684"/>
    <n v="1447515684"/>
    <b v="1"/>
    <n v="1420"/>
    <b v="1"/>
    <s v="theater/spaces"/>
    <n v="1.0224133333333334"/>
    <n v="108.001"/>
    <x v="1"/>
    <x v="38"/>
  </r>
  <r>
    <x v="0"/>
    <x v="0"/>
    <s v="USD"/>
    <n v="1476486000"/>
    <n v="1474040596"/>
    <b v="1"/>
    <n v="305"/>
    <b v="1"/>
    <s v="theater/spaces"/>
    <n v="1.1635599999999999"/>
    <n v="95.373999999999995"/>
    <x v="1"/>
    <x v="38"/>
  </r>
  <r>
    <x v="0"/>
    <x v="0"/>
    <s v="USD"/>
    <n v="1456047228"/>
    <n v="1453109628"/>
    <b v="1"/>
    <n v="551"/>
    <b v="1"/>
    <s v="theater/spaces"/>
    <n v="2.6462241666666664"/>
    <n v="57.631"/>
    <x v="1"/>
    <x v="38"/>
  </r>
  <r>
    <x v="0"/>
    <x v="12"/>
    <s v="EUR"/>
    <n v="1444291193"/>
    <n v="1441699193"/>
    <b v="1"/>
    <n v="187"/>
    <b v="1"/>
    <s v="theater/spaces"/>
    <n v="1.1998010000000001"/>
    <n v="64.16"/>
    <x v="1"/>
    <x v="38"/>
  </r>
  <r>
    <x v="0"/>
    <x v="0"/>
    <s v="USD"/>
    <n v="1417906649"/>
    <n v="1414015049"/>
    <b v="1"/>
    <n v="325"/>
    <b v="1"/>
    <s v="theater/spaces"/>
    <n v="1.2010400000000001"/>
    <n v="92.388000000000005"/>
    <x v="1"/>
    <x v="38"/>
  </r>
  <r>
    <x v="0"/>
    <x v="0"/>
    <s v="USD"/>
    <n v="1462316400"/>
    <n v="1459865945"/>
    <b v="1"/>
    <n v="148"/>
    <b v="1"/>
    <s v="theater/spaces"/>
    <n v="1.0358333333333334"/>
    <n v="125.98"/>
    <x v="1"/>
    <x v="38"/>
  </r>
  <r>
    <x v="0"/>
    <x v="0"/>
    <s v="USD"/>
    <n v="1460936694"/>
    <n v="1455756294"/>
    <b v="0"/>
    <n v="69"/>
    <b v="1"/>
    <s v="theater/spaces"/>
    <n v="1.0883333333333334"/>
    <n v="94.638000000000005"/>
    <x v="1"/>
    <x v="38"/>
  </r>
  <r>
    <x v="0"/>
    <x v="0"/>
    <s v="USD"/>
    <n v="1478866253"/>
    <n v="1476270653"/>
    <b v="0"/>
    <n v="173"/>
    <b v="1"/>
    <s v="theater/spaces"/>
    <n v="1.1812400000000001"/>
    <n v="170.69900000000001"/>
    <x v="1"/>
    <x v="38"/>
  </r>
  <r>
    <x v="0"/>
    <x v="1"/>
    <s v="GBP"/>
    <n v="1378494000"/>
    <n v="1375880598"/>
    <b v="0"/>
    <n v="269"/>
    <b v="1"/>
    <s v="technology/hardware"/>
    <n v="14.62"/>
    <n v="40.762"/>
    <x v="2"/>
    <x v="30"/>
  </r>
  <r>
    <x v="0"/>
    <x v="0"/>
    <s v="USD"/>
    <n v="1485722053"/>
    <n v="1480538053"/>
    <b v="0"/>
    <n v="185"/>
    <b v="1"/>
    <s v="technology/hardware"/>
    <n v="2.5253999999999999"/>
    <n v="68.254000000000005"/>
    <x v="2"/>
    <x v="30"/>
  </r>
  <r>
    <x v="0"/>
    <x v="0"/>
    <s v="USD"/>
    <n v="1420060088"/>
    <n v="1414872488"/>
    <b v="0"/>
    <n v="176"/>
    <b v="1"/>
    <s v="technology/hardware"/>
    <n v="1.4005000000000001"/>
    <n v="95.489000000000004"/>
    <x v="2"/>
    <x v="30"/>
  </r>
  <r>
    <x v="0"/>
    <x v="1"/>
    <s v="GBP"/>
    <n v="1439625059"/>
    <n v="1436860259"/>
    <b v="0"/>
    <n v="1019"/>
    <b v="1"/>
    <s v="technology/hardware"/>
    <n v="2.9687520259319289"/>
    <n v="7.19"/>
    <x v="2"/>
    <x v="30"/>
  </r>
  <r>
    <x v="0"/>
    <x v="5"/>
    <s v="CAD"/>
    <n v="1488390735"/>
    <n v="1484070735"/>
    <b v="0"/>
    <n v="113"/>
    <b v="1"/>
    <s v="technology/hardware"/>
    <n v="1.445425"/>
    <n v="511.65499999999997"/>
    <x v="2"/>
    <x v="30"/>
  </r>
  <r>
    <x v="0"/>
    <x v="0"/>
    <s v="USD"/>
    <n v="1461333311"/>
    <n v="1458741311"/>
    <b v="0"/>
    <n v="404"/>
    <b v="1"/>
    <s v="technology/hardware"/>
    <n v="1.05745"/>
    <n v="261.745"/>
    <x v="2"/>
    <x v="30"/>
  </r>
  <r>
    <x v="0"/>
    <x v="0"/>
    <s v="USD"/>
    <n v="1438964063"/>
    <n v="1436804063"/>
    <b v="0"/>
    <n v="707"/>
    <b v="1"/>
    <s v="technology/hardware"/>
    <n v="4.9321000000000002"/>
    <n v="69.760999999999996"/>
    <x v="2"/>
    <x v="30"/>
  </r>
  <r>
    <x v="0"/>
    <x v="0"/>
    <s v="USD"/>
    <n v="1451485434"/>
    <n v="1448461434"/>
    <b v="0"/>
    <n v="392"/>
    <b v="1"/>
    <s v="technology/hardware"/>
    <n v="2.0182666666666669"/>
    <n v="77.23"/>
    <x v="2"/>
    <x v="30"/>
  </r>
  <r>
    <x v="0"/>
    <x v="0"/>
    <s v="USD"/>
    <n v="1430459197"/>
    <n v="1427867197"/>
    <b v="0"/>
    <n v="23"/>
    <b v="1"/>
    <s v="technology/hardware"/>
    <n v="1.0444"/>
    <n v="340.565"/>
    <x v="2"/>
    <x v="30"/>
  </r>
  <r>
    <x v="0"/>
    <x v="0"/>
    <s v="USD"/>
    <n v="1366635575"/>
    <n v="1363611575"/>
    <b v="0"/>
    <n v="682"/>
    <b v="1"/>
    <s v="technology/hardware"/>
    <n v="1.7029262962962963"/>
    <n v="67.418000000000006"/>
    <x v="2"/>
    <x v="30"/>
  </r>
  <r>
    <x v="0"/>
    <x v="0"/>
    <s v="USD"/>
    <n v="1413604800"/>
    <n v="1408624622"/>
    <b v="0"/>
    <n v="37"/>
    <b v="1"/>
    <s v="technology/hardware"/>
    <n v="1.0430333333333333"/>
    <n v="845.70299999999997"/>
    <x v="2"/>
    <x v="30"/>
  </r>
  <r>
    <x v="0"/>
    <x v="0"/>
    <s v="USD"/>
    <n v="1369699200"/>
    <n v="1366917828"/>
    <b v="0"/>
    <n v="146"/>
    <b v="1"/>
    <s v="technology/hardware"/>
    <n v="1.1825000000000001"/>
    <n v="97.191999999999993"/>
    <x v="2"/>
    <x v="30"/>
  </r>
  <r>
    <x v="0"/>
    <x v="0"/>
    <s v="USD"/>
    <n v="1428643974"/>
    <n v="1423463574"/>
    <b v="0"/>
    <n v="119"/>
    <b v="1"/>
    <s v="technology/hardware"/>
    <n v="1.07538"/>
    <n v="451.84"/>
    <x v="2"/>
    <x v="30"/>
  </r>
  <r>
    <x v="0"/>
    <x v="0"/>
    <s v="USD"/>
    <n v="1476395940"/>
    <n v="1473782592"/>
    <b v="0"/>
    <n v="163"/>
    <b v="1"/>
    <s v="technology/hardware"/>
    <n v="22603"/>
    <n v="138.66900000000001"/>
    <x v="2"/>
    <x v="30"/>
  </r>
  <r>
    <x v="0"/>
    <x v="1"/>
    <s v="GBP"/>
    <n v="1363204800"/>
    <n v="1360551250"/>
    <b v="0"/>
    <n v="339"/>
    <b v="1"/>
    <s v="technology/hardware"/>
    <n v="9.7813466666666677"/>
    <n v="21.64"/>
    <x v="2"/>
    <x v="30"/>
  </r>
  <r>
    <x v="0"/>
    <x v="5"/>
    <s v="CAD"/>
    <n v="1398268773"/>
    <n v="1395676773"/>
    <b v="0"/>
    <n v="58"/>
    <b v="1"/>
    <s v="technology/hardware"/>
    <n v="1.2290000000000001"/>
    <n v="169.517"/>
    <x v="2"/>
    <x v="30"/>
  </r>
  <r>
    <x v="0"/>
    <x v="0"/>
    <s v="USD"/>
    <n v="1389812400"/>
    <n v="1386108087"/>
    <b v="0"/>
    <n v="456"/>
    <b v="1"/>
    <s v="technology/hardware"/>
    <n v="2.4606080000000001"/>
    <n v="161.88200000000001"/>
    <x v="2"/>
    <x v="30"/>
  </r>
  <r>
    <x v="0"/>
    <x v="0"/>
    <s v="USD"/>
    <n v="1478402804"/>
    <n v="1473218804"/>
    <b v="0"/>
    <n v="15"/>
    <b v="1"/>
    <s v="technology/hardware"/>
    <n v="1.4794"/>
    <n v="493.13299999999998"/>
    <x v="2"/>
    <x v="30"/>
  </r>
  <r>
    <x v="0"/>
    <x v="1"/>
    <s v="GBP"/>
    <n v="1399324717"/>
    <n v="1395436717"/>
    <b v="0"/>
    <n v="191"/>
    <b v="1"/>
    <s v="technology/hardware"/>
    <n v="3.8409090909090908"/>
    <n v="22.12"/>
    <x v="2"/>
    <x v="30"/>
  </r>
  <r>
    <x v="0"/>
    <x v="0"/>
    <s v="USD"/>
    <n v="1426117552"/>
    <n v="1423529152"/>
    <b v="0"/>
    <n v="17"/>
    <b v="1"/>
    <s v="technology/hardware"/>
    <n v="1.0333333333333334"/>
    <n v="18.234999999999999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0999999999997"/>
    <x v="3"/>
    <x v="39"/>
  </r>
  <r>
    <x v="2"/>
    <x v="0"/>
    <s v="USD"/>
    <n v="1476863607"/>
    <n v="1474271607"/>
    <b v="0"/>
    <n v="0"/>
    <b v="0"/>
    <s v="publishing/children's books"/>
    <n v="0"/>
    <n v="0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999999999998"/>
    <x v="3"/>
    <x v="39"/>
  </r>
  <r>
    <x v="2"/>
    <x v="0"/>
    <s v="USD"/>
    <n v="1342309368"/>
    <n v="1337125368"/>
    <b v="0"/>
    <n v="49"/>
    <b v="0"/>
    <s v="publishing/children's books"/>
    <n v="0.21887499999999999"/>
    <n v="35.734999999999999"/>
    <x v="3"/>
    <x v="39"/>
  </r>
  <r>
    <x v="2"/>
    <x v="0"/>
    <s v="USD"/>
    <n v="1409337911"/>
    <n v="1406745911"/>
    <b v="0"/>
    <n v="19"/>
    <b v="0"/>
    <s v="publishing/children's books"/>
    <n v="0.26700000000000002"/>
    <n v="42.158000000000001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n v="0"/>
    <x v="3"/>
    <x v="39"/>
  </r>
  <r>
    <x v="2"/>
    <x v="0"/>
    <s v="USD"/>
    <n v="1403039842"/>
    <n v="1397855842"/>
    <b v="0"/>
    <n v="0"/>
    <b v="0"/>
    <s v="publishing/children's books"/>
    <n v="0"/>
    <n v="0"/>
    <x v="3"/>
    <x v="39"/>
  </r>
  <r>
    <x v="2"/>
    <x v="0"/>
    <s v="USD"/>
    <n v="1324232504"/>
    <n v="1320776504"/>
    <b v="0"/>
    <n v="14"/>
    <b v="0"/>
    <s v="publishing/children's books"/>
    <n v="0.11458333333333333"/>
    <n v="39.286000000000001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n v="0"/>
    <x v="3"/>
    <x v="39"/>
  </r>
  <r>
    <x v="2"/>
    <x v="17"/>
    <s v="EUR"/>
    <n v="1428519527"/>
    <n v="1425927527"/>
    <b v="0"/>
    <n v="15"/>
    <b v="0"/>
    <s v="publishing/children's books"/>
    <n v="0.52"/>
    <n v="17.332999999999998"/>
    <x v="3"/>
    <x v="39"/>
  </r>
  <r>
    <x v="2"/>
    <x v="0"/>
    <s v="USD"/>
    <n v="1389476201"/>
    <n v="1386884201"/>
    <b v="0"/>
    <n v="33"/>
    <b v="0"/>
    <s v="publishing/children's books"/>
    <n v="0.1048"/>
    <n v="31.757999999999999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n v="0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n v="0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"/>
    <x v="3"/>
    <x v="39"/>
  </r>
  <r>
    <x v="2"/>
    <x v="0"/>
    <s v="USD"/>
    <n v="1333028723"/>
    <n v="1330440323"/>
    <b v="0"/>
    <n v="34"/>
    <b v="0"/>
    <s v="publishing/children's books"/>
    <n v="0.14314285714285716"/>
    <n v="29.471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7999999999999"/>
    <x v="3"/>
    <x v="39"/>
  </r>
  <r>
    <x v="2"/>
    <x v="0"/>
    <s v="USD"/>
    <n v="1359738000"/>
    <n v="1355489140"/>
    <b v="0"/>
    <n v="0"/>
    <b v="0"/>
    <s v="publishing/children's books"/>
    <n v="0"/>
    <n v="0"/>
    <x v="3"/>
    <x v="39"/>
  </r>
  <r>
    <x v="2"/>
    <x v="0"/>
    <s v="USD"/>
    <n v="1381006294"/>
    <n v="1379710294"/>
    <b v="0"/>
    <n v="0"/>
    <b v="0"/>
    <s v="publishing/children's books"/>
    <n v="0"/>
    <n v="0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599999999999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00000000000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7000000000002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n v="0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7000000000002"/>
    <x v="1"/>
    <x v="6"/>
  </r>
  <r>
    <x v="0"/>
    <x v="1"/>
    <s v="GBP"/>
    <n v="1429793446"/>
    <n v="1428583846"/>
    <b v="0"/>
    <n v="61"/>
    <b v="1"/>
    <s v="theater/plays"/>
    <n v="1.145"/>
    <n v="18.77"/>
    <x v="1"/>
    <x v="6"/>
  </r>
  <r>
    <x v="0"/>
    <x v="0"/>
    <s v="USD"/>
    <n v="1414608843"/>
    <n v="1412794443"/>
    <b v="0"/>
    <n v="108"/>
    <b v="1"/>
    <s v="theater/plays"/>
    <n v="1.19"/>
    <n v="66.111000000000004"/>
    <x v="1"/>
    <x v="6"/>
  </r>
  <r>
    <x v="0"/>
    <x v="0"/>
    <s v="USD"/>
    <n v="1470430800"/>
    <n v="1467865967"/>
    <b v="0"/>
    <n v="142"/>
    <b v="1"/>
    <s v="theater/plays"/>
    <n v="1.0468"/>
    <n v="36.859000000000002"/>
    <x v="1"/>
    <x v="6"/>
  </r>
  <r>
    <x v="0"/>
    <x v="1"/>
    <s v="GBP"/>
    <n v="1404913180"/>
    <n v="1403703580"/>
    <b v="0"/>
    <n v="74"/>
    <b v="1"/>
    <s v="theater/plays"/>
    <n v="1.1783999999999999"/>
    <n v="39.811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"/>
    <x v="1"/>
    <x v="6"/>
  </r>
  <r>
    <x v="0"/>
    <x v="0"/>
    <s v="USD"/>
    <n v="1423693903"/>
    <n v="1421101903"/>
    <b v="0"/>
    <n v="66"/>
    <b v="1"/>
    <s v="theater/plays"/>
    <n v="1.0533333333333332"/>
    <n v="47.878999999999998"/>
    <x v="1"/>
    <x v="6"/>
  </r>
  <r>
    <x v="0"/>
    <x v="0"/>
    <s v="USD"/>
    <n v="1473393600"/>
    <n v="1470778559"/>
    <b v="0"/>
    <n v="28"/>
    <b v="1"/>
    <s v="theater/plays"/>
    <n v="1.0249999999999999"/>
    <n v="73.213999999999999"/>
    <x v="1"/>
    <x v="6"/>
  </r>
  <r>
    <x v="0"/>
    <x v="0"/>
    <s v="USD"/>
    <n v="1439357559"/>
    <n v="1435469559"/>
    <b v="0"/>
    <n v="24"/>
    <b v="1"/>
    <s v="theater/plays"/>
    <n v="1.0760000000000001"/>
    <n v="89.667000000000002"/>
    <x v="1"/>
    <x v="6"/>
  </r>
  <r>
    <x v="0"/>
    <x v="2"/>
    <s v="AUD"/>
    <n v="1437473005"/>
    <n v="1434881005"/>
    <b v="0"/>
    <n v="73"/>
    <b v="1"/>
    <s v="theater/plays"/>
    <n v="1.105675"/>
    <n v="151.46199999999999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8000000000004"/>
    <x v="1"/>
    <x v="6"/>
  </r>
  <r>
    <x v="0"/>
    <x v="1"/>
    <s v="GBP"/>
    <n v="1438358400"/>
    <n v="1437063121"/>
    <b v="0"/>
    <n v="139"/>
    <b v="1"/>
    <s v="theater/plays"/>
    <n v="1.014"/>
    <n v="36.475000000000001"/>
    <x v="1"/>
    <x v="6"/>
  </r>
  <r>
    <x v="0"/>
    <x v="1"/>
    <s v="GBP"/>
    <n v="1466179200"/>
    <n v="1463466070"/>
    <b v="0"/>
    <n v="130"/>
    <b v="1"/>
    <s v="theater/plays"/>
    <n v="1.1663479999999999"/>
    <n v="44.86"/>
    <x v="1"/>
    <x v="6"/>
  </r>
  <r>
    <x v="0"/>
    <x v="1"/>
    <s v="GBP"/>
    <n v="1420377366"/>
    <n v="1415193366"/>
    <b v="0"/>
    <n v="31"/>
    <b v="1"/>
    <s v="theater/plays"/>
    <n v="1.33"/>
    <n v="42.902999999999999"/>
    <x v="1"/>
    <x v="6"/>
  </r>
  <r>
    <x v="0"/>
    <x v="2"/>
    <s v="AUD"/>
    <n v="1412938800"/>
    <n v="1411019409"/>
    <b v="0"/>
    <n v="13"/>
    <b v="1"/>
    <s v="theater/plays"/>
    <n v="1.3320000000000001"/>
    <n v="51.231000000000002"/>
    <x v="1"/>
    <x v="6"/>
  </r>
  <r>
    <x v="0"/>
    <x v="1"/>
    <s v="GBP"/>
    <n v="1438875107"/>
    <n v="1436283107"/>
    <b v="0"/>
    <n v="90"/>
    <b v="1"/>
    <s v="theater/plays"/>
    <n v="1.0183333333333333"/>
    <n v="33.944000000000003"/>
    <x v="1"/>
    <x v="6"/>
  </r>
  <r>
    <x v="0"/>
    <x v="0"/>
    <s v="USD"/>
    <n v="1437004800"/>
    <n v="1433295276"/>
    <b v="0"/>
    <n v="141"/>
    <b v="1"/>
    <s v="theater/plays"/>
    <n v="1.2795000000000001"/>
    <n v="90.745000000000005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3999999999999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2000000000004"/>
    <x v="1"/>
    <x v="6"/>
  </r>
  <r>
    <x v="0"/>
    <x v="0"/>
    <s v="USD"/>
    <n v="1440274735"/>
    <n v="1437682735"/>
    <b v="0"/>
    <n v="69"/>
    <b v="1"/>
    <s v="theater/plays"/>
    <n v="1.0024444444444445"/>
    <n v="65.376999999999995"/>
    <x v="1"/>
    <x v="6"/>
  </r>
  <r>
    <x v="0"/>
    <x v="0"/>
    <s v="USD"/>
    <n v="1459348740"/>
    <n v="1458647725"/>
    <b v="0"/>
    <n v="21"/>
    <b v="1"/>
    <s v="theater/plays"/>
    <n v="1.024"/>
    <n v="121.905"/>
    <x v="1"/>
    <x v="6"/>
  </r>
  <r>
    <x v="0"/>
    <x v="0"/>
    <s v="USD"/>
    <n v="1401595140"/>
    <n v="1398828064"/>
    <b v="0"/>
    <n v="57"/>
    <b v="1"/>
    <s v="theater/plays"/>
    <n v="1.0820000000000001"/>
    <n v="47.456000000000003"/>
    <x v="1"/>
    <x v="6"/>
  </r>
  <r>
    <x v="0"/>
    <x v="1"/>
    <s v="GBP"/>
    <n v="1424692503"/>
    <n v="1422100503"/>
    <b v="0"/>
    <n v="108"/>
    <b v="1"/>
    <s v="theater/plays"/>
    <n v="1.0026999999999999"/>
    <n v="92.843000000000004"/>
    <x v="1"/>
    <x v="6"/>
  </r>
  <r>
    <x v="0"/>
    <x v="5"/>
    <s v="CAD"/>
    <n v="1428292800"/>
    <n v="1424368298"/>
    <b v="0"/>
    <n v="83"/>
    <b v="1"/>
    <s v="theater/plays"/>
    <n v="1.133"/>
    <n v="68.253"/>
    <x v="1"/>
    <x v="6"/>
  </r>
  <r>
    <x v="0"/>
    <x v="0"/>
    <s v="USD"/>
    <n v="1481737761"/>
    <n v="1479577761"/>
    <b v="0"/>
    <n v="96"/>
    <b v="1"/>
    <s v="theater/plays"/>
    <n v="1.2757571428571428"/>
    <n v="37.21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3999999999999"/>
    <x v="1"/>
    <x v="6"/>
  </r>
  <r>
    <x v="0"/>
    <x v="1"/>
    <s v="GBP"/>
    <n v="1438531200"/>
    <n v="1435921992"/>
    <b v="0"/>
    <n v="169"/>
    <b v="1"/>
    <s v="theater/plays"/>
    <n v="1.4156666666666666"/>
    <n v="25.13"/>
    <x v="1"/>
    <x v="6"/>
  </r>
  <r>
    <x v="0"/>
    <x v="1"/>
    <s v="GBP"/>
    <n v="1425136462"/>
    <n v="1421680462"/>
    <b v="0"/>
    <n v="33"/>
    <b v="1"/>
    <s v="theater/plays"/>
    <n v="1.3"/>
    <n v="23.635999999999999"/>
    <x v="1"/>
    <x v="6"/>
  </r>
  <r>
    <x v="0"/>
    <x v="0"/>
    <s v="USD"/>
    <n v="1443018086"/>
    <n v="1441290086"/>
    <b v="0"/>
    <n v="102"/>
    <b v="1"/>
    <s v="theater/plays"/>
    <n v="1.0603"/>
    <n v="103.95099999999999"/>
    <x v="1"/>
    <x v="6"/>
  </r>
  <r>
    <x v="0"/>
    <x v="1"/>
    <s v="GBP"/>
    <n v="1434285409"/>
    <n v="1431693409"/>
    <b v="0"/>
    <n v="104"/>
    <b v="1"/>
    <s v="theater/plays"/>
    <n v="1.048"/>
    <n v="50.384999999999998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000000000002"/>
    <x v="1"/>
    <x v="6"/>
  </r>
  <r>
    <x v="0"/>
    <x v="0"/>
    <s v="USD"/>
    <n v="1427469892"/>
    <n v="1424881492"/>
    <b v="0"/>
    <n v="94"/>
    <b v="1"/>
    <s v="theater/plays"/>
    <n v="1"/>
    <n v="63.83"/>
    <x v="1"/>
    <x v="6"/>
  </r>
  <r>
    <x v="0"/>
    <x v="1"/>
    <s v="GBP"/>
    <n v="1427842740"/>
    <n v="1425428206"/>
    <b v="0"/>
    <n v="14"/>
    <b v="1"/>
    <s v="theater/plays"/>
    <n v="1.24"/>
    <n v="8.8569999999999993"/>
    <x v="1"/>
    <x v="6"/>
  </r>
  <r>
    <x v="0"/>
    <x v="0"/>
    <s v="USD"/>
    <n v="1434159780"/>
    <n v="1431412196"/>
    <b v="0"/>
    <n v="15"/>
    <b v="1"/>
    <s v="theater/plays"/>
    <n v="1.1692307692307693"/>
    <n v="50.667000000000002"/>
    <x v="1"/>
    <x v="6"/>
  </r>
  <r>
    <x v="0"/>
    <x v="1"/>
    <s v="GBP"/>
    <n v="1449255686"/>
    <n v="1446663686"/>
    <b v="0"/>
    <n v="51"/>
    <b v="1"/>
    <s v="theater/plays"/>
    <n v="1.0333333333333334"/>
    <n v="60.783999999999999"/>
    <x v="1"/>
    <x v="6"/>
  </r>
  <r>
    <x v="0"/>
    <x v="0"/>
    <s v="USD"/>
    <n v="1436511600"/>
    <n v="1434415812"/>
    <b v="0"/>
    <n v="19"/>
    <b v="1"/>
    <s v="theater/plays"/>
    <n v="1.0774999999999999"/>
    <n v="113.42100000000001"/>
    <x v="1"/>
    <x v="6"/>
  </r>
  <r>
    <x v="0"/>
    <x v="0"/>
    <s v="USD"/>
    <n v="1464971400"/>
    <n v="1462379066"/>
    <b v="0"/>
    <n v="23"/>
    <b v="1"/>
    <s v="theater/plays"/>
    <n v="1.2024999999999999"/>
    <n v="104.565"/>
    <x v="1"/>
    <x v="6"/>
  </r>
  <r>
    <x v="0"/>
    <x v="1"/>
    <s v="GBP"/>
    <n v="1443826800"/>
    <n v="1441606869"/>
    <b v="0"/>
    <n v="97"/>
    <b v="1"/>
    <s v="theater/plays"/>
    <n v="1.0037894736842106"/>
    <n v="98.308999999999997"/>
    <x v="1"/>
    <x v="6"/>
  </r>
  <r>
    <x v="0"/>
    <x v="1"/>
    <s v="GBP"/>
    <n v="1464863118"/>
    <n v="1462443918"/>
    <b v="0"/>
    <n v="76"/>
    <b v="1"/>
    <s v="theater/plays"/>
    <n v="1.0651999999999999"/>
    <n v="35.039000000000001"/>
    <x v="1"/>
    <x v="6"/>
  </r>
  <r>
    <x v="0"/>
    <x v="0"/>
    <s v="USD"/>
    <n v="1399867140"/>
    <n v="1398802148"/>
    <b v="0"/>
    <n v="11"/>
    <b v="1"/>
    <s v="theater/plays"/>
    <n v="1"/>
    <n v="272.72699999999998"/>
    <x v="1"/>
    <x v="6"/>
  </r>
  <r>
    <x v="0"/>
    <x v="0"/>
    <s v="USD"/>
    <n v="1437076070"/>
    <n v="1434484070"/>
    <b v="0"/>
    <n v="52"/>
    <b v="1"/>
    <s v="theater/plays"/>
    <n v="1.1066666666666667"/>
    <n v="63.845999999999997"/>
    <x v="1"/>
    <x v="6"/>
  </r>
  <r>
    <x v="0"/>
    <x v="1"/>
    <s v="GBP"/>
    <n v="1416780000"/>
    <n v="1414342894"/>
    <b v="0"/>
    <n v="95"/>
    <b v="1"/>
    <s v="theater/plays"/>
    <n v="1.1471959999999999"/>
    <n v="30.189"/>
    <x v="1"/>
    <x v="6"/>
  </r>
  <r>
    <x v="0"/>
    <x v="0"/>
    <s v="USD"/>
    <n v="1444528800"/>
    <n v="1442804633"/>
    <b v="0"/>
    <n v="35"/>
    <b v="1"/>
    <s v="theater/plays"/>
    <n v="1.0825925925925926"/>
    <n v="83.513999999999996"/>
    <x v="1"/>
    <x v="6"/>
  </r>
  <r>
    <x v="0"/>
    <x v="1"/>
    <s v="GBP"/>
    <n v="1422658930"/>
    <n v="1421362930"/>
    <b v="0"/>
    <n v="21"/>
    <b v="1"/>
    <s v="theater/plays"/>
    <n v="1.7"/>
    <n v="64.762"/>
    <x v="1"/>
    <x v="6"/>
  </r>
  <r>
    <x v="0"/>
    <x v="1"/>
    <s v="GBP"/>
    <n v="1449273600"/>
    <n v="1446742417"/>
    <b v="0"/>
    <n v="93"/>
    <b v="1"/>
    <s v="theater/plays"/>
    <n v="1.8709899999999999"/>
    <n v="20.117999999999999"/>
    <x v="1"/>
    <x v="6"/>
  </r>
  <r>
    <x v="0"/>
    <x v="0"/>
    <s v="USD"/>
    <n v="1487393940"/>
    <n v="1484115418"/>
    <b v="0"/>
    <n v="11"/>
    <b v="1"/>
    <s v="theater/plays"/>
    <n v="1.0777777777777777"/>
    <n v="44.091000000000001"/>
    <x v="1"/>
    <x v="6"/>
  </r>
  <r>
    <x v="0"/>
    <x v="5"/>
    <s v="CAD"/>
    <n v="1449701284"/>
    <n v="1446241684"/>
    <b v="0"/>
    <n v="21"/>
    <b v="1"/>
    <s v="theater/plays"/>
    <n v="1"/>
    <n v="40.475999999999999"/>
    <x v="1"/>
    <x v="6"/>
  </r>
  <r>
    <x v="0"/>
    <x v="0"/>
    <s v="USD"/>
    <n v="1407967200"/>
    <n v="1406039696"/>
    <b v="0"/>
    <n v="54"/>
    <b v="1"/>
    <s v="theater/plays"/>
    <n v="1.2024999999999999"/>
    <n v="44.536999999999999"/>
    <x v="1"/>
    <x v="6"/>
  </r>
  <r>
    <x v="0"/>
    <x v="0"/>
    <s v="USD"/>
    <n v="1408942740"/>
    <n v="1406958354"/>
    <b v="0"/>
    <n v="31"/>
    <b v="1"/>
    <s v="theater/plays"/>
    <n v="1.1142857142857143"/>
    <n v="125.806"/>
    <x v="1"/>
    <x v="6"/>
  </r>
  <r>
    <x v="0"/>
    <x v="1"/>
    <s v="GBP"/>
    <n v="1426698000"/>
    <n v="1424825479"/>
    <b v="0"/>
    <n v="132"/>
    <b v="1"/>
    <s v="theater/plays"/>
    <n v="1.04"/>
    <n v="19.696999999999999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n v="0"/>
    <x v="1"/>
    <x v="6"/>
  </r>
  <r>
    <x v="2"/>
    <x v="0"/>
    <s v="USD"/>
    <n v="1465790400"/>
    <n v="1462210950"/>
    <b v="0"/>
    <n v="0"/>
    <b v="0"/>
    <s v="theater/plays"/>
    <n v="0"/>
    <n v="0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7000000000002"/>
    <x v="1"/>
    <x v="6"/>
  </r>
  <r>
    <x v="2"/>
    <x v="0"/>
    <s v="USD"/>
    <n v="1432917394"/>
    <n v="1429029394"/>
    <b v="0"/>
    <n v="0"/>
    <b v="0"/>
    <s v="theater/plays"/>
    <n v="0"/>
    <n v="0"/>
    <x v="1"/>
    <x v="6"/>
  </r>
  <r>
    <x v="2"/>
    <x v="0"/>
    <s v="USD"/>
    <n v="1464031265"/>
    <n v="1458847265"/>
    <b v="0"/>
    <n v="0"/>
    <b v="0"/>
    <s v="theater/plays"/>
    <n v="0"/>
    <n v="0"/>
    <x v="1"/>
    <x v="6"/>
  </r>
  <r>
    <x v="2"/>
    <x v="0"/>
    <s v="USD"/>
    <n v="1432913659"/>
    <n v="1430321659"/>
    <b v="0"/>
    <n v="3"/>
    <b v="0"/>
    <s v="theater/plays"/>
    <n v="2E-3"/>
    <n v="23.332999999999998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2999999999998"/>
    <x v="1"/>
    <x v="6"/>
  </r>
  <r>
    <x v="2"/>
    <x v="17"/>
    <s v="EUR"/>
    <n v="1454109420"/>
    <n v="1453334629"/>
    <b v="0"/>
    <n v="0"/>
    <b v="0"/>
    <s v="theater/plays"/>
    <n v="0"/>
    <n v="0"/>
    <x v="1"/>
    <x v="6"/>
  </r>
  <r>
    <x v="2"/>
    <x v="0"/>
    <s v="USD"/>
    <n v="1403312703"/>
    <n v="1400720703"/>
    <b v="0"/>
    <n v="6"/>
    <b v="0"/>
    <s v="theater/plays"/>
    <n v="1.9E-2"/>
    <n v="15.833"/>
    <x v="1"/>
    <x v="6"/>
  </r>
  <r>
    <x v="2"/>
    <x v="5"/>
    <s v="CAD"/>
    <n v="1410669297"/>
    <n v="1405485297"/>
    <b v="0"/>
    <n v="0"/>
    <b v="0"/>
    <s v="theater/plays"/>
    <n v="0"/>
    <n v="0"/>
    <x v="1"/>
    <x v="6"/>
  </r>
  <r>
    <x v="2"/>
    <x v="1"/>
    <s v="GBP"/>
    <n v="1431018719"/>
    <n v="1429290719"/>
    <b v="0"/>
    <n v="14"/>
    <b v="0"/>
    <s v="theater/plays"/>
    <n v="0.41699999999999998"/>
    <n v="29.786000000000001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2999999999998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n v="0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6000000000001"/>
    <x v="1"/>
    <x v="6"/>
  </r>
  <r>
    <x v="2"/>
    <x v="2"/>
    <s v="AUD"/>
    <n v="1443103848"/>
    <n v="1441894248"/>
    <b v="0"/>
    <n v="3"/>
    <b v="0"/>
    <s v="theater/plays"/>
    <n v="0.32"/>
    <n v="26.667000000000002"/>
    <x v="1"/>
    <x v="6"/>
  </r>
  <r>
    <x v="2"/>
    <x v="0"/>
    <s v="USD"/>
    <n v="1403636229"/>
    <n v="1401044229"/>
    <b v="0"/>
    <n v="3"/>
    <b v="0"/>
    <s v="theater/plays"/>
    <n v="4.3307086614173228E-3"/>
    <n v="18.332999999999998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"/>
    <x v="1"/>
    <x v="6"/>
  </r>
  <r>
    <x v="2"/>
    <x v="0"/>
    <s v="USD"/>
    <n v="1420512259"/>
    <n v="1415328259"/>
    <b v="0"/>
    <n v="0"/>
    <b v="0"/>
    <s v="theater/plays"/>
    <n v="0"/>
    <n v="0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2999999999998"/>
    <x v="1"/>
    <x v="6"/>
  </r>
  <r>
    <x v="2"/>
    <x v="0"/>
    <s v="USD"/>
    <n v="1419183813"/>
    <n v="1417455813"/>
    <b v="0"/>
    <n v="13"/>
    <b v="0"/>
    <s v="theater/plays"/>
    <n v="4.6699999999999998E-2"/>
    <n v="35.923000000000002"/>
    <x v="1"/>
    <x v="6"/>
  </r>
  <r>
    <x v="2"/>
    <x v="0"/>
    <s v="USD"/>
    <n v="1434768438"/>
    <n v="1429584438"/>
    <b v="0"/>
    <n v="0"/>
    <b v="0"/>
    <s v="theater/plays"/>
    <n v="0"/>
    <n v="0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2999999999998"/>
    <x v="1"/>
    <x v="6"/>
  </r>
  <r>
    <x v="2"/>
    <x v="0"/>
    <s v="USD"/>
    <n v="1462417493"/>
    <n v="1459825493"/>
    <b v="0"/>
    <n v="3"/>
    <b v="0"/>
    <s v="theater/plays"/>
    <n v="3.5E-4"/>
    <n v="2.3330000000000002"/>
    <x v="1"/>
    <x v="6"/>
  </r>
  <r>
    <x v="2"/>
    <x v="0"/>
    <s v="USD"/>
    <n v="1437069079"/>
    <n v="1434477079"/>
    <b v="0"/>
    <n v="0"/>
    <b v="0"/>
    <s v="theater/plays"/>
    <n v="0"/>
    <n v="0"/>
    <x v="1"/>
    <x v="6"/>
  </r>
  <r>
    <x v="2"/>
    <x v="0"/>
    <s v="USD"/>
    <n v="1480525200"/>
    <n v="1477781724"/>
    <b v="0"/>
    <n v="6"/>
    <b v="0"/>
    <s v="theater/plays"/>
    <n v="0.10833333333333334"/>
    <n v="108.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2000000000007"/>
    <x v="1"/>
    <x v="6"/>
  </r>
  <r>
    <x v="2"/>
    <x v="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n v="0"/>
    <x v="1"/>
    <x v="6"/>
  </r>
  <r>
    <x v="2"/>
    <x v="0"/>
    <s v="USD"/>
    <n v="1409344985"/>
    <n v="1406752985"/>
    <b v="0"/>
    <n v="14"/>
    <b v="0"/>
    <s v="theater/plays"/>
    <n v="0.38066666666666665"/>
    <n v="81.570999999999998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999999999999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n v="0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2999999999998"/>
    <x v="1"/>
    <x v="6"/>
  </r>
  <r>
    <x v="2"/>
    <x v="0"/>
    <s v="USD"/>
    <n v="1444577345"/>
    <n v="1441985458"/>
    <b v="0"/>
    <n v="3"/>
    <b v="0"/>
    <s v="theater/plays"/>
    <n v="4.583333333333333E-2"/>
    <n v="183.333"/>
    <x v="1"/>
    <x v="6"/>
  </r>
  <r>
    <x v="2"/>
    <x v="0"/>
    <s v="USD"/>
    <n v="1446307053"/>
    <n v="1443715053"/>
    <b v="0"/>
    <n v="12"/>
    <b v="0"/>
    <s v="theater/plays"/>
    <n v="4.2133333333333335E-2"/>
    <n v="26.332999999999998"/>
    <x v="1"/>
    <x v="6"/>
  </r>
  <r>
    <x v="2"/>
    <x v="0"/>
    <s v="USD"/>
    <n v="1469325158"/>
    <n v="1464141158"/>
    <b v="0"/>
    <n v="0"/>
    <b v="0"/>
    <s v="theater/plays"/>
    <n v="0"/>
    <n v="0"/>
    <x v="1"/>
    <x v="6"/>
  </r>
  <r>
    <x v="2"/>
    <x v="0"/>
    <s v="USD"/>
    <n v="1407562632"/>
    <n v="1404970632"/>
    <b v="0"/>
    <n v="7"/>
    <b v="0"/>
    <s v="theater/plays"/>
    <n v="0.61909090909090914"/>
    <n v="486.42899999999997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000000000001"/>
    <x v="1"/>
    <x v="6"/>
  </r>
  <r>
    <x v="2"/>
    <x v="0"/>
    <s v="USD"/>
    <n v="1438390800"/>
    <n v="1436888066"/>
    <b v="0"/>
    <n v="7"/>
    <b v="0"/>
    <s v="theater/plays"/>
    <n v="9.4166666666666662E-2"/>
    <n v="80.713999999999999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9000000000002"/>
    <x v="1"/>
    <x v="6"/>
  </r>
  <r>
    <x v="2"/>
    <x v="0"/>
    <s v="USD"/>
    <n v="1452827374"/>
    <n v="1450235374"/>
    <b v="0"/>
    <n v="26"/>
    <b v="0"/>
    <s v="theater/plays"/>
    <n v="0.14058171745152354"/>
    <n v="78.07699999999999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7"/>
    <x v="1"/>
    <x v="6"/>
  </r>
  <r>
    <x v="2"/>
    <x v="1"/>
    <s v="GBP"/>
    <n v="1400498789"/>
    <n v="1398511589"/>
    <b v="0"/>
    <n v="7"/>
    <b v="0"/>
    <s v="theater/plays"/>
    <n v="7.8378378378378383E-2"/>
    <n v="20.713999999999999"/>
    <x v="1"/>
    <x v="6"/>
  </r>
  <r>
    <x v="2"/>
    <x v="0"/>
    <s v="USD"/>
    <n v="1442381847"/>
    <n v="1440826647"/>
    <b v="0"/>
    <n v="9"/>
    <b v="0"/>
    <s v="theater/plays"/>
    <n v="0.2185"/>
    <n v="48.55599999999999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000000000002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2999999999998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"/>
    <x v="1"/>
    <x v="40"/>
  </r>
  <r>
    <x v="0"/>
    <x v="0"/>
    <s v="USD"/>
    <n v="1410444068"/>
    <n v="1407852068"/>
    <b v="0"/>
    <n v="199"/>
    <b v="1"/>
    <s v="theater/musical"/>
    <n v="1.0244597777777777"/>
    <n v="231.66200000000001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3"/>
    <x v="1"/>
    <x v="40"/>
  </r>
  <r>
    <x v="0"/>
    <x v="0"/>
    <s v="USD"/>
    <n v="1457135846"/>
    <n v="1454543846"/>
    <b v="0"/>
    <n v="24"/>
    <b v="1"/>
    <s v="theater/musical"/>
    <n v="1"/>
    <n v="41.667000000000002"/>
    <x v="1"/>
    <x v="40"/>
  </r>
  <r>
    <x v="0"/>
    <x v="0"/>
    <s v="USD"/>
    <n v="1401024758"/>
    <n v="1398432758"/>
    <b v="0"/>
    <n v="32"/>
    <b v="1"/>
    <s v="theater/musical"/>
    <n v="1.02069375"/>
    <n v="255.173"/>
    <x v="1"/>
    <x v="40"/>
  </r>
  <r>
    <x v="0"/>
    <x v="1"/>
    <s v="GBP"/>
    <n v="1431007264"/>
    <n v="1428415264"/>
    <b v="0"/>
    <n v="62"/>
    <b v="1"/>
    <s v="theater/musical"/>
    <n v="1.0092000000000001"/>
    <n v="162.774"/>
    <x v="1"/>
    <x v="40"/>
  </r>
  <r>
    <x v="0"/>
    <x v="5"/>
    <s v="CAD"/>
    <n v="1410761280"/>
    <n v="1408604363"/>
    <b v="0"/>
    <n v="9"/>
    <b v="1"/>
    <s v="theater/musical"/>
    <n v="1.06"/>
    <n v="88.332999999999998"/>
    <x v="1"/>
    <x v="40"/>
  </r>
  <r>
    <x v="0"/>
    <x v="2"/>
    <s v="AUD"/>
    <n v="1424516400"/>
    <n v="1421812637"/>
    <b v="0"/>
    <n v="38"/>
    <b v="1"/>
    <s v="theater/musical"/>
    <n v="1.0509677419354839"/>
    <n v="85.736999999999995"/>
    <x v="1"/>
    <x v="40"/>
  </r>
  <r>
    <x v="0"/>
    <x v="0"/>
    <s v="USD"/>
    <n v="1465081053"/>
    <n v="1462489053"/>
    <b v="0"/>
    <n v="54"/>
    <b v="1"/>
    <s v="theater/musical"/>
    <n v="1.0276000000000001"/>
    <n v="47.573999999999998"/>
    <x v="1"/>
    <x v="40"/>
  </r>
  <r>
    <x v="0"/>
    <x v="5"/>
    <s v="CAD"/>
    <n v="1402845364"/>
    <n v="1400253364"/>
    <b v="0"/>
    <n v="37"/>
    <b v="1"/>
    <s v="theater/musical"/>
    <n v="1.08"/>
    <n v="72.972999999999999"/>
    <x v="1"/>
    <x v="40"/>
  </r>
  <r>
    <x v="0"/>
    <x v="0"/>
    <s v="USD"/>
    <n v="1472490000"/>
    <n v="1467468008"/>
    <b v="0"/>
    <n v="39"/>
    <b v="1"/>
    <s v="theater/musical"/>
    <n v="1.0088571428571429"/>
    <n v="90.537999999999997"/>
    <x v="1"/>
    <x v="40"/>
  </r>
  <r>
    <x v="0"/>
    <x v="0"/>
    <s v="USD"/>
    <n v="1413176340"/>
    <n v="1412091423"/>
    <b v="0"/>
    <n v="34"/>
    <b v="1"/>
    <s v="theater/musical"/>
    <n v="1.28"/>
    <n v="37.646999999999998"/>
    <x v="1"/>
    <x v="40"/>
  </r>
  <r>
    <x v="0"/>
    <x v="1"/>
    <s v="GBP"/>
    <n v="1405249113"/>
    <n v="1402657113"/>
    <b v="0"/>
    <n v="55"/>
    <b v="1"/>
    <s v="theater/musical"/>
    <n v="1.3333333333333333"/>
    <n v="36.363999999999997"/>
    <x v="1"/>
    <x v="40"/>
  </r>
  <r>
    <x v="0"/>
    <x v="0"/>
    <s v="USD"/>
    <n v="1422636814"/>
    <n v="1420044814"/>
    <b v="0"/>
    <n v="32"/>
    <b v="1"/>
    <s v="theater/musical"/>
    <n v="1.0137499999999999"/>
    <n v="126.71899999999999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000000000004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800000000001"/>
    <x v="1"/>
    <x v="38"/>
  </r>
  <r>
    <x v="2"/>
    <x v="0"/>
    <s v="USD"/>
    <n v="1428894380"/>
    <n v="1426302380"/>
    <b v="0"/>
    <n v="0"/>
    <b v="0"/>
    <s v="theater/spaces"/>
    <n v="0"/>
    <n v="0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n v="0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2000000000003"/>
    <x v="1"/>
    <x v="38"/>
  </r>
  <r>
    <x v="2"/>
    <x v="0"/>
    <s v="USD"/>
    <n v="1433259293"/>
    <n v="1428075293"/>
    <b v="0"/>
    <n v="9"/>
    <b v="0"/>
    <s v="theater/spaces"/>
    <n v="4.8000000000000001E-5"/>
    <n v="2.6669999999999998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n v="0"/>
    <x v="1"/>
    <x v="38"/>
  </r>
  <r>
    <x v="1"/>
    <x v="0"/>
    <s v="USD"/>
    <n v="1412536573"/>
    <n v="1408648573"/>
    <b v="0"/>
    <n v="58"/>
    <b v="0"/>
    <s v="theater/spaces"/>
    <n v="2.1919999999999999E-2"/>
    <n v="18.896999999999998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7"/>
    <x v="1"/>
    <x v="38"/>
  </r>
  <r>
    <x v="1"/>
    <x v="0"/>
    <s v="USD"/>
    <n v="1489669203"/>
    <n v="1487944803"/>
    <b v="0"/>
    <n v="0"/>
    <b v="0"/>
    <s v="theater/spaces"/>
    <n v="0"/>
    <n v="0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2999999999998"/>
    <x v="1"/>
    <x v="38"/>
  </r>
  <r>
    <x v="1"/>
    <x v="0"/>
    <s v="USD"/>
    <n v="1462729317"/>
    <n v="1457548917"/>
    <b v="0"/>
    <n v="0"/>
    <b v="0"/>
    <s v="theater/spaces"/>
    <n v="0"/>
    <n v="0"/>
    <x v="1"/>
    <x v="38"/>
  </r>
  <r>
    <x v="1"/>
    <x v="1"/>
    <s v="GBP"/>
    <n v="1465258325"/>
    <n v="1462666325"/>
    <b v="0"/>
    <n v="0"/>
    <b v="0"/>
    <s v="theater/spaces"/>
    <n v="0"/>
    <n v="0"/>
    <x v="1"/>
    <x v="38"/>
  </r>
  <r>
    <x v="1"/>
    <x v="0"/>
    <s v="USD"/>
    <n v="1410459023"/>
    <n v="1407867023"/>
    <b v="0"/>
    <n v="0"/>
    <b v="0"/>
    <s v="theater/spaces"/>
    <n v="0"/>
    <n v="0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100000000001"/>
    <x v="1"/>
    <x v="6"/>
  </r>
  <r>
    <x v="0"/>
    <x v="0"/>
    <s v="USD"/>
    <n v="1407360720"/>
    <n v="1404769819"/>
    <b v="0"/>
    <n v="196"/>
    <b v="1"/>
    <s v="theater/plays"/>
    <n v="1.0071379999999999"/>
    <n v="25.692"/>
    <x v="1"/>
    <x v="6"/>
  </r>
  <r>
    <x v="0"/>
    <x v="0"/>
    <s v="USD"/>
    <n v="1436290233"/>
    <n v="1433698233"/>
    <b v="0"/>
    <n v="39"/>
    <b v="1"/>
    <s v="theater/plays"/>
    <n v="1.0900000000000001"/>
    <n v="41.923000000000002"/>
    <x v="1"/>
    <x v="6"/>
  </r>
  <r>
    <x v="0"/>
    <x v="0"/>
    <s v="USD"/>
    <n v="1442425412"/>
    <n v="1439833412"/>
    <b v="0"/>
    <n v="128"/>
    <b v="1"/>
    <s v="theater/plays"/>
    <n v="1.1363000000000001"/>
    <n v="88.772999999999996"/>
    <x v="1"/>
    <x v="6"/>
  </r>
  <r>
    <x v="0"/>
    <x v="0"/>
    <s v="USD"/>
    <n v="1425872692"/>
    <n v="1423284292"/>
    <b v="0"/>
    <n v="71"/>
    <b v="1"/>
    <s v="theater/plays"/>
    <n v="1.1392"/>
    <n v="80.224999999999994"/>
    <x v="1"/>
    <x v="6"/>
  </r>
  <r>
    <x v="0"/>
    <x v="0"/>
    <s v="USD"/>
    <n v="1471406340"/>
    <n v="1470227660"/>
    <b v="0"/>
    <n v="47"/>
    <b v="1"/>
    <s v="theater/plays"/>
    <n v="1.06"/>
    <n v="78.936000000000007"/>
    <x v="1"/>
    <x v="6"/>
  </r>
  <r>
    <x v="0"/>
    <x v="5"/>
    <s v="CAD"/>
    <n v="1430693460"/>
    <n v="1428087153"/>
    <b v="0"/>
    <n v="17"/>
    <b v="1"/>
    <s v="theater/plays"/>
    <n v="1.625"/>
    <n v="95.587999999999994"/>
    <x v="1"/>
    <x v="6"/>
  </r>
  <r>
    <x v="0"/>
    <x v="0"/>
    <s v="USD"/>
    <n v="1405699451"/>
    <n v="1403107451"/>
    <b v="0"/>
    <n v="91"/>
    <b v="1"/>
    <s v="theater/plays"/>
    <n v="1.06"/>
    <n v="69.89"/>
    <x v="1"/>
    <x v="6"/>
  </r>
  <r>
    <x v="0"/>
    <x v="0"/>
    <s v="USD"/>
    <n v="1409500078"/>
    <n v="1406908078"/>
    <b v="0"/>
    <n v="43"/>
    <b v="1"/>
    <s v="theater/plays"/>
    <n v="1.0015624999999999"/>
    <n v="74.534999999999997"/>
    <x v="1"/>
    <x v="6"/>
  </r>
  <r>
    <x v="0"/>
    <x v="0"/>
    <s v="USD"/>
    <n v="1480899600"/>
    <n v="1479609520"/>
    <b v="0"/>
    <n v="17"/>
    <b v="1"/>
    <s v="theater/plays"/>
    <n v="1.0535000000000001"/>
    <n v="123.941"/>
    <x v="1"/>
    <x v="6"/>
  </r>
  <r>
    <x v="0"/>
    <x v="0"/>
    <s v="USD"/>
    <n v="1451620800"/>
    <n v="1449171508"/>
    <b v="0"/>
    <n v="33"/>
    <b v="1"/>
    <s v="theater/plays"/>
    <n v="1.748"/>
    <n v="264.84800000000001"/>
    <x v="1"/>
    <x v="6"/>
  </r>
  <r>
    <x v="0"/>
    <x v="0"/>
    <s v="USD"/>
    <n v="1411695300"/>
    <n v="1409275671"/>
    <b v="0"/>
    <n v="87"/>
    <b v="1"/>
    <s v="theater/plays"/>
    <n v="1.02"/>
    <n v="58.621000000000002"/>
    <x v="1"/>
    <x v="6"/>
  </r>
  <r>
    <x v="0"/>
    <x v="0"/>
    <s v="USD"/>
    <n v="1417057200"/>
    <n v="1414599886"/>
    <b v="0"/>
    <n v="113"/>
    <b v="1"/>
    <s v="theater/plays"/>
    <n v="1.00125"/>
    <n v="70.885000000000005"/>
    <x v="1"/>
    <x v="6"/>
  </r>
  <r>
    <x v="0"/>
    <x v="1"/>
    <s v="GBP"/>
    <n v="1457870400"/>
    <n v="1456421530"/>
    <b v="0"/>
    <n v="14"/>
    <b v="1"/>
    <s v="theater/plays"/>
    <n v="1.7142857142857142"/>
    <n v="8.5709999999999997"/>
    <x v="1"/>
    <x v="6"/>
  </r>
  <r>
    <x v="0"/>
    <x v="0"/>
    <s v="USD"/>
    <n v="1427076840"/>
    <n v="1421960934"/>
    <b v="0"/>
    <n v="30"/>
    <b v="1"/>
    <s v="theater/plays"/>
    <n v="1.1356666666666666"/>
    <n v="113.56699999999999"/>
    <x v="1"/>
    <x v="6"/>
  </r>
  <r>
    <x v="0"/>
    <x v="0"/>
    <s v="USD"/>
    <n v="1413784740"/>
    <n v="1412954547"/>
    <b v="0"/>
    <n v="16"/>
    <b v="1"/>
    <s v="theater/plays"/>
    <n v="1.2946666666666666"/>
    <n v="60.688000000000002"/>
    <x v="1"/>
    <x v="6"/>
  </r>
  <r>
    <x v="0"/>
    <x v="0"/>
    <s v="USD"/>
    <n v="1420524000"/>
    <n v="1419104823"/>
    <b v="0"/>
    <n v="46"/>
    <b v="1"/>
    <s v="theater/plays"/>
    <n v="1.014"/>
    <n v="110.217"/>
    <x v="1"/>
    <x v="6"/>
  </r>
  <r>
    <x v="0"/>
    <x v="0"/>
    <s v="USD"/>
    <n v="1440381600"/>
    <n v="1438639130"/>
    <b v="0"/>
    <n v="24"/>
    <b v="1"/>
    <s v="theater/plays"/>
    <n v="1.0916666666666666"/>
    <n v="136.458"/>
    <x v="1"/>
    <x v="6"/>
  </r>
  <r>
    <x v="0"/>
    <x v="17"/>
    <s v="EUR"/>
    <n v="1443014756"/>
    <n v="1439126756"/>
    <b v="1"/>
    <n v="97"/>
    <b v="1"/>
    <s v="theater/spaces"/>
    <n v="1.28925"/>
    <n v="53.164999999999999"/>
    <x v="1"/>
    <x v="38"/>
  </r>
  <r>
    <x v="0"/>
    <x v="1"/>
    <s v="GBP"/>
    <n v="1455208143"/>
    <n v="1452616143"/>
    <b v="1"/>
    <n v="59"/>
    <b v="1"/>
    <s v="theater/spaces"/>
    <n v="1.0206"/>
    <n v="86.492000000000004"/>
    <x v="1"/>
    <x v="38"/>
  </r>
  <r>
    <x v="0"/>
    <x v="0"/>
    <s v="USD"/>
    <n v="1415722236"/>
    <n v="1410534636"/>
    <b v="1"/>
    <n v="1095"/>
    <b v="1"/>
    <s v="theater/spaces"/>
    <n v="1.465395775862069"/>
    <n v="155.238"/>
    <x v="1"/>
    <x v="38"/>
  </r>
  <r>
    <x v="0"/>
    <x v="0"/>
    <s v="USD"/>
    <n v="1472020881"/>
    <n v="1469428881"/>
    <b v="1"/>
    <n v="218"/>
    <b v="1"/>
    <s v="theater/spaces"/>
    <n v="1.00352"/>
    <n v="115.083"/>
    <x v="1"/>
    <x v="38"/>
  </r>
  <r>
    <x v="0"/>
    <x v="4"/>
    <s v="NZD"/>
    <n v="1477886400"/>
    <n v="1476228128"/>
    <b v="0"/>
    <n v="111"/>
    <b v="1"/>
    <s v="theater/spaces"/>
    <n v="1.2164999999999999"/>
    <n v="109.595"/>
    <x v="1"/>
    <x v="38"/>
  </r>
  <r>
    <x v="0"/>
    <x v="1"/>
    <s v="GBP"/>
    <n v="1462100406"/>
    <n v="1456920006"/>
    <b v="0"/>
    <n v="56"/>
    <b v="1"/>
    <s v="theater/spaces"/>
    <n v="1.0549999999999999"/>
    <n v="45.213999999999999"/>
    <x v="1"/>
    <x v="38"/>
  </r>
  <r>
    <x v="0"/>
    <x v="0"/>
    <s v="USD"/>
    <n v="1476316800"/>
    <n v="1473837751"/>
    <b v="0"/>
    <n v="265"/>
    <b v="1"/>
    <s v="theater/spaces"/>
    <n v="1.1040080000000001"/>
    <n v="104.152"/>
    <x v="1"/>
    <x v="38"/>
  </r>
  <r>
    <x v="0"/>
    <x v="1"/>
    <s v="GBP"/>
    <n v="1466412081"/>
    <n v="1463820081"/>
    <b v="0"/>
    <n v="28"/>
    <b v="1"/>
    <s v="theater/spaces"/>
    <n v="1"/>
    <n v="35.713999999999999"/>
    <x v="1"/>
    <x v="38"/>
  </r>
  <r>
    <x v="0"/>
    <x v="0"/>
    <s v="USD"/>
    <n v="1450673940"/>
    <n v="1448756962"/>
    <b v="0"/>
    <n v="364"/>
    <b v="1"/>
    <s v="theater/spaces"/>
    <n v="1.76535"/>
    <n v="96.997"/>
    <x v="1"/>
    <x v="38"/>
  </r>
  <r>
    <x v="0"/>
    <x v="0"/>
    <s v="USD"/>
    <n v="1452174420"/>
    <n v="1449150420"/>
    <b v="0"/>
    <n v="27"/>
    <b v="1"/>
    <s v="theater/spaces"/>
    <n v="1"/>
    <n v="370.37"/>
    <x v="1"/>
    <x v="38"/>
  </r>
  <r>
    <x v="0"/>
    <x v="0"/>
    <s v="USD"/>
    <n v="1485547530"/>
    <n v="1483646730"/>
    <b v="0"/>
    <n v="93"/>
    <b v="1"/>
    <s v="theater/spaces"/>
    <n v="1.0329411764705883"/>
    <n v="94.409000000000006"/>
    <x v="1"/>
    <x v="38"/>
  </r>
  <r>
    <x v="0"/>
    <x v="0"/>
    <s v="USD"/>
    <n v="1476037510"/>
    <n v="1473445510"/>
    <b v="0"/>
    <n v="64"/>
    <b v="1"/>
    <s v="theater/spaces"/>
    <n v="1.0449999999999999"/>
    <n v="48.984000000000002"/>
    <x v="1"/>
    <x v="38"/>
  </r>
  <r>
    <x v="0"/>
    <x v="0"/>
    <s v="USD"/>
    <n v="1455998867"/>
    <n v="1453406867"/>
    <b v="0"/>
    <n v="22"/>
    <b v="1"/>
    <s v="theater/spaces"/>
    <n v="1.0029999999999999"/>
    <n v="45.591000000000001"/>
    <x v="1"/>
    <x v="38"/>
  </r>
  <r>
    <x v="0"/>
    <x v="1"/>
    <s v="GBP"/>
    <n v="1412335772"/>
    <n v="1409743772"/>
    <b v="0"/>
    <n v="59"/>
    <b v="1"/>
    <s v="theater/spaces"/>
    <n v="4.577466666666667"/>
    <n v="23.274999999999999"/>
    <x v="1"/>
    <x v="38"/>
  </r>
  <r>
    <x v="0"/>
    <x v="0"/>
    <s v="USD"/>
    <n v="1484841471"/>
    <n v="1482249471"/>
    <b v="0"/>
    <n v="249"/>
    <b v="1"/>
    <s v="theater/spaces"/>
    <n v="1.0496000000000001"/>
    <n v="63.228999999999999"/>
    <x v="1"/>
    <x v="38"/>
  </r>
  <r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00000000001"/>
    <x v="1"/>
    <x v="38"/>
  </r>
  <r>
    <x v="0"/>
    <x v="0"/>
    <s v="USD"/>
    <n v="1356552252"/>
    <n v="1353960252"/>
    <b v="0"/>
    <n v="104"/>
    <b v="1"/>
    <s v="theater/spaces"/>
    <n v="1.0850614285714286"/>
    <n v="73.033000000000001"/>
    <x v="1"/>
    <x v="38"/>
  </r>
  <r>
    <x v="0"/>
    <x v="0"/>
    <s v="USD"/>
    <n v="1456811940"/>
    <n v="1454098976"/>
    <b v="0"/>
    <n v="17"/>
    <b v="1"/>
    <s v="theater/spaces"/>
    <n v="1.0116666666666667"/>
    <n v="178.529"/>
    <x v="1"/>
    <x v="38"/>
  </r>
  <r>
    <x v="0"/>
    <x v="0"/>
    <s v="USD"/>
    <n v="1416089324"/>
    <n v="1413493724"/>
    <b v="0"/>
    <n v="277"/>
    <b v="1"/>
    <s v="theater/spaces"/>
    <n v="1.12815"/>
    <n v="162.91"/>
    <x v="1"/>
    <x v="38"/>
  </r>
  <r>
    <x v="0"/>
    <x v="0"/>
    <s v="USD"/>
    <n v="1412611905"/>
    <n v="1410019905"/>
    <b v="0"/>
    <n v="118"/>
    <b v="1"/>
    <s v="theater/spaces"/>
    <n v="1.2049622641509434"/>
    <n v="108.242"/>
    <x v="1"/>
    <x v="38"/>
  </r>
  <r>
    <x v="0"/>
    <x v="5"/>
    <s v="CAD"/>
    <n v="1418580591"/>
    <n v="1415988591"/>
    <b v="0"/>
    <n v="97"/>
    <b v="1"/>
    <s v="theater/spaces"/>
    <n v="1.0774999999999999"/>
    <n v="88.86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99999999999"/>
    <x v="1"/>
    <x v="38"/>
  </r>
  <r>
    <x v="0"/>
    <x v="0"/>
    <s v="USD"/>
    <n v="1417012840"/>
    <n v="1414417240"/>
    <b v="0"/>
    <n v="128"/>
    <b v="1"/>
    <s v="theater/spaces"/>
    <n v="1.19756"/>
    <n v="233.898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2000000000002"/>
    <x v="1"/>
    <x v="38"/>
  </r>
  <r>
    <x v="0"/>
    <x v="0"/>
    <s v="USD"/>
    <n v="1434917049"/>
    <n v="1432325049"/>
    <b v="0"/>
    <n v="107"/>
    <b v="1"/>
    <s v="theater/spaces"/>
    <n v="1.5696000000000001"/>
    <n v="146.69200000000001"/>
    <x v="1"/>
    <x v="38"/>
  </r>
  <r>
    <x v="0"/>
    <x v="0"/>
    <s v="USD"/>
    <n v="1415163600"/>
    <n v="1412737080"/>
    <b v="0"/>
    <n v="557"/>
    <b v="1"/>
    <s v="theater/spaces"/>
    <n v="1.13104"/>
    <n v="50.765000000000001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99999999999"/>
    <x v="1"/>
    <x v="38"/>
  </r>
  <r>
    <x v="0"/>
    <x v="0"/>
    <s v="USD"/>
    <n v="1408566243"/>
    <n v="1405974243"/>
    <b v="0"/>
    <n v="159"/>
    <b v="1"/>
    <s v="theater/spaces"/>
    <n v="1.0584090909090909"/>
    <n v="146.447"/>
    <x v="1"/>
    <x v="38"/>
  </r>
  <r>
    <x v="0"/>
    <x v="6"/>
    <s v="EUR"/>
    <n v="1437429600"/>
    <n v="1433747376"/>
    <b v="0"/>
    <n v="41"/>
    <b v="1"/>
    <s v="theater/spaces"/>
    <n v="1.0071428571428571"/>
    <n v="103.17100000000001"/>
    <x v="1"/>
    <x v="38"/>
  </r>
  <r>
    <x v="0"/>
    <x v="0"/>
    <s v="USD"/>
    <n v="1401159600"/>
    <n v="1398801620"/>
    <b v="0"/>
    <n v="226"/>
    <b v="1"/>
    <s v="theater/spaces"/>
    <n v="1.2123333333333333"/>
    <n v="80.465000000000003"/>
    <x v="1"/>
    <x v="38"/>
  </r>
  <r>
    <x v="0"/>
    <x v="0"/>
    <s v="USD"/>
    <n v="1439583533"/>
    <n v="1434399533"/>
    <b v="0"/>
    <n v="30"/>
    <b v="1"/>
    <s v="theater/spaces"/>
    <n v="1.0057142857142858"/>
    <n v="234.667"/>
    <x v="1"/>
    <x v="38"/>
  </r>
  <r>
    <x v="0"/>
    <x v="0"/>
    <s v="USD"/>
    <n v="1479794340"/>
    <n v="1476715869"/>
    <b v="0"/>
    <n v="103"/>
    <b v="1"/>
    <s v="theater/spaces"/>
    <n v="1.1602222222222223"/>
    <n v="50.689"/>
    <x v="1"/>
    <x v="38"/>
  </r>
  <r>
    <x v="0"/>
    <x v="0"/>
    <s v="USD"/>
    <n v="1472338409"/>
    <n v="1468450409"/>
    <b v="0"/>
    <n v="62"/>
    <b v="1"/>
    <s v="theater/spaces"/>
    <n v="1.0087999999999999"/>
    <n v="162.71"/>
    <x v="1"/>
    <x v="38"/>
  </r>
  <r>
    <x v="0"/>
    <x v="1"/>
    <s v="GBP"/>
    <n v="1434039186"/>
    <n v="1430151186"/>
    <b v="0"/>
    <n v="6"/>
    <b v="1"/>
    <s v="theater/spaces"/>
    <n v="1.03"/>
    <n v="120.167"/>
    <x v="1"/>
    <x v="38"/>
  </r>
  <r>
    <x v="0"/>
    <x v="0"/>
    <s v="USD"/>
    <n v="1349567475"/>
    <n v="1346975475"/>
    <b v="0"/>
    <n v="182"/>
    <b v="1"/>
    <s v="theater/spaces"/>
    <n v="2.4641999999999999"/>
    <n v="67.697999999999993"/>
    <x v="1"/>
    <x v="38"/>
  </r>
  <r>
    <x v="0"/>
    <x v="1"/>
    <s v="GBP"/>
    <n v="1401465600"/>
    <n v="1399032813"/>
    <b v="0"/>
    <n v="145"/>
    <b v="1"/>
    <s v="theater/spaces"/>
    <n v="3.0219999999999998"/>
    <n v="52.103000000000002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999999999995"/>
    <x v="1"/>
    <x v="38"/>
  </r>
  <r>
    <x v="0"/>
    <x v="0"/>
    <s v="USD"/>
    <n v="1416285300"/>
    <n v="1413824447"/>
    <b v="0"/>
    <n v="348"/>
    <b v="1"/>
    <s v="theater/spaces"/>
    <n v="1.0967666666666667"/>
    <n v="94.549000000000007"/>
    <x v="1"/>
    <x v="38"/>
  </r>
  <r>
    <x v="0"/>
    <x v="0"/>
    <s v="USD"/>
    <n v="1442426171"/>
    <n v="1439834171"/>
    <b v="0"/>
    <n v="41"/>
    <b v="1"/>
    <s v="theater/spaces"/>
    <n v="1.0668571428571429"/>
    <n v="45.536999999999999"/>
    <x v="1"/>
    <x v="38"/>
  </r>
  <r>
    <x v="0"/>
    <x v="0"/>
    <s v="USD"/>
    <n v="1476479447"/>
    <n v="1471295447"/>
    <b v="0"/>
    <n v="29"/>
    <b v="1"/>
    <s v="theater/spaces"/>
    <n v="1"/>
    <n v="51.723999999999997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"/>
    <x v="1"/>
    <x v="38"/>
  </r>
  <r>
    <x v="0"/>
    <x v="0"/>
    <s v="USD"/>
    <n v="1477972740"/>
    <n v="1475326255"/>
    <b v="0"/>
    <n v="1260"/>
    <b v="1"/>
    <s v="theater/spaces"/>
    <n v="1.1253599999999999"/>
    <n v="89.313999999999993"/>
    <x v="1"/>
    <x v="38"/>
  </r>
  <r>
    <x v="0"/>
    <x v="0"/>
    <s v="USD"/>
    <n v="1367674009"/>
    <n v="1365082009"/>
    <b v="0"/>
    <n v="307"/>
    <b v="1"/>
    <s v="theater/spaces"/>
    <n v="1.0878684000000001"/>
    <n v="88.588999999999999"/>
    <x v="1"/>
    <x v="38"/>
  </r>
  <r>
    <x v="0"/>
    <x v="0"/>
    <s v="USD"/>
    <n v="1376654340"/>
    <n v="1373568644"/>
    <b v="0"/>
    <n v="329"/>
    <b v="1"/>
    <s v="theater/spaces"/>
    <n v="1.26732"/>
    <n v="96.301000000000002"/>
    <x v="1"/>
    <x v="38"/>
  </r>
  <r>
    <x v="0"/>
    <x v="0"/>
    <s v="USD"/>
    <n v="1285995540"/>
    <n v="1279574773"/>
    <b v="0"/>
    <n v="32"/>
    <b v="1"/>
    <s v="theater/spaces"/>
    <n v="2.1320000000000001"/>
    <n v="33.313000000000002"/>
    <x v="1"/>
    <x v="38"/>
  </r>
  <r>
    <x v="0"/>
    <x v="0"/>
    <s v="USD"/>
    <n v="1457071397"/>
    <n v="1451887397"/>
    <b v="0"/>
    <n v="27"/>
    <b v="1"/>
    <s v="theater/spaces"/>
    <n v="1.0049999999999999"/>
    <n v="37.222000000000001"/>
    <x v="1"/>
    <x v="38"/>
  </r>
  <r>
    <x v="0"/>
    <x v="0"/>
    <s v="USD"/>
    <n v="1388303940"/>
    <n v="1386011038"/>
    <b v="0"/>
    <n v="236"/>
    <b v="1"/>
    <s v="theater/spaces"/>
    <n v="1.0871389999999999"/>
    <n v="92.13"/>
    <x v="1"/>
    <x v="38"/>
  </r>
  <r>
    <x v="0"/>
    <x v="0"/>
    <s v="USD"/>
    <n v="1435359600"/>
    <n v="1434999621"/>
    <b v="0"/>
    <n v="42"/>
    <b v="1"/>
    <s v="theater/spaces"/>
    <n v="1.075"/>
    <n v="76.786000000000001"/>
    <x v="1"/>
    <x v="38"/>
  </r>
  <r>
    <x v="0"/>
    <x v="0"/>
    <s v="USD"/>
    <n v="1453323048"/>
    <n v="1450731048"/>
    <b v="0"/>
    <n v="95"/>
    <b v="1"/>
    <s v="theater/spaces"/>
    <n v="1.1048192771084338"/>
    <n v="96.525999999999996"/>
    <x v="1"/>
    <x v="38"/>
  </r>
  <r>
    <x v="0"/>
    <x v="1"/>
    <s v="GBP"/>
    <n v="1444149047"/>
    <n v="1441557047"/>
    <b v="0"/>
    <n v="37"/>
    <b v="1"/>
    <s v="theater/spaces"/>
    <n v="1.28"/>
    <n v="51.892000000000003"/>
    <x v="1"/>
    <x v="38"/>
  </r>
  <r>
    <x v="0"/>
    <x v="5"/>
    <s v="CAD"/>
    <n v="1429152600"/>
    <n v="1426815699"/>
    <b v="0"/>
    <n v="128"/>
    <b v="1"/>
    <s v="theater/spaces"/>
    <n v="1.1000666666666667"/>
    <n v="128.91399999999999"/>
    <x v="1"/>
    <x v="38"/>
  </r>
  <r>
    <x v="0"/>
    <x v="0"/>
    <s v="USD"/>
    <n v="1454433998"/>
    <n v="1453137998"/>
    <b v="0"/>
    <n v="156"/>
    <b v="1"/>
    <s v="theater/spaces"/>
    <n v="1.0934166666666667"/>
    <n v="84.108999999999995"/>
    <x v="1"/>
    <x v="38"/>
  </r>
  <r>
    <x v="0"/>
    <x v="0"/>
    <s v="USD"/>
    <n v="1408679055"/>
    <n v="1406087055"/>
    <b v="0"/>
    <n v="64"/>
    <b v="1"/>
    <s v="theater/spaces"/>
    <n v="1.3270650000000002"/>
    <n v="82.941999999999993"/>
    <x v="1"/>
    <x v="38"/>
  </r>
  <r>
    <x v="0"/>
    <x v="0"/>
    <s v="USD"/>
    <n v="1410324720"/>
    <n v="1407784586"/>
    <b v="0"/>
    <n v="58"/>
    <b v="1"/>
    <s v="theater/spaces"/>
    <n v="1.9084810126582279"/>
    <n v="259.94799999999998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099999999999"/>
    <x v="1"/>
    <x v="38"/>
  </r>
  <r>
    <x v="0"/>
    <x v="0"/>
    <s v="USD"/>
    <n v="1434241255"/>
    <n v="1431649255"/>
    <b v="0"/>
    <n v="54"/>
    <b v="1"/>
    <s v="theater/spaces"/>
    <n v="1.0666666666666667"/>
    <n v="74.073999999999998"/>
    <x v="1"/>
    <x v="38"/>
  </r>
  <r>
    <x v="0"/>
    <x v="0"/>
    <s v="USD"/>
    <n v="1462420960"/>
    <n v="1459828960"/>
    <b v="0"/>
    <n v="9"/>
    <b v="1"/>
    <s v="theater/spaces"/>
    <n v="1.06"/>
    <n v="70.667000000000002"/>
    <x v="1"/>
    <x v="38"/>
  </r>
  <r>
    <x v="2"/>
    <x v="1"/>
    <s v="GBP"/>
    <n v="1486547945"/>
    <n v="1483955945"/>
    <b v="1"/>
    <n v="35"/>
    <b v="0"/>
    <s v="theater/spaces"/>
    <n v="0.23628571428571429"/>
    <n v="23.629000000000001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"/>
    <x v="1"/>
    <x v="38"/>
  </r>
  <r>
    <x v="2"/>
    <x v="0"/>
    <s v="USD"/>
    <n v="1425258240"/>
    <n v="1422043154"/>
    <b v="0"/>
    <n v="0"/>
    <b v="0"/>
    <s v="theater/spaces"/>
    <n v="0"/>
    <n v="0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n v="0"/>
    <x v="1"/>
    <x v="38"/>
  </r>
  <r>
    <x v="2"/>
    <x v="1"/>
    <s v="GBP"/>
    <n v="1459694211"/>
    <n v="1457105811"/>
    <b v="0"/>
    <n v="0"/>
    <b v="0"/>
    <s v="theater/spaces"/>
    <n v="0"/>
    <n v="0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2999999999998"/>
    <x v="1"/>
    <x v="38"/>
  </r>
  <r>
    <x v="2"/>
    <x v="0"/>
    <s v="USD"/>
    <n v="1407955748"/>
    <n v="1405363748"/>
    <b v="0"/>
    <n v="0"/>
    <b v="0"/>
    <s v="theater/spaces"/>
    <n v="0"/>
    <n v="0"/>
    <x v="1"/>
    <x v="38"/>
  </r>
  <r>
    <x v="2"/>
    <x v="0"/>
    <s v="USD"/>
    <n v="1443636000"/>
    <n v="1441111892"/>
    <b v="0"/>
    <n v="67"/>
    <b v="0"/>
    <s v="theater/spaces"/>
    <n v="0.66839999999999999"/>
    <n v="99.760999999999996"/>
    <x v="1"/>
    <x v="38"/>
  </r>
  <r>
    <x v="2"/>
    <x v="0"/>
    <s v="USD"/>
    <n v="1477174138"/>
    <n v="1474150138"/>
    <b v="0"/>
    <n v="23"/>
    <b v="0"/>
    <s v="theater/spaces"/>
    <n v="0.19566666666666666"/>
    <n v="25.521999999999998"/>
    <x v="1"/>
    <x v="38"/>
  </r>
  <r>
    <x v="2"/>
    <x v="0"/>
    <s v="USD"/>
    <n v="1448175540"/>
    <n v="1445483246"/>
    <b v="0"/>
    <n v="72"/>
    <b v="0"/>
    <s v="theater/spaces"/>
    <n v="0.11294666666666667"/>
    <n v="117.65300000000001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9999999999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3000000000001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8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3000000000001"/>
    <x v="1"/>
    <x v="38"/>
  </r>
  <r>
    <x v="2"/>
    <x v="6"/>
    <s v="EUR"/>
    <n v="1457617359"/>
    <n v="1455025359"/>
    <b v="0"/>
    <n v="3"/>
    <b v="0"/>
    <s v="theater/spaces"/>
    <n v="8.8000000000000003E-4"/>
    <n v="7.3330000000000002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7000000000002"/>
    <x v="1"/>
    <x v="38"/>
  </r>
  <r>
    <x v="2"/>
    <x v="0"/>
    <s v="USD"/>
    <n v="1427040435"/>
    <n v="1424452035"/>
    <b v="0"/>
    <n v="27"/>
    <b v="0"/>
    <s v="theater/spaces"/>
    <n v="8.4173998587352451E-3"/>
    <n v="415.77800000000002"/>
    <x v="1"/>
    <x v="38"/>
  </r>
  <r>
    <x v="2"/>
    <x v="0"/>
    <s v="USD"/>
    <n v="1419644444"/>
    <n v="1414456844"/>
    <b v="0"/>
    <n v="7"/>
    <b v="0"/>
    <s v="theater/spaces"/>
    <n v="1.8799999999999999E-4"/>
    <n v="53.713999999999999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n v="0"/>
    <x v="1"/>
    <x v="38"/>
  </r>
  <r>
    <x v="2"/>
    <x v="0"/>
    <s v="USD"/>
    <n v="1409547600"/>
    <n v="1406986278"/>
    <b v="0"/>
    <n v="3"/>
    <b v="0"/>
    <s v="theater/spaces"/>
    <n v="2.8E-3"/>
    <n v="18.667000000000002"/>
    <x v="1"/>
    <x v="38"/>
  </r>
  <r>
    <x v="2"/>
    <x v="0"/>
    <s v="USD"/>
    <n v="1430851680"/>
    <n v="1428340931"/>
    <b v="0"/>
    <n v="6"/>
    <b v="0"/>
    <s v="theater/spaces"/>
    <n v="0.11579206701157921"/>
    <n v="78.332999999999998"/>
    <x v="1"/>
    <x v="38"/>
  </r>
  <r>
    <x v="2"/>
    <x v="0"/>
    <s v="USD"/>
    <n v="1443561159"/>
    <n v="1440969159"/>
    <b v="0"/>
    <n v="9"/>
    <b v="0"/>
    <s v="theater/spaces"/>
    <n v="2.4400000000000002E-2"/>
    <n v="67.778000000000006"/>
    <x v="1"/>
    <x v="38"/>
  </r>
  <r>
    <x v="2"/>
    <x v="13"/>
    <s v="EUR"/>
    <n v="1439827559"/>
    <n v="1434643559"/>
    <b v="0"/>
    <n v="3"/>
    <b v="0"/>
    <s v="theater/spaces"/>
    <n v="2.5000000000000001E-3"/>
    <n v="16.667000000000002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9"/>
    <x v="1"/>
    <x v="38"/>
  </r>
  <r>
    <x v="2"/>
    <x v="0"/>
    <s v="USD"/>
    <n v="1430505545"/>
    <n v="1425325145"/>
    <b v="0"/>
    <n v="9"/>
    <b v="0"/>
    <s v="theater/spaces"/>
    <n v="5.080888888888889E-2"/>
    <n v="1270.222"/>
    <x v="1"/>
    <x v="38"/>
  </r>
  <r>
    <x v="2"/>
    <x v="0"/>
    <s v="USD"/>
    <n v="1471214743"/>
    <n v="1468622743"/>
    <b v="0"/>
    <n v="9"/>
    <b v="0"/>
    <s v="theater/spaces"/>
    <n v="0.15920000000000001"/>
    <n v="88.444000000000003"/>
    <x v="1"/>
    <x v="38"/>
  </r>
  <r>
    <x v="2"/>
    <x v="0"/>
    <s v="USD"/>
    <n v="1444946400"/>
    <n v="1441723912"/>
    <b v="0"/>
    <n v="21"/>
    <b v="0"/>
    <s v="theater/spaces"/>
    <n v="1.1831900000000001E-2"/>
    <n v="56.341999999999999"/>
    <x v="1"/>
    <x v="38"/>
  </r>
  <r>
    <x v="2"/>
    <x v="5"/>
    <s v="CAD"/>
    <n v="1401595140"/>
    <n v="1398980941"/>
    <b v="0"/>
    <n v="17"/>
    <b v="0"/>
    <s v="theater/spaces"/>
    <n v="0.22750000000000001"/>
    <n v="53.529000000000003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6000000000001"/>
    <x v="1"/>
    <x v="38"/>
  </r>
  <r>
    <x v="2"/>
    <x v="1"/>
    <s v="GBP"/>
    <n v="1475848800"/>
    <n v="1474027501"/>
    <b v="0"/>
    <n v="42"/>
    <b v="0"/>
    <s v="theater/spaces"/>
    <n v="0.17150000000000001"/>
    <n v="40.832999999999998"/>
    <x v="1"/>
    <x v="38"/>
  </r>
  <r>
    <x v="2"/>
    <x v="0"/>
    <s v="USD"/>
    <n v="1454890620"/>
    <n v="1450724449"/>
    <b v="0"/>
    <n v="27"/>
    <b v="0"/>
    <s v="theater/spaces"/>
    <n v="3.608004104669061E-2"/>
    <n v="65.11100000000000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00000000001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00000000000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99999999995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00000000001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3999999999997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000000000004"/>
    <x v="1"/>
    <x v="38"/>
  </r>
  <r>
    <x v="2"/>
    <x v="0"/>
    <s v="USD"/>
    <n v="1477968934"/>
    <n v="1472784934"/>
    <b v="0"/>
    <n v="9"/>
    <b v="0"/>
    <s v="theater/spaces"/>
    <n v="4.7363636363636365E-2"/>
    <n v="57.889000000000003"/>
    <x v="1"/>
    <x v="38"/>
  </r>
  <r>
    <x v="2"/>
    <x v="0"/>
    <s v="USD"/>
    <n v="1429291982"/>
    <n v="1426699982"/>
    <b v="0"/>
    <n v="37"/>
    <b v="0"/>
    <s v="theater/spaces"/>
    <n v="4.2435339894712751E-2"/>
    <n v="125.27"/>
    <x v="1"/>
    <x v="38"/>
  </r>
  <r>
    <x v="2"/>
    <x v="0"/>
    <s v="USD"/>
    <n v="1411312250"/>
    <n v="1406128250"/>
    <b v="0"/>
    <n v="0"/>
    <b v="0"/>
    <s v="theater/spaces"/>
    <n v="0"/>
    <n v="0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500000000001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n v="0"/>
    <x v="1"/>
    <x v="38"/>
  </r>
  <r>
    <x v="1"/>
    <x v="0"/>
    <s v="USD"/>
    <n v="1459121162"/>
    <n v="1456532762"/>
    <b v="0"/>
    <n v="17"/>
    <b v="0"/>
    <s v="theater/spaces"/>
    <n v="4.1599999999999998E-2"/>
    <n v="61.176000000000002"/>
    <x v="1"/>
    <x v="38"/>
  </r>
  <r>
    <x v="1"/>
    <x v="0"/>
    <s v="USD"/>
    <n v="1425242029"/>
    <n v="1422650029"/>
    <b v="0"/>
    <n v="0"/>
    <b v="0"/>
    <s v="theater/spaces"/>
    <n v="0"/>
    <n v="0"/>
    <x v="1"/>
    <x v="38"/>
  </r>
  <r>
    <x v="3"/>
    <x v="0"/>
    <s v="USD"/>
    <n v="1489690141"/>
    <n v="1487101741"/>
    <b v="0"/>
    <n v="117"/>
    <b v="0"/>
    <s v="theater/plays"/>
    <n v="1.0860666666666667"/>
    <n v="139.239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3000000000001"/>
    <x v="1"/>
    <x v="6"/>
  </r>
  <r>
    <x v="3"/>
    <x v="1"/>
    <s v="GBP"/>
    <n v="1491001140"/>
    <n v="1487847954"/>
    <b v="0"/>
    <n v="22"/>
    <b v="0"/>
    <s v="theater/plays"/>
    <n v="1.278"/>
    <n v="29.045000000000002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n v="0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n v="0"/>
    <x v="1"/>
    <x v="6"/>
  </r>
  <r>
    <x v="3"/>
    <x v="0"/>
    <s v="USD"/>
    <n v="1489903200"/>
    <n v="1488459307"/>
    <b v="0"/>
    <n v="30"/>
    <b v="0"/>
    <s v="theater/plays"/>
    <n v="0.754"/>
    <n v="251.333"/>
    <x v="1"/>
    <x v="6"/>
  </r>
  <r>
    <x v="3"/>
    <x v="0"/>
    <s v="USD"/>
    <n v="1490659134"/>
    <n v="1485478734"/>
    <b v="0"/>
    <n v="0"/>
    <b v="0"/>
    <s v="theater/plays"/>
    <n v="0"/>
    <n v="0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"/>
    <x v="1"/>
    <x v="6"/>
  </r>
  <r>
    <x v="0"/>
    <x v="0"/>
    <s v="USD"/>
    <n v="1412136000"/>
    <n v="1410278284"/>
    <b v="1"/>
    <n v="57"/>
    <b v="1"/>
    <s v="theater/plays"/>
    <n v="1.3116666666666668"/>
    <n v="41.420999999999999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"/>
    <x v="1"/>
    <x v="6"/>
  </r>
  <r>
    <x v="0"/>
    <x v="0"/>
    <s v="USD"/>
    <n v="1410379774"/>
    <n v="1407787774"/>
    <b v="1"/>
    <n v="34"/>
    <b v="1"/>
    <s v="theater/plays"/>
    <n v="1.004"/>
    <n v="103.35299999999999"/>
    <x v="1"/>
    <x v="6"/>
  </r>
  <r>
    <x v="0"/>
    <x v="1"/>
    <s v="GBP"/>
    <n v="1383425367"/>
    <n v="1380833367"/>
    <b v="1"/>
    <n v="67"/>
    <b v="1"/>
    <s v="theater/plays"/>
    <n v="1.0595454545454546"/>
    <n v="34.790999999999997"/>
    <x v="1"/>
    <x v="6"/>
  </r>
  <r>
    <x v="0"/>
    <x v="0"/>
    <s v="USD"/>
    <n v="1304225940"/>
    <n v="1301542937"/>
    <b v="1"/>
    <n v="241"/>
    <b v="1"/>
    <s v="theater/plays"/>
    <n v="3.3558333333333334"/>
    <n v="41.774000000000001"/>
    <x v="1"/>
    <x v="6"/>
  </r>
  <r>
    <x v="0"/>
    <x v="0"/>
    <s v="USD"/>
    <n v="1333310458"/>
    <n v="1330722058"/>
    <b v="1"/>
    <n v="123"/>
    <b v="1"/>
    <s v="theater/plays"/>
    <n v="1.1292857142857142"/>
    <n v="64.268000000000001"/>
    <x v="1"/>
    <x v="6"/>
  </r>
  <r>
    <x v="0"/>
    <x v="1"/>
    <s v="GBP"/>
    <n v="1356004725"/>
    <n v="1353412725"/>
    <b v="1"/>
    <n v="302"/>
    <b v="1"/>
    <s v="theater/plays"/>
    <n v="1.885046"/>
    <n v="31.209"/>
    <x v="1"/>
    <x v="6"/>
  </r>
  <r>
    <x v="0"/>
    <x v="0"/>
    <s v="USD"/>
    <n v="1338591144"/>
    <n v="1335567144"/>
    <b v="1"/>
    <n v="89"/>
    <b v="1"/>
    <s v="theater/plays"/>
    <n v="1.0181818181818181"/>
    <n v="62.920999999999999"/>
    <x v="1"/>
    <x v="6"/>
  </r>
  <r>
    <x v="0"/>
    <x v="0"/>
    <s v="USD"/>
    <n v="1405746000"/>
    <n v="1404932105"/>
    <b v="1"/>
    <n v="41"/>
    <b v="1"/>
    <s v="theater/plays"/>
    <n v="1.01"/>
    <n v="98.537000000000006"/>
    <x v="1"/>
    <x v="6"/>
  </r>
  <r>
    <x v="0"/>
    <x v="0"/>
    <s v="USD"/>
    <n v="1374523752"/>
    <n v="1371931752"/>
    <b v="1"/>
    <n v="69"/>
    <b v="1"/>
    <s v="theater/plays"/>
    <n v="1.1399999999999999"/>
    <n v="82.608999999999995"/>
    <x v="1"/>
    <x v="6"/>
  </r>
  <r>
    <x v="0"/>
    <x v="0"/>
    <s v="USD"/>
    <n v="1326927600"/>
    <n v="1323221761"/>
    <b v="1"/>
    <n v="52"/>
    <b v="1"/>
    <s v="theater/plays"/>
    <n v="1.3348133333333334"/>
    <n v="38.503999999999998"/>
    <x v="1"/>
    <x v="6"/>
  </r>
  <r>
    <x v="0"/>
    <x v="0"/>
    <s v="USD"/>
    <n v="1407905940"/>
    <n v="1405923687"/>
    <b v="1"/>
    <n v="57"/>
    <b v="1"/>
    <s v="theater/plays"/>
    <n v="1.0153333333333334"/>
    <n v="80.158000000000001"/>
    <x v="1"/>
    <x v="6"/>
  </r>
  <r>
    <x v="0"/>
    <x v="1"/>
    <s v="GBP"/>
    <n v="1413377522"/>
    <n v="1410785522"/>
    <b v="1"/>
    <n v="74"/>
    <b v="1"/>
    <s v="theater/plays"/>
    <n v="1.0509999999999999"/>
    <n v="28.405000000000001"/>
    <x v="1"/>
    <x v="6"/>
  </r>
  <r>
    <x v="0"/>
    <x v="0"/>
    <s v="USD"/>
    <n v="1404698400"/>
    <n v="1402331262"/>
    <b v="1"/>
    <n v="63"/>
    <b v="1"/>
    <s v="theater/plays"/>
    <n v="1.2715000000000001"/>
    <n v="80.73"/>
    <x v="1"/>
    <x v="6"/>
  </r>
  <r>
    <x v="0"/>
    <x v="0"/>
    <s v="USD"/>
    <n v="1402855525"/>
    <n v="1400263525"/>
    <b v="1"/>
    <n v="72"/>
    <b v="1"/>
    <s v="theater/plays"/>
    <n v="1.1115384615384616"/>
    <n v="200.69399999999999"/>
    <x v="1"/>
    <x v="6"/>
  </r>
  <r>
    <x v="0"/>
    <x v="0"/>
    <s v="USD"/>
    <n v="1402341615"/>
    <n v="1399490415"/>
    <b v="1"/>
    <n v="71"/>
    <b v="1"/>
    <s v="theater/plays"/>
    <n v="1.0676000000000001"/>
    <n v="37.591999999999999"/>
    <x v="1"/>
    <x v="6"/>
  </r>
  <r>
    <x v="0"/>
    <x v="0"/>
    <s v="USD"/>
    <n v="1304395140"/>
    <n v="1302493760"/>
    <b v="1"/>
    <n v="21"/>
    <b v="1"/>
    <s v="theater/plays"/>
    <n v="1.6266666666666667"/>
    <n v="58.094999999999999"/>
    <x v="1"/>
    <x v="6"/>
  </r>
  <r>
    <x v="0"/>
    <x v="0"/>
    <s v="USD"/>
    <n v="1416988740"/>
    <n v="1414514153"/>
    <b v="1"/>
    <n v="930"/>
    <b v="1"/>
    <s v="theater/plays"/>
    <n v="1.6022808571428573"/>
    <n v="60.301000000000002"/>
    <x v="1"/>
    <x v="6"/>
  </r>
  <r>
    <x v="0"/>
    <x v="0"/>
    <s v="USD"/>
    <n v="1406952781"/>
    <n v="1405743181"/>
    <b v="1"/>
    <n v="55"/>
    <b v="1"/>
    <s v="theater/plays"/>
    <n v="1.1616666666666666"/>
    <n v="63.363999999999997"/>
    <x v="1"/>
    <x v="6"/>
  </r>
  <r>
    <x v="0"/>
    <x v="0"/>
    <s v="USD"/>
    <n v="1402696800"/>
    <n v="1399948353"/>
    <b v="1"/>
    <n v="61"/>
    <b v="1"/>
    <s v="theater/plays"/>
    <n v="1.242"/>
    <n v="50.902000000000001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2"/>
    <x v="1"/>
    <x v="6"/>
  </r>
  <r>
    <x v="0"/>
    <x v="1"/>
    <s v="GBP"/>
    <n v="1462545358"/>
    <n v="1459953358"/>
    <b v="1"/>
    <n v="117"/>
    <b v="1"/>
    <s v="theater/plays"/>
    <n v="1.0881428571428571"/>
    <n v="65.102999999999994"/>
    <x v="1"/>
    <x v="6"/>
  </r>
  <r>
    <x v="0"/>
    <x v="0"/>
    <s v="USD"/>
    <n v="1329240668"/>
    <n v="1326648668"/>
    <b v="1"/>
    <n v="29"/>
    <b v="1"/>
    <s v="theater/plays"/>
    <n v="1.1499999999999999"/>
    <n v="79.31"/>
    <x v="1"/>
    <x v="6"/>
  </r>
  <r>
    <x v="0"/>
    <x v="0"/>
    <s v="USD"/>
    <n v="1411765492"/>
    <n v="1409173492"/>
    <b v="1"/>
    <n v="74"/>
    <b v="1"/>
    <s v="theater/plays"/>
    <n v="1.03"/>
    <n v="139.18899999999999"/>
    <x v="1"/>
    <x v="6"/>
  </r>
  <r>
    <x v="0"/>
    <x v="0"/>
    <s v="USD"/>
    <n v="1408999508"/>
    <n v="1407789908"/>
    <b v="1"/>
    <n v="23"/>
    <b v="1"/>
    <s v="theater/plays"/>
    <n v="1.0113333333333334"/>
    <n v="131.91300000000001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3000000000002"/>
    <x v="1"/>
    <x v="6"/>
  </r>
  <r>
    <x v="0"/>
    <x v="0"/>
    <s v="USD"/>
    <n v="1403366409"/>
    <n v="1400774409"/>
    <b v="1"/>
    <n v="51"/>
    <b v="1"/>
    <s v="theater/plays"/>
    <n v="1.1739999999999999"/>
    <n v="57.548999999999999"/>
    <x v="1"/>
    <x v="6"/>
  </r>
  <r>
    <x v="0"/>
    <x v="1"/>
    <s v="GBP"/>
    <n v="1405521075"/>
    <n v="1402929075"/>
    <b v="1"/>
    <n v="78"/>
    <b v="1"/>
    <s v="theater/plays"/>
    <n v="1.7173333333333334"/>
    <n v="33.026000000000003"/>
    <x v="1"/>
    <x v="6"/>
  </r>
  <r>
    <x v="0"/>
    <x v="0"/>
    <s v="USD"/>
    <n v="1367859071"/>
    <n v="1365699071"/>
    <b v="1"/>
    <n v="62"/>
    <b v="1"/>
    <s v="theater/plays"/>
    <n v="1.1416238095238094"/>
    <n v="77.335999999999999"/>
    <x v="1"/>
    <x v="6"/>
  </r>
  <r>
    <x v="0"/>
    <x v="1"/>
    <s v="GBP"/>
    <n v="1403258049"/>
    <n v="1400666049"/>
    <b v="1"/>
    <n v="45"/>
    <b v="1"/>
    <s v="theater/plays"/>
    <n v="1.1975"/>
    <n v="31.933"/>
    <x v="1"/>
    <x v="6"/>
  </r>
  <r>
    <x v="0"/>
    <x v="1"/>
    <s v="GBP"/>
    <n v="1402848000"/>
    <n v="1400570787"/>
    <b v="1"/>
    <n v="15"/>
    <b v="1"/>
    <s v="theater/plays"/>
    <n v="1.0900000000000001"/>
    <n v="36.332999999999998"/>
    <x v="1"/>
    <x v="6"/>
  </r>
  <r>
    <x v="0"/>
    <x v="0"/>
    <s v="USD"/>
    <n v="1328029200"/>
    <n v="1323211621"/>
    <b v="1"/>
    <n v="151"/>
    <b v="1"/>
    <s v="theater/plays"/>
    <n v="1.0088571428571429"/>
    <n v="46.768000000000001"/>
    <x v="1"/>
    <x v="6"/>
  </r>
  <r>
    <x v="0"/>
    <x v="0"/>
    <s v="USD"/>
    <n v="1377284669"/>
    <n v="1375729469"/>
    <b v="1"/>
    <n v="68"/>
    <b v="1"/>
    <s v="theater/plays"/>
    <n v="1.0900000000000001"/>
    <n v="40.073999999999998"/>
    <x v="1"/>
    <x v="6"/>
  </r>
  <r>
    <x v="0"/>
    <x v="0"/>
    <s v="USD"/>
    <n v="1404258631"/>
    <n v="1401666631"/>
    <b v="1"/>
    <n v="46"/>
    <b v="1"/>
    <s v="theater/plays"/>
    <n v="1.0720930232558139"/>
    <n v="100.217"/>
    <x v="1"/>
    <x v="6"/>
  </r>
  <r>
    <x v="0"/>
    <x v="1"/>
    <s v="GBP"/>
    <n v="1405553241"/>
    <n v="1404948441"/>
    <b v="1"/>
    <n v="24"/>
    <b v="1"/>
    <s v="theater/plays"/>
    <n v="1"/>
    <n v="41.667000000000002"/>
    <x v="1"/>
    <x v="6"/>
  </r>
  <r>
    <x v="0"/>
    <x v="1"/>
    <s v="GBP"/>
    <n v="1410901200"/>
    <n v="1408313438"/>
    <b v="1"/>
    <n v="70"/>
    <b v="1"/>
    <s v="theater/plays"/>
    <n v="1.0218750000000001"/>
    <n v="46.713999999999999"/>
    <x v="1"/>
    <x v="6"/>
  </r>
  <r>
    <x v="0"/>
    <x v="0"/>
    <s v="USD"/>
    <n v="1407167973"/>
    <n v="1405439973"/>
    <b v="1"/>
    <n v="244"/>
    <b v="1"/>
    <s v="theater/plays"/>
    <n v="1.1629333333333334"/>
    <n v="71.492000000000004"/>
    <x v="1"/>
    <x v="6"/>
  </r>
  <r>
    <x v="2"/>
    <x v="1"/>
    <s v="GBP"/>
    <n v="1433930302"/>
    <n v="1432115902"/>
    <b v="0"/>
    <n v="9"/>
    <b v="0"/>
    <s v="theater/musical"/>
    <n v="0.65"/>
    <n v="14.444000000000001"/>
    <x v="1"/>
    <x v="40"/>
  </r>
  <r>
    <x v="2"/>
    <x v="11"/>
    <s v="SEK"/>
    <n v="1432455532"/>
    <n v="1429863532"/>
    <b v="0"/>
    <n v="19"/>
    <b v="0"/>
    <s v="theater/musical"/>
    <n v="0.12327272727272727"/>
    <n v="356.84199999999998"/>
    <x v="1"/>
    <x v="40"/>
  </r>
  <r>
    <x v="2"/>
    <x v="5"/>
    <s v="CAD"/>
    <n v="1481258275"/>
    <n v="1478662675"/>
    <b v="0"/>
    <n v="0"/>
    <b v="0"/>
    <s v="theater/musical"/>
    <n v="0"/>
    <n v="0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7999999999998"/>
    <x v="1"/>
    <x v="40"/>
  </r>
  <r>
    <x v="2"/>
    <x v="0"/>
    <s v="USD"/>
    <n v="1437960598"/>
    <n v="1435368598"/>
    <b v="0"/>
    <n v="0"/>
    <b v="0"/>
    <s v="theater/musical"/>
    <n v="0"/>
    <n v="0"/>
    <x v="1"/>
    <x v="40"/>
  </r>
  <r>
    <x v="2"/>
    <x v="0"/>
    <s v="USD"/>
    <n v="1423750542"/>
    <n v="1421158542"/>
    <b v="0"/>
    <n v="39"/>
    <b v="0"/>
    <s v="theater/musical"/>
    <n v="0.59142857142857141"/>
    <n v="53.07699999999999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7000000000002"/>
    <x v="1"/>
    <x v="40"/>
  </r>
  <r>
    <x v="2"/>
    <x v="0"/>
    <s v="USD"/>
    <n v="1410037200"/>
    <n v="1407435418"/>
    <b v="0"/>
    <n v="53"/>
    <b v="0"/>
    <s v="theater/musical"/>
    <n v="0.52159999999999995"/>
    <n v="49.207999999999998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7000000000002"/>
    <x v="1"/>
    <x v="40"/>
  </r>
  <r>
    <x v="2"/>
    <x v="0"/>
    <s v="USD"/>
    <n v="1437149640"/>
    <n v="1434558479"/>
    <b v="0"/>
    <n v="0"/>
    <b v="0"/>
    <s v="theater/musical"/>
    <n v="0"/>
    <n v="0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n v="0"/>
    <x v="1"/>
    <x v="40"/>
  </r>
  <r>
    <x v="2"/>
    <x v="0"/>
    <s v="USD"/>
    <n v="1429767607"/>
    <n v="1424587207"/>
    <b v="0"/>
    <n v="36"/>
    <b v="0"/>
    <s v="theater/musical"/>
    <n v="0.46363636363636362"/>
    <n v="70.832999999999998"/>
    <x v="1"/>
    <x v="40"/>
  </r>
  <r>
    <x v="0"/>
    <x v="0"/>
    <s v="USD"/>
    <n v="1406557877"/>
    <n v="1404743477"/>
    <b v="1"/>
    <n v="82"/>
    <b v="1"/>
    <s v="theater/plays"/>
    <n v="1.0349999999999999"/>
    <n v="63.11"/>
    <x v="1"/>
    <x v="6"/>
  </r>
  <r>
    <x v="0"/>
    <x v="0"/>
    <s v="USD"/>
    <n v="1403305200"/>
    <n v="1400512658"/>
    <b v="1"/>
    <n v="226"/>
    <b v="1"/>
    <s v="theater/plays"/>
    <n v="1.1932315789473684"/>
    <n v="50.158000000000001"/>
    <x v="1"/>
    <x v="6"/>
  </r>
  <r>
    <x v="0"/>
    <x v="0"/>
    <s v="USD"/>
    <n v="1338523140"/>
    <n v="1334442519"/>
    <b v="1"/>
    <n v="60"/>
    <b v="1"/>
    <s v="theater/plays"/>
    <n v="1.2576666666666667"/>
    <n v="62.883000000000003"/>
    <x v="1"/>
    <x v="6"/>
  </r>
  <r>
    <x v="0"/>
    <x v="0"/>
    <s v="USD"/>
    <n v="1408068000"/>
    <n v="1405346680"/>
    <b v="1"/>
    <n v="322"/>
    <b v="1"/>
    <s v="theater/plays"/>
    <n v="1.1974347826086957"/>
    <n v="85.531000000000006"/>
    <x v="1"/>
    <x v="6"/>
  </r>
  <r>
    <x v="0"/>
    <x v="0"/>
    <s v="USD"/>
    <n v="1407524751"/>
    <n v="1404932751"/>
    <b v="1"/>
    <n v="94"/>
    <b v="1"/>
    <s v="theater/plays"/>
    <n v="1.2625"/>
    <n v="53.722999999999999"/>
    <x v="1"/>
    <x v="6"/>
  </r>
  <r>
    <x v="0"/>
    <x v="1"/>
    <s v="GBP"/>
    <n v="1437934759"/>
    <n v="1434478759"/>
    <b v="1"/>
    <n v="47"/>
    <b v="1"/>
    <s v="theater/plays"/>
    <n v="1.0011666666666668"/>
    <n v="127.809"/>
    <x v="1"/>
    <x v="6"/>
  </r>
  <r>
    <x v="0"/>
    <x v="1"/>
    <s v="GBP"/>
    <n v="1452038100"/>
    <n v="1448823673"/>
    <b v="1"/>
    <n v="115"/>
    <b v="1"/>
    <s v="theater/plays"/>
    <n v="1.0213333333333334"/>
    <n v="106.574"/>
    <x v="1"/>
    <x v="6"/>
  </r>
  <r>
    <x v="0"/>
    <x v="0"/>
    <s v="USD"/>
    <n v="1441857540"/>
    <n v="1438617471"/>
    <b v="1"/>
    <n v="134"/>
    <b v="1"/>
    <s v="theater/plays"/>
    <n v="1.0035142857142858"/>
    <n v="262.11200000000002"/>
    <x v="1"/>
    <x v="6"/>
  </r>
  <r>
    <x v="0"/>
    <x v="1"/>
    <s v="GBP"/>
    <n v="1436625000"/>
    <n v="1433934371"/>
    <b v="1"/>
    <n v="35"/>
    <b v="1"/>
    <s v="theater/plays"/>
    <n v="1.0004999999999999"/>
    <n v="57.170999999999999"/>
    <x v="1"/>
    <x v="6"/>
  </r>
  <r>
    <x v="0"/>
    <x v="0"/>
    <s v="USD"/>
    <n v="1478264784"/>
    <n v="1475672784"/>
    <b v="1"/>
    <n v="104"/>
    <b v="1"/>
    <s v="theater/plays"/>
    <n v="1.1602222222222223"/>
    <n v="50.201999999999998"/>
    <x v="1"/>
    <x v="6"/>
  </r>
  <r>
    <x v="0"/>
    <x v="1"/>
    <s v="GBP"/>
    <n v="1419984000"/>
    <n v="1417132986"/>
    <b v="1"/>
    <n v="184"/>
    <b v="1"/>
    <s v="theater/plays"/>
    <n v="1.0209999999999999"/>
    <n v="66.587000000000003"/>
    <x v="1"/>
    <x v="6"/>
  </r>
  <r>
    <x v="0"/>
    <x v="0"/>
    <s v="USD"/>
    <n v="1427063747"/>
    <n v="1424043347"/>
    <b v="1"/>
    <n v="119"/>
    <b v="1"/>
    <s v="theater/plays"/>
    <n v="1.0011000000000001"/>
    <n v="168.25200000000001"/>
    <x v="1"/>
    <x v="6"/>
  </r>
  <r>
    <x v="0"/>
    <x v="0"/>
    <s v="USD"/>
    <n v="1489352400"/>
    <n v="1486411204"/>
    <b v="1"/>
    <n v="59"/>
    <b v="1"/>
    <s v="theater/plays"/>
    <n v="1.0084"/>
    <n v="256.37299999999999"/>
    <x v="1"/>
    <x v="6"/>
  </r>
  <r>
    <x v="0"/>
    <x v="1"/>
    <s v="GBP"/>
    <n v="1436114603"/>
    <n v="1433090603"/>
    <b v="1"/>
    <n v="113"/>
    <b v="1"/>
    <s v="theater/plays"/>
    <n v="1.0342499999999999"/>
    <n v="36.610999999999997"/>
    <x v="1"/>
    <x v="6"/>
  </r>
  <r>
    <x v="0"/>
    <x v="0"/>
    <s v="USD"/>
    <n v="1445722140"/>
    <n v="1443016697"/>
    <b v="1"/>
    <n v="84"/>
    <b v="1"/>
    <s v="theater/plays"/>
    <n v="1.248"/>
    <n v="37.143000000000001"/>
    <x v="1"/>
    <x v="6"/>
  </r>
  <r>
    <x v="0"/>
    <x v="0"/>
    <s v="USD"/>
    <n v="1440100976"/>
    <n v="1437508976"/>
    <b v="1"/>
    <n v="74"/>
    <b v="1"/>
    <s v="theater/plays"/>
    <n v="1.0951612903225807"/>
    <n v="45.878"/>
    <x v="1"/>
    <x v="6"/>
  </r>
  <r>
    <x v="0"/>
    <x v="0"/>
    <s v="USD"/>
    <n v="1484024400"/>
    <n v="1479932713"/>
    <b v="1"/>
    <n v="216"/>
    <b v="1"/>
    <s v="theater/plays"/>
    <n v="1.0203333333333333"/>
    <n v="141.71299999999999"/>
    <x v="1"/>
    <x v="6"/>
  </r>
  <r>
    <x v="0"/>
    <x v="0"/>
    <s v="USD"/>
    <n v="1464987600"/>
    <n v="1463145938"/>
    <b v="1"/>
    <n v="39"/>
    <b v="1"/>
    <s v="theater/plays"/>
    <n v="1.0235000000000001"/>
    <n v="52.487000000000002"/>
    <x v="1"/>
    <x v="6"/>
  </r>
  <r>
    <x v="0"/>
    <x v="1"/>
    <s v="GBP"/>
    <n v="1446213612"/>
    <n v="1443621612"/>
    <b v="1"/>
    <n v="21"/>
    <b v="1"/>
    <s v="theater/plays"/>
    <n v="1.0416666666666667"/>
    <n v="59.524000000000001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200000000001"/>
    <x v="1"/>
    <x v="6"/>
  </r>
  <r>
    <x v="0"/>
    <x v="0"/>
    <s v="USD"/>
    <n v="1416470398"/>
    <n v="1413874798"/>
    <b v="1"/>
    <n v="202"/>
    <b v="1"/>
    <s v="theater/plays"/>
    <n v="1.0786500000000001"/>
    <n v="106.797"/>
    <x v="1"/>
    <x v="6"/>
  </r>
  <r>
    <x v="0"/>
    <x v="0"/>
    <s v="USD"/>
    <n v="1412135940"/>
    <n v="1410840126"/>
    <b v="1"/>
    <n v="37"/>
    <b v="1"/>
    <s v="theater/plays"/>
    <n v="1.0988461538461538"/>
    <n v="77.215999999999994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2000000000003"/>
    <x v="1"/>
    <x v="6"/>
  </r>
  <r>
    <x v="0"/>
    <x v="0"/>
    <s v="USD"/>
    <n v="1488482355"/>
    <n v="1485890355"/>
    <b v="0"/>
    <n v="61"/>
    <b v="1"/>
    <s v="theater/plays"/>
    <n v="1.1879999999999999"/>
    <n v="97.376999999999995"/>
    <x v="1"/>
    <x v="6"/>
  </r>
  <r>
    <x v="0"/>
    <x v="1"/>
    <s v="GBP"/>
    <n v="1485991860"/>
    <n v="1483124208"/>
    <b v="0"/>
    <n v="115"/>
    <b v="1"/>
    <s v="theater/plays"/>
    <n v="1.0039275000000001"/>
    <n v="34.918999999999997"/>
    <x v="1"/>
    <x v="6"/>
  </r>
  <r>
    <x v="0"/>
    <x v="0"/>
    <s v="USD"/>
    <n v="1467361251"/>
    <n v="1464769251"/>
    <b v="1"/>
    <n v="181"/>
    <b v="1"/>
    <s v="theater/plays"/>
    <n v="1.0320666666666667"/>
    <n v="85.53"/>
    <x v="1"/>
    <x v="6"/>
  </r>
  <r>
    <x v="0"/>
    <x v="0"/>
    <s v="USD"/>
    <n v="1482962433"/>
    <n v="1480370433"/>
    <b v="0"/>
    <n v="110"/>
    <b v="1"/>
    <s v="theater/plays"/>
    <n v="1.006"/>
    <n v="182.90899999999999"/>
    <x v="1"/>
    <x v="6"/>
  </r>
  <r>
    <x v="0"/>
    <x v="0"/>
    <s v="USD"/>
    <n v="1443499140"/>
    <n v="1441452184"/>
    <b v="1"/>
    <n v="269"/>
    <b v="1"/>
    <s v="theater/plays"/>
    <n v="1.0078754285714286"/>
    <n v="131.136"/>
    <x v="1"/>
    <x v="6"/>
  </r>
  <r>
    <x v="0"/>
    <x v="1"/>
    <s v="GBP"/>
    <n v="1435752898"/>
    <n v="1433160898"/>
    <b v="1"/>
    <n v="79"/>
    <b v="1"/>
    <s v="theater/plays"/>
    <n v="1.1232142857142857"/>
    <n v="39.81"/>
    <x v="1"/>
    <x v="6"/>
  </r>
  <r>
    <x v="0"/>
    <x v="1"/>
    <s v="GBP"/>
    <n v="1445817540"/>
    <n v="1443665293"/>
    <b v="1"/>
    <n v="104"/>
    <b v="1"/>
    <s v="theater/plays"/>
    <n v="1.0591914022517912"/>
    <n v="59.701999999999998"/>
    <x v="1"/>
    <x v="6"/>
  </r>
  <r>
    <x v="0"/>
    <x v="1"/>
    <s v="GBP"/>
    <n v="1487286000"/>
    <n v="1484843948"/>
    <b v="0"/>
    <n v="34"/>
    <b v="1"/>
    <s v="theater/plays"/>
    <n v="1.0056666666666667"/>
    <n v="88.734999999999999"/>
    <x v="1"/>
    <x v="6"/>
  </r>
  <r>
    <x v="0"/>
    <x v="0"/>
    <s v="USD"/>
    <n v="1413269940"/>
    <n v="1410421670"/>
    <b v="1"/>
    <n v="167"/>
    <b v="1"/>
    <s v="theater/plays"/>
    <n v="1.1530588235294117"/>
    <n v="58.689"/>
    <x v="1"/>
    <x v="6"/>
  </r>
  <r>
    <x v="0"/>
    <x v="0"/>
    <s v="USD"/>
    <n v="1411150092"/>
    <n v="1408558092"/>
    <b v="1"/>
    <n v="183"/>
    <b v="1"/>
    <s v="theater/plays"/>
    <n v="1.273042"/>
    <n v="69.564999999999998"/>
    <x v="1"/>
    <x v="6"/>
  </r>
  <r>
    <x v="0"/>
    <x v="0"/>
    <s v="USD"/>
    <n v="1444348800"/>
    <n v="1442283562"/>
    <b v="1"/>
    <n v="71"/>
    <b v="1"/>
    <s v="theater/plays"/>
    <n v="1.028375"/>
    <n v="115.873"/>
    <x v="1"/>
    <x v="6"/>
  </r>
  <r>
    <x v="0"/>
    <x v="1"/>
    <s v="GBP"/>
    <n v="1480613982"/>
    <n v="1478018382"/>
    <b v="0"/>
    <n v="69"/>
    <b v="1"/>
    <s v="theater/plays"/>
    <n v="1.0293749999999999"/>
    <n v="23.87"/>
    <x v="1"/>
    <x v="6"/>
  </r>
  <r>
    <x v="0"/>
    <x v="0"/>
    <s v="USD"/>
    <n v="1434074400"/>
    <n v="1431354258"/>
    <b v="0"/>
    <n v="270"/>
    <b v="1"/>
    <s v="theater/plays"/>
    <n v="1.043047619047619"/>
    <n v="81.126000000000005"/>
    <x v="1"/>
    <x v="6"/>
  </r>
  <r>
    <x v="0"/>
    <x v="0"/>
    <s v="USD"/>
    <n v="1442030340"/>
    <n v="1439551200"/>
    <b v="1"/>
    <n v="193"/>
    <b v="1"/>
    <s v="theater/plays"/>
    <n v="1.1122000000000001"/>
    <n v="57.627000000000002"/>
    <x v="1"/>
    <x v="6"/>
  </r>
  <r>
    <x v="0"/>
    <x v="1"/>
    <s v="GBP"/>
    <n v="1436696712"/>
    <n v="1434104712"/>
    <b v="1"/>
    <n v="57"/>
    <b v="1"/>
    <s v="theater/plays"/>
    <n v="1.0586"/>
    <n v="46.43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8"/>
    <x v="1"/>
    <x v="6"/>
  </r>
  <r>
    <x v="0"/>
    <x v="0"/>
    <s v="USD"/>
    <n v="1415213324"/>
    <n v="1412617724"/>
    <b v="1"/>
    <n v="213"/>
    <b v="1"/>
    <s v="theater/plays"/>
    <n v="1.01552"/>
    <n v="119.19199999999999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9999999999"/>
    <x v="1"/>
    <x v="6"/>
  </r>
  <r>
    <x v="0"/>
    <x v="1"/>
    <s v="GBP"/>
    <n v="1427331809"/>
    <n v="1424743409"/>
    <b v="1"/>
    <n v="186"/>
    <b v="1"/>
    <s v="theater/plays"/>
    <n v="1.012576923076923"/>
    <n v="70.772000000000006"/>
    <x v="1"/>
    <x v="6"/>
  </r>
  <r>
    <x v="0"/>
    <x v="1"/>
    <s v="GBP"/>
    <n v="1412706375"/>
    <n v="1410114375"/>
    <b v="1"/>
    <n v="18"/>
    <b v="1"/>
    <s v="theater/plays"/>
    <n v="1.75"/>
    <n v="29.167000000000002"/>
    <x v="1"/>
    <x v="6"/>
  </r>
  <r>
    <x v="0"/>
    <x v="0"/>
    <s v="USD"/>
    <n v="1433995140"/>
    <n v="1432129577"/>
    <b v="1"/>
    <n v="176"/>
    <b v="1"/>
    <s v="theater/plays"/>
    <n v="1.2806"/>
    <n v="72.760999999999996"/>
    <x v="1"/>
    <x v="6"/>
  </r>
  <r>
    <x v="0"/>
    <x v="1"/>
    <s v="GBP"/>
    <n v="1487769952"/>
    <n v="1485177952"/>
    <b v="0"/>
    <n v="41"/>
    <b v="1"/>
    <s v="theater/plays"/>
    <n v="1.0629949999999999"/>
    <n v="51.853000000000002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"/>
    <x v="1"/>
    <x v="6"/>
  </r>
  <r>
    <x v="0"/>
    <x v="0"/>
    <s v="USD"/>
    <n v="1448903318"/>
    <n v="1445875718"/>
    <b v="1"/>
    <n v="73"/>
    <b v="1"/>
    <s v="theater/plays"/>
    <n v="1.0924"/>
    <n v="74.822000000000003"/>
    <x v="1"/>
    <x v="6"/>
  </r>
  <r>
    <x v="0"/>
    <x v="0"/>
    <s v="USD"/>
    <n v="1437067476"/>
    <n v="1434475476"/>
    <b v="1"/>
    <n v="49"/>
    <b v="1"/>
    <s v="theater/plays"/>
    <n v="1.0045454545454546"/>
    <n v="67.653000000000006"/>
    <x v="1"/>
    <x v="6"/>
  </r>
  <r>
    <x v="0"/>
    <x v="0"/>
    <s v="USD"/>
    <n v="1419220800"/>
    <n v="1416555262"/>
    <b v="1"/>
    <n v="134"/>
    <b v="1"/>
    <s v="theater/plays"/>
    <n v="1.0304098360655738"/>
    <n v="93.813000000000002"/>
    <x v="1"/>
    <x v="6"/>
  </r>
  <r>
    <x v="0"/>
    <x v="0"/>
    <s v="USD"/>
    <n v="1446238800"/>
    <n v="1444220588"/>
    <b v="1"/>
    <n v="68"/>
    <b v="1"/>
    <s v="theater/plays"/>
    <n v="1.121664"/>
    <n v="41.238"/>
    <x v="1"/>
    <x v="6"/>
  </r>
  <r>
    <x v="0"/>
    <x v="0"/>
    <s v="USD"/>
    <n v="1422482400"/>
    <n v="1421089938"/>
    <b v="1"/>
    <n v="49"/>
    <b v="1"/>
    <s v="theater/plays"/>
    <n v="1.03"/>
    <n v="52.551000000000002"/>
    <x v="1"/>
    <x v="6"/>
  </r>
  <r>
    <x v="0"/>
    <x v="17"/>
    <s v="EUR"/>
    <n v="1449162000"/>
    <n v="1446570315"/>
    <b v="1"/>
    <n v="63"/>
    <b v="1"/>
    <s v="theater/plays"/>
    <n v="1.64"/>
    <n v="70.286000000000001"/>
    <x v="1"/>
    <x v="6"/>
  </r>
  <r>
    <x v="0"/>
    <x v="0"/>
    <s v="USD"/>
    <n v="1434142800"/>
    <n v="1431435122"/>
    <b v="1"/>
    <n v="163"/>
    <b v="1"/>
    <s v="theater/plays"/>
    <n v="1.3128333333333333"/>
    <n v="48.325000000000003"/>
    <x v="1"/>
    <x v="6"/>
  </r>
  <r>
    <x v="0"/>
    <x v="0"/>
    <s v="USD"/>
    <n v="1437156660"/>
    <n v="1434564660"/>
    <b v="1"/>
    <n v="288"/>
    <b v="1"/>
    <s v="theater/plays"/>
    <n v="1.0209999999999999"/>
    <n v="53.177"/>
    <x v="1"/>
    <x v="6"/>
  </r>
  <r>
    <x v="0"/>
    <x v="0"/>
    <s v="USD"/>
    <n v="1472074928"/>
    <n v="1470692528"/>
    <b v="1"/>
    <n v="42"/>
    <b v="1"/>
    <s v="theater/plays"/>
    <n v="1.28"/>
    <n v="60.951999999999998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4999999999999"/>
    <x v="1"/>
    <x v="6"/>
  </r>
  <r>
    <x v="0"/>
    <x v="0"/>
    <s v="USD"/>
    <n v="1446814809"/>
    <n v="1444219209"/>
    <b v="1"/>
    <n v="145"/>
    <b v="1"/>
    <s v="theater/plays"/>
    <n v="1.5443"/>
    <n v="106.503"/>
    <x v="1"/>
    <x v="6"/>
  </r>
  <r>
    <x v="0"/>
    <x v="0"/>
    <s v="USD"/>
    <n v="1473879600"/>
    <n v="1472498042"/>
    <b v="1"/>
    <n v="21"/>
    <b v="1"/>
    <s v="theater/plays"/>
    <n v="1.0740000000000001"/>
    <n v="204.571"/>
    <x v="1"/>
    <x v="6"/>
  </r>
  <r>
    <x v="0"/>
    <x v="0"/>
    <s v="USD"/>
    <n v="1458075600"/>
    <n v="1454259272"/>
    <b v="1"/>
    <n v="286"/>
    <b v="1"/>
    <s v="theater/plays"/>
    <n v="1.0132258064516129"/>
    <n v="54.912999999999997"/>
    <x v="1"/>
    <x v="6"/>
  </r>
  <r>
    <x v="0"/>
    <x v="0"/>
    <s v="USD"/>
    <n v="1423456200"/>
    <n v="1421183271"/>
    <b v="1"/>
    <n v="12"/>
    <b v="1"/>
    <s v="theater/plays"/>
    <n v="1.0027777777777778"/>
    <n v="150.417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8999999999996"/>
    <x v="1"/>
    <x v="6"/>
  </r>
  <r>
    <x v="0"/>
    <x v="0"/>
    <s v="USD"/>
    <n v="1459474059"/>
    <n v="1456885659"/>
    <b v="0"/>
    <n v="63"/>
    <b v="1"/>
    <s v="theater/plays"/>
    <n v="1.1427586206896552"/>
    <n v="105.206"/>
    <x v="1"/>
    <x v="6"/>
  </r>
  <r>
    <x v="0"/>
    <x v="0"/>
    <s v="USD"/>
    <n v="1433134800"/>
    <n v="1430158198"/>
    <b v="0"/>
    <n v="30"/>
    <b v="1"/>
    <s v="theater/plays"/>
    <n v="1.03"/>
    <n v="68.667000000000002"/>
    <x v="1"/>
    <x v="6"/>
  </r>
  <r>
    <x v="0"/>
    <x v="0"/>
    <s v="USD"/>
    <n v="1441153705"/>
    <n v="1438561705"/>
    <b v="0"/>
    <n v="47"/>
    <b v="1"/>
    <s v="theater/plays"/>
    <n v="1.216"/>
    <n v="129.36199999999999"/>
    <x v="1"/>
    <x v="6"/>
  </r>
  <r>
    <x v="0"/>
    <x v="0"/>
    <s v="USD"/>
    <n v="1461904788"/>
    <n v="1458103188"/>
    <b v="0"/>
    <n v="237"/>
    <b v="1"/>
    <s v="theater/plays"/>
    <n v="1.026467741935484"/>
    <n v="134.26400000000001"/>
    <x v="1"/>
    <x v="6"/>
  </r>
  <r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000000000002"/>
    <x v="1"/>
    <x v="6"/>
  </r>
  <r>
    <x v="0"/>
    <x v="0"/>
    <s v="USD"/>
    <n v="1471291782"/>
    <n v="1468699782"/>
    <b v="0"/>
    <n v="122"/>
    <b v="1"/>
    <s v="theater/plays"/>
    <n v="1.0176666666666667"/>
    <n v="125.123"/>
    <x v="1"/>
    <x v="6"/>
  </r>
  <r>
    <x v="0"/>
    <x v="5"/>
    <s v="CAD"/>
    <n v="1448733628"/>
    <n v="1446573628"/>
    <b v="0"/>
    <n v="34"/>
    <b v="1"/>
    <s v="theater/plays"/>
    <n v="1"/>
    <n v="73.528999999999996"/>
    <x v="1"/>
    <x v="6"/>
  </r>
  <r>
    <x v="0"/>
    <x v="1"/>
    <s v="GBP"/>
    <n v="1466463600"/>
    <n v="1463337315"/>
    <b v="0"/>
    <n v="207"/>
    <b v="1"/>
    <s v="theater/plays"/>
    <n v="1.0026489999999999"/>
    <n v="48.436999999999998"/>
    <x v="1"/>
    <x v="6"/>
  </r>
  <r>
    <x v="0"/>
    <x v="1"/>
    <s v="GBP"/>
    <n v="1487580602"/>
    <n v="1485161402"/>
    <b v="0"/>
    <n v="25"/>
    <b v="1"/>
    <s v="theater/plays"/>
    <n v="1.3304200000000002"/>
    <n v="26.608000000000001"/>
    <x v="1"/>
    <x v="6"/>
  </r>
  <r>
    <x v="0"/>
    <x v="1"/>
    <s v="GBP"/>
    <n v="1489234891"/>
    <n v="1486642891"/>
    <b v="0"/>
    <n v="72"/>
    <b v="1"/>
    <s v="theater/plays"/>
    <n v="1.212"/>
    <n v="33.667000000000002"/>
    <x v="1"/>
    <x v="6"/>
  </r>
  <r>
    <x v="0"/>
    <x v="0"/>
    <s v="USD"/>
    <n v="1442462340"/>
    <n v="1439743900"/>
    <b v="0"/>
    <n v="14"/>
    <b v="1"/>
    <s v="theater/plays"/>
    <n v="1.1399999999999999"/>
    <n v="40.713999999999999"/>
    <x v="1"/>
    <x v="6"/>
  </r>
  <r>
    <x v="0"/>
    <x v="1"/>
    <s v="GBP"/>
    <n v="1449257348"/>
    <n v="1444069748"/>
    <b v="0"/>
    <n v="15"/>
    <b v="1"/>
    <s v="theater/plays"/>
    <n v="2.8613861386138613"/>
    <n v="19.266999999999999"/>
    <x v="1"/>
    <x v="6"/>
  </r>
  <r>
    <x v="0"/>
    <x v="4"/>
    <s v="NZD"/>
    <n v="1488622352"/>
    <n v="1486030352"/>
    <b v="0"/>
    <n v="91"/>
    <b v="1"/>
    <s v="theater/plays"/>
    <n v="1.7044444444444444"/>
    <n v="84.286000000000001"/>
    <x v="1"/>
    <x v="6"/>
  </r>
  <r>
    <x v="0"/>
    <x v="1"/>
    <s v="GBP"/>
    <n v="1434459554"/>
    <n v="1431867554"/>
    <b v="0"/>
    <n v="24"/>
    <b v="1"/>
    <s v="theater/plays"/>
    <n v="1.1833333333333333"/>
    <n v="29.582999999999998"/>
    <x v="1"/>
    <x v="6"/>
  </r>
  <r>
    <x v="0"/>
    <x v="1"/>
    <s v="GBP"/>
    <n v="1474886229"/>
    <n v="1472294229"/>
    <b v="0"/>
    <n v="27"/>
    <b v="1"/>
    <s v="theater/plays"/>
    <n v="1.0285857142857142"/>
    <n v="26.667000000000002"/>
    <x v="1"/>
    <x v="6"/>
  </r>
  <r>
    <x v="0"/>
    <x v="1"/>
    <s v="GBP"/>
    <n v="1448229600"/>
    <n v="1446401372"/>
    <b v="0"/>
    <n v="47"/>
    <b v="1"/>
    <s v="theater/plays"/>
    <n v="1.4406666666666668"/>
    <n v="45.978999999999999"/>
    <x v="1"/>
    <x v="6"/>
  </r>
  <r>
    <x v="0"/>
    <x v="1"/>
    <s v="GBP"/>
    <n v="1438037940"/>
    <n v="1436380256"/>
    <b v="0"/>
    <n v="44"/>
    <b v="1"/>
    <s v="theater/plays"/>
    <n v="1.0007272727272727"/>
    <n v="125.09099999999999"/>
    <x v="1"/>
    <x v="6"/>
  </r>
  <r>
    <x v="0"/>
    <x v="0"/>
    <s v="USD"/>
    <n v="1442102400"/>
    <n v="1440370768"/>
    <b v="0"/>
    <n v="72"/>
    <b v="1"/>
    <s v="theater/plays"/>
    <n v="1.0173000000000001"/>
    <n v="141.292"/>
    <x v="1"/>
    <x v="6"/>
  </r>
  <r>
    <x v="0"/>
    <x v="0"/>
    <s v="USD"/>
    <n v="1444860063"/>
    <n v="1442268063"/>
    <b v="0"/>
    <n v="63"/>
    <b v="1"/>
    <s v="theater/plays"/>
    <n v="1.1619999999999999"/>
    <n v="55.332999999999998"/>
    <x v="1"/>
    <x v="6"/>
  </r>
  <r>
    <x v="0"/>
    <x v="0"/>
    <s v="USD"/>
    <n v="1430329862"/>
    <n v="1428515462"/>
    <b v="0"/>
    <n v="88"/>
    <b v="1"/>
    <s v="theater/plays"/>
    <n v="1.3616666666666666"/>
    <n v="46.42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99999999999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4000000000001"/>
    <x v="1"/>
    <x v="6"/>
  </r>
  <r>
    <x v="0"/>
    <x v="0"/>
    <s v="USD"/>
    <n v="1463275339"/>
    <n v="1460683339"/>
    <b v="0"/>
    <n v="20"/>
    <b v="1"/>
    <s v="theater/plays"/>
    <n v="1.0668"/>
    <n v="53.34"/>
    <x v="1"/>
    <x v="6"/>
  </r>
  <r>
    <x v="0"/>
    <x v="0"/>
    <s v="USD"/>
    <n v="1460581365"/>
    <n v="1458766965"/>
    <b v="0"/>
    <n v="57"/>
    <b v="1"/>
    <s v="theater/plays"/>
    <n v="1.2228571428571429"/>
    <n v="75.087999999999994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9"/>
    <x v="1"/>
    <x v="6"/>
  </r>
  <r>
    <x v="0"/>
    <x v="0"/>
    <s v="USD"/>
    <n v="1445065210"/>
    <n v="1442473210"/>
    <b v="0"/>
    <n v="45"/>
    <b v="1"/>
    <s v="theater/plays"/>
    <n v="1.0984"/>
    <n v="61.021999999999998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000000000006"/>
    <x v="1"/>
    <x v="6"/>
  </r>
  <r>
    <x v="0"/>
    <x v="1"/>
    <s v="GBP"/>
    <n v="1431115500"/>
    <n v="1428733511"/>
    <b v="0"/>
    <n v="58"/>
    <b v="1"/>
    <s v="theater/plays"/>
    <n v="2.1074999999999999"/>
    <n v="29.068999999999999"/>
    <x v="1"/>
    <x v="6"/>
  </r>
  <r>
    <x v="0"/>
    <x v="1"/>
    <s v="GBP"/>
    <n v="1462519041"/>
    <n v="1459927041"/>
    <b v="0"/>
    <n v="89"/>
    <b v="1"/>
    <s v="theater/plays"/>
    <n v="1.1000000000000001"/>
    <n v="49.438000000000002"/>
    <x v="1"/>
    <x v="6"/>
  </r>
  <r>
    <x v="0"/>
    <x v="0"/>
    <s v="USD"/>
    <n v="1407506040"/>
    <n v="1404680075"/>
    <b v="0"/>
    <n v="125"/>
    <b v="1"/>
    <s v="theater/plays"/>
    <n v="1.0008673425918038"/>
    <n v="93.977000000000004"/>
    <x v="1"/>
    <x v="6"/>
  </r>
  <r>
    <x v="0"/>
    <x v="0"/>
    <s v="USD"/>
    <n v="1465347424"/>
    <n v="1462755424"/>
    <b v="0"/>
    <n v="18"/>
    <b v="1"/>
    <s v="theater/plays"/>
    <n v="1.0619047619047619"/>
    <n v="61.94400000000000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00000000000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199999999999"/>
    <x v="1"/>
    <x v="6"/>
  </r>
  <r>
    <x v="0"/>
    <x v="1"/>
    <s v="GBP"/>
    <n v="1474793208"/>
    <n v="1472201208"/>
    <b v="0"/>
    <n v="49"/>
    <b v="1"/>
    <s v="theater/plays"/>
    <n v="1.2589999999999999"/>
    <n v="25.693999999999999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100000000001"/>
    <x v="1"/>
    <x v="6"/>
  </r>
  <r>
    <x v="0"/>
    <x v="1"/>
    <s v="GBP"/>
    <n v="1462697966"/>
    <n v="1460105966"/>
    <b v="0"/>
    <n v="33"/>
    <b v="1"/>
    <s v="theater/plays"/>
    <n v="1.0125"/>
    <n v="24.545000000000002"/>
    <x v="1"/>
    <x v="6"/>
  </r>
  <r>
    <x v="0"/>
    <x v="0"/>
    <s v="USD"/>
    <n v="1404522000"/>
    <n v="1404308883"/>
    <b v="0"/>
    <n v="9"/>
    <b v="1"/>
    <s v="theater/plays"/>
    <n v="1.4638888888888888"/>
    <n v="292.77800000000002"/>
    <x v="1"/>
    <x v="6"/>
  </r>
  <r>
    <x v="0"/>
    <x v="1"/>
    <s v="GBP"/>
    <n v="1406502000"/>
    <n v="1405583108"/>
    <b v="0"/>
    <n v="26"/>
    <b v="1"/>
    <s v="theater/plays"/>
    <n v="1.1679999999999999"/>
    <n v="44.923000000000002"/>
    <x v="1"/>
    <x v="6"/>
  </r>
  <r>
    <x v="0"/>
    <x v="1"/>
    <s v="GBP"/>
    <n v="1427919468"/>
    <n v="1425331068"/>
    <b v="0"/>
    <n v="69"/>
    <b v="1"/>
    <s v="theater/plays"/>
    <n v="1.0626666666666666"/>
    <n v="23.100999999999999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000000000001"/>
    <x v="1"/>
    <x v="6"/>
  </r>
  <r>
    <x v="0"/>
    <x v="0"/>
    <s v="USD"/>
    <n v="1434384880"/>
    <n v="1432484080"/>
    <b v="0"/>
    <n v="111"/>
    <b v="1"/>
    <s v="theater/plays"/>
    <n v="1.0457142857142858"/>
    <n v="32.972999999999999"/>
    <x v="1"/>
    <x v="6"/>
  </r>
  <r>
    <x v="0"/>
    <x v="0"/>
    <s v="USD"/>
    <n v="1438259422"/>
    <n v="1435667422"/>
    <b v="0"/>
    <n v="46"/>
    <b v="1"/>
    <s v="theater/plays"/>
    <n v="1.3862051149573753"/>
    <n v="116.652"/>
    <x v="1"/>
    <x v="6"/>
  </r>
  <r>
    <x v="0"/>
    <x v="1"/>
    <s v="GBP"/>
    <n v="1407106800"/>
    <n v="1404749446"/>
    <b v="0"/>
    <n v="63"/>
    <b v="1"/>
    <s v="theater/plays"/>
    <n v="1.0032000000000001"/>
    <n v="79.619"/>
    <x v="1"/>
    <x v="6"/>
  </r>
  <r>
    <x v="0"/>
    <x v="1"/>
    <s v="GBP"/>
    <n v="1459845246"/>
    <n v="1457429646"/>
    <b v="0"/>
    <n v="9"/>
    <b v="1"/>
    <s v="theater/plays"/>
    <n v="1"/>
    <n v="27.777999999999999"/>
    <x v="1"/>
    <x v="6"/>
  </r>
  <r>
    <x v="0"/>
    <x v="1"/>
    <s v="GBP"/>
    <n v="1412974800"/>
    <n v="1411109167"/>
    <b v="0"/>
    <n v="34"/>
    <b v="1"/>
    <s v="theater/plays"/>
    <n v="1.1020000000000001"/>
    <n v="81.028999999999996"/>
    <x v="1"/>
    <x v="6"/>
  </r>
  <r>
    <x v="0"/>
    <x v="0"/>
    <s v="USD"/>
    <n v="1487944080"/>
    <n v="1486129680"/>
    <b v="0"/>
    <n v="112"/>
    <b v="1"/>
    <s v="theater/plays"/>
    <n v="1.0218"/>
    <n v="136.84800000000001"/>
    <x v="1"/>
    <x v="6"/>
  </r>
  <r>
    <x v="0"/>
    <x v="0"/>
    <s v="USD"/>
    <n v="1469721518"/>
    <n v="1467129518"/>
    <b v="0"/>
    <n v="47"/>
    <b v="1"/>
    <s v="theater/plays"/>
    <n v="1.0435000000000001"/>
    <n v="177.61699999999999"/>
    <x v="1"/>
    <x v="6"/>
  </r>
  <r>
    <x v="0"/>
    <x v="0"/>
    <s v="USD"/>
    <n v="1481066554"/>
    <n v="1478906554"/>
    <b v="0"/>
    <n v="38"/>
    <b v="1"/>
    <s v="theater/plays"/>
    <n v="1.3816666666666666"/>
    <n v="109.07899999999999"/>
    <x v="1"/>
    <x v="6"/>
  </r>
  <r>
    <x v="0"/>
    <x v="1"/>
    <s v="GBP"/>
    <n v="1465750800"/>
    <n v="1463771421"/>
    <b v="0"/>
    <n v="28"/>
    <b v="1"/>
    <s v="theater/plays"/>
    <n v="1"/>
    <n v="119.643"/>
    <x v="1"/>
    <x v="6"/>
  </r>
  <r>
    <x v="0"/>
    <x v="0"/>
    <s v="USD"/>
    <n v="1427864340"/>
    <n v="1425020810"/>
    <b v="0"/>
    <n v="78"/>
    <b v="1"/>
    <s v="theater/plays"/>
    <n v="1.0166666666666666"/>
    <n v="78.204999999999998"/>
    <x v="1"/>
    <x v="6"/>
  </r>
  <r>
    <x v="0"/>
    <x v="1"/>
    <s v="GBP"/>
    <n v="1460553480"/>
    <n v="1458770384"/>
    <b v="0"/>
    <n v="23"/>
    <b v="1"/>
    <s v="theater/plays"/>
    <n v="1.7142857142857142"/>
    <n v="52.173999999999999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7000000000002"/>
    <x v="1"/>
    <x v="6"/>
  </r>
  <r>
    <x v="0"/>
    <x v="1"/>
    <s v="GBP"/>
    <n v="1462741200"/>
    <n v="1461503654"/>
    <b v="0"/>
    <n v="22"/>
    <b v="1"/>
    <s v="theater/plays"/>
    <n v="1.1944999999999999"/>
    <n v="108.59099999999999"/>
    <x v="1"/>
    <x v="6"/>
  </r>
  <r>
    <x v="0"/>
    <x v="0"/>
    <s v="USD"/>
    <n v="1461988740"/>
    <n v="1459949080"/>
    <b v="0"/>
    <n v="79"/>
    <b v="1"/>
    <s v="theater/plays"/>
    <n v="1.002909090909091"/>
    <n v="69.822999999999993"/>
    <x v="1"/>
    <x v="6"/>
  </r>
  <r>
    <x v="0"/>
    <x v="0"/>
    <s v="USD"/>
    <n v="1465837200"/>
    <n v="1463971172"/>
    <b v="0"/>
    <n v="14"/>
    <b v="1"/>
    <s v="theater/plays"/>
    <n v="1.534"/>
    <n v="109.571"/>
    <x v="1"/>
    <x v="6"/>
  </r>
  <r>
    <x v="0"/>
    <x v="19"/>
    <s v="EUR"/>
    <n v="1448838000"/>
    <n v="1445791811"/>
    <b v="0"/>
    <n v="51"/>
    <b v="1"/>
    <s v="theater/plays"/>
    <n v="1.0442857142857143"/>
    <n v="71.667000000000002"/>
    <x v="1"/>
    <x v="6"/>
  </r>
  <r>
    <x v="0"/>
    <x v="1"/>
    <s v="GBP"/>
    <n v="1406113200"/>
    <n v="1402910965"/>
    <b v="0"/>
    <n v="54"/>
    <b v="1"/>
    <s v="theater/plays"/>
    <n v="1.0109999999999999"/>
    <n v="93.61100000000000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000000000002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"/>
    <x v="1"/>
    <x v="6"/>
  </r>
  <r>
    <x v="0"/>
    <x v="1"/>
    <s v="GBP"/>
    <n v="1468611272"/>
    <n v="1466019272"/>
    <b v="0"/>
    <n v="27"/>
    <b v="1"/>
    <s v="theater/plays"/>
    <n v="1.014"/>
    <n v="56.332999999999998"/>
    <x v="1"/>
    <x v="6"/>
  </r>
  <r>
    <x v="0"/>
    <x v="1"/>
    <s v="GBP"/>
    <n v="1406887310"/>
    <n v="1404295310"/>
    <b v="0"/>
    <n v="21"/>
    <b v="1"/>
    <s v="theater/plays"/>
    <n v="1.01"/>
    <n v="96.19"/>
    <x v="1"/>
    <x v="6"/>
  </r>
  <r>
    <x v="0"/>
    <x v="0"/>
    <s v="USD"/>
    <n v="1416385679"/>
    <n v="1413790079"/>
    <b v="0"/>
    <n v="162"/>
    <b v="1"/>
    <s v="theater/plays"/>
    <n v="1.0299"/>
    <n v="63.573999999999998"/>
    <x v="1"/>
    <x v="6"/>
  </r>
  <r>
    <x v="0"/>
    <x v="0"/>
    <s v="USD"/>
    <n v="1487985734"/>
    <n v="1484097734"/>
    <b v="0"/>
    <n v="23"/>
    <b v="1"/>
    <s v="theater/plays"/>
    <n v="1.0625"/>
    <n v="184.78299999999999"/>
    <x v="1"/>
    <x v="6"/>
  </r>
  <r>
    <x v="0"/>
    <x v="20"/>
    <s v="SGD"/>
    <n v="1481731140"/>
    <n v="1479866343"/>
    <b v="0"/>
    <n v="72"/>
    <b v="1"/>
    <s v="theater/plays"/>
    <n v="1.0137777777777779"/>
    <n v="126.72199999999999"/>
    <x v="1"/>
    <x v="6"/>
  </r>
  <r>
    <x v="0"/>
    <x v="0"/>
    <s v="USD"/>
    <n v="1409587140"/>
    <n v="1408062990"/>
    <b v="0"/>
    <n v="68"/>
    <b v="1"/>
    <s v="theater/plays"/>
    <n v="1.1346000000000001"/>
    <n v="83.426000000000002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99999999999"/>
    <x v="1"/>
    <x v="6"/>
  </r>
  <r>
    <x v="0"/>
    <x v="1"/>
    <s v="GBP"/>
    <n v="1458075600"/>
    <n v="1456183649"/>
    <b v="0"/>
    <n v="72"/>
    <b v="1"/>
    <s v="theater/plays"/>
    <n v="1.0593333333333332"/>
    <n v="44.139000000000003"/>
    <x v="1"/>
    <x v="6"/>
  </r>
  <r>
    <x v="0"/>
    <x v="0"/>
    <s v="USD"/>
    <n v="1449973592"/>
    <n v="1447381592"/>
    <b v="0"/>
    <n v="3"/>
    <b v="1"/>
    <s v="theater/plays"/>
    <n v="1.04"/>
    <n v="866.66700000000003"/>
    <x v="1"/>
    <x v="6"/>
  </r>
  <r>
    <x v="0"/>
    <x v="0"/>
    <s v="USD"/>
    <n v="1431481037"/>
    <n v="1428889037"/>
    <b v="0"/>
    <n v="18"/>
    <b v="1"/>
    <s v="theater/plays"/>
    <n v="2.21"/>
    <n v="61.389000000000003"/>
    <x v="1"/>
    <x v="6"/>
  </r>
  <r>
    <x v="0"/>
    <x v="1"/>
    <s v="GBP"/>
    <n v="1438467894"/>
    <n v="1436307894"/>
    <b v="0"/>
    <n v="30"/>
    <b v="1"/>
    <s v="theater/plays"/>
    <n v="1.1866666666666668"/>
    <n v="29.667000000000002"/>
    <x v="1"/>
    <x v="6"/>
  </r>
  <r>
    <x v="0"/>
    <x v="0"/>
    <s v="USD"/>
    <n v="1420088400"/>
    <n v="1416977259"/>
    <b v="0"/>
    <n v="23"/>
    <b v="1"/>
    <s v="theater/plays"/>
    <n v="1.046"/>
    <n v="45.478000000000002"/>
    <x v="1"/>
    <x v="6"/>
  </r>
  <r>
    <x v="0"/>
    <x v="17"/>
    <s v="EUR"/>
    <n v="1484441980"/>
    <n v="1479257980"/>
    <b v="0"/>
    <n v="54"/>
    <b v="1"/>
    <s v="theater/plays"/>
    <n v="1.0389999999999999"/>
    <n v="96.203999999999994"/>
    <x v="1"/>
    <x v="6"/>
  </r>
  <r>
    <x v="0"/>
    <x v="0"/>
    <s v="USD"/>
    <n v="1481961600"/>
    <n v="1479283285"/>
    <b v="0"/>
    <n v="26"/>
    <b v="1"/>
    <s v="theater/plays"/>
    <n v="1.1773333333333333"/>
    <n v="67.923000000000002"/>
    <x v="1"/>
    <x v="6"/>
  </r>
  <r>
    <x v="0"/>
    <x v="0"/>
    <s v="USD"/>
    <n v="1449089965"/>
    <n v="1446670765"/>
    <b v="0"/>
    <n v="9"/>
    <b v="1"/>
    <s v="theater/plays"/>
    <n v="1.385"/>
    <n v="30.777999999999999"/>
    <x v="1"/>
    <x v="6"/>
  </r>
  <r>
    <x v="0"/>
    <x v="0"/>
    <s v="USD"/>
    <n v="1408942740"/>
    <n v="1407157756"/>
    <b v="0"/>
    <n v="27"/>
    <b v="1"/>
    <s v="theater/plays"/>
    <n v="1.0349999999999999"/>
    <n v="38.332999999999998"/>
    <x v="1"/>
    <x v="6"/>
  </r>
  <r>
    <x v="0"/>
    <x v="1"/>
    <s v="GBP"/>
    <n v="1437235200"/>
    <n v="1435177840"/>
    <b v="0"/>
    <n v="30"/>
    <b v="1"/>
    <s v="theater/plays"/>
    <n v="1.0024999999999999"/>
    <n v="66.832999999999998"/>
    <x v="1"/>
    <x v="6"/>
  </r>
  <r>
    <x v="0"/>
    <x v="5"/>
    <s v="CAD"/>
    <n v="1446053616"/>
    <n v="1443461616"/>
    <b v="0"/>
    <n v="52"/>
    <b v="1"/>
    <s v="theater/plays"/>
    <n v="1.0657142857142856"/>
    <n v="71.730999999999995"/>
    <x v="1"/>
    <x v="6"/>
  </r>
  <r>
    <x v="0"/>
    <x v="1"/>
    <s v="GBP"/>
    <n v="1400423973"/>
    <n v="1399387173"/>
    <b v="0"/>
    <n v="17"/>
    <b v="1"/>
    <s v="theater/plays"/>
    <n v="1"/>
    <n v="176.471"/>
    <x v="1"/>
    <x v="6"/>
  </r>
  <r>
    <x v="0"/>
    <x v="0"/>
    <s v="USD"/>
    <n v="1429976994"/>
    <n v="1424796594"/>
    <b v="0"/>
    <n v="19"/>
    <b v="1"/>
    <s v="theater/plays"/>
    <n v="1.0001249999999999"/>
    <n v="421.10500000000002"/>
    <x v="1"/>
    <x v="6"/>
  </r>
  <r>
    <x v="0"/>
    <x v="1"/>
    <s v="GBP"/>
    <n v="1426870560"/>
    <n v="1424280899"/>
    <b v="0"/>
    <n v="77"/>
    <b v="1"/>
    <s v="theater/plays"/>
    <n v="1.0105"/>
    <n v="104.98699999999999"/>
    <x v="1"/>
    <x v="6"/>
  </r>
  <r>
    <x v="0"/>
    <x v="1"/>
    <s v="GBP"/>
    <n v="1409490480"/>
    <n v="1407400306"/>
    <b v="0"/>
    <n v="21"/>
    <b v="1"/>
    <s v="theater/plays"/>
    <n v="1.0763636363636364"/>
    <n v="28.19"/>
    <x v="1"/>
    <x v="6"/>
  </r>
  <r>
    <x v="0"/>
    <x v="1"/>
    <s v="GBP"/>
    <n v="1440630000"/>
    <n v="1439122800"/>
    <b v="0"/>
    <n v="38"/>
    <b v="1"/>
    <s v="theater/plays"/>
    <n v="1.0365"/>
    <n v="54.552999999999997"/>
    <x v="1"/>
    <x v="6"/>
  </r>
  <r>
    <x v="0"/>
    <x v="0"/>
    <s v="USD"/>
    <n v="1417305178"/>
    <n v="1414277578"/>
    <b v="0"/>
    <n v="28"/>
    <b v="1"/>
    <s v="theater/plays"/>
    <n v="1.0443333333333333"/>
    <n v="111.893"/>
    <x v="1"/>
    <x v="6"/>
  </r>
  <r>
    <x v="0"/>
    <x v="0"/>
    <s v="USD"/>
    <n v="1426044383"/>
    <n v="1423455983"/>
    <b v="0"/>
    <n v="48"/>
    <b v="1"/>
    <s v="theater/plays"/>
    <n v="1.0225"/>
    <n v="85.207999999999998"/>
    <x v="1"/>
    <x v="6"/>
  </r>
  <r>
    <x v="0"/>
    <x v="1"/>
    <s v="GBP"/>
    <n v="1470092340"/>
    <n v="1467973256"/>
    <b v="0"/>
    <n v="46"/>
    <b v="1"/>
    <s v="theater/plays"/>
    <n v="1.0074285714285713"/>
    <n v="76.652000000000001"/>
    <x v="1"/>
    <x v="6"/>
  </r>
  <r>
    <x v="0"/>
    <x v="0"/>
    <s v="USD"/>
    <n v="1466707620"/>
    <n v="1464979620"/>
    <b v="0"/>
    <n v="30"/>
    <b v="1"/>
    <s v="theater/plays"/>
    <n v="1.1171428571428572"/>
    <n v="65.167000000000002"/>
    <x v="1"/>
    <x v="6"/>
  </r>
  <r>
    <x v="0"/>
    <x v="0"/>
    <s v="USD"/>
    <n v="1448074800"/>
    <n v="1444874768"/>
    <b v="0"/>
    <n v="64"/>
    <b v="1"/>
    <s v="theater/plays"/>
    <n v="1.0001100000000001"/>
    <n v="93.76"/>
    <x v="1"/>
    <x v="6"/>
  </r>
  <r>
    <x v="0"/>
    <x v="0"/>
    <s v="USD"/>
    <n v="1418244552"/>
    <n v="1415652552"/>
    <b v="0"/>
    <n v="15"/>
    <b v="1"/>
    <s v="theater/plays"/>
    <n v="1"/>
    <n v="133.333"/>
    <x v="1"/>
    <x v="6"/>
  </r>
  <r>
    <x v="0"/>
    <x v="0"/>
    <s v="USD"/>
    <n v="1417620506"/>
    <n v="1415028506"/>
    <b v="0"/>
    <n v="41"/>
    <b v="1"/>
    <s v="theater/plays"/>
    <n v="1.05"/>
    <n v="51.22"/>
    <x v="1"/>
    <x v="6"/>
  </r>
  <r>
    <x v="0"/>
    <x v="0"/>
    <s v="USD"/>
    <n v="1418581088"/>
    <n v="1415125088"/>
    <b v="0"/>
    <n v="35"/>
    <b v="1"/>
    <s v="theater/plays"/>
    <n v="1.1686666666666667"/>
    <n v="100.17100000000001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699999999999"/>
    <x v="1"/>
    <x v="6"/>
  </r>
  <r>
    <x v="0"/>
    <x v="0"/>
    <s v="USD"/>
    <n v="1405017345"/>
    <n v="1403721345"/>
    <b v="0"/>
    <n v="22"/>
    <b v="1"/>
    <s v="theater/plays"/>
    <n v="1.024"/>
    <n v="69.817999999999998"/>
    <x v="1"/>
    <x v="6"/>
  </r>
  <r>
    <x v="0"/>
    <x v="0"/>
    <s v="USD"/>
    <n v="1407536880"/>
    <n v="1404997548"/>
    <b v="0"/>
    <n v="18"/>
    <b v="1"/>
    <s v="theater/plays"/>
    <n v="2.23"/>
    <n v="61.944000000000003"/>
    <x v="1"/>
    <x v="6"/>
  </r>
  <r>
    <x v="0"/>
    <x v="1"/>
    <s v="GBP"/>
    <n v="1462565855"/>
    <n v="1458245855"/>
    <b v="0"/>
    <n v="12"/>
    <b v="1"/>
    <s v="theater/plays"/>
    <n v="1"/>
    <n v="41.667000000000002"/>
    <x v="1"/>
    <x v="6"/>
  </r>
  <r>
    <x v="0"/>
    <x v="0"/>
    <s v="USD"/>
    <n v="1415234760"/>
    <n v="1413065230"/>
    <b v="0"/>
    <n v="44"/>
    <b v="1"/>
    <s v="theater/plays"/>
    <n v="1.0580000000000001"/>
    <n v="36.067999999999998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999999999999"/>
    <x v="1"/>
    <x v="6"/>
  </r>
  <r>
    <x v="0"/>
    <x v="0"/>
    <s v="USD"/>
    <n v="1401595140"/>
    <n v="1399286589"/>
    <b v="0"/>
    <n v="28"/>
    <b v="1"/>
    <s v="theater/plays"/>
    <n v="1.0433333333333332"/>
    <n v="55.893000000000001"/>
    <x v="1"/>
    <x v="6"/>
  </r>
  <r>
    <x v="0"/>
    <x v="1"/>
    <s v="GBP"/>
    <n v="1455832800"/>
    <n v="1452338929"/>
    <b v="0"/>
    <n v="24"/>
    <b v="1"/>
    <s v="theater/plays"/>
    <n v="1.1200000000000001"/>
    <n v="11.667"/>
    <x v="1"/>
    <x v="6"/>
  </r>
  <r>
    <x v="0"/>
    <x v="0"/>
    <s v="USD"/>
    <n v="1416589200"/>
    <n v="1414605776"/>
    <b v="0"/>
    <n v="65"/>
    <b v="1"/>
    <s v="theater/plays"/>
    <n v="1.1107499999999999"/>
    <n v="68.353999999999999"/>
    <x v="1"/>
    <x v="6"/>
  </r>
  <r>
    <x v="0"/>
    <x v="1"/>
    <s v="GBP"/>
    <n v="1424556325"/>
    <n v="1421964325"/>
    <b v="0"/>
    <n v="46"/>
    <b v="1"/>
    <s v="theater/plays"/>
    <n v="1.0375000000000001"/>
    <n v="27.065000000000001"/>
    <x v="1"/>
    <x v="6"/>
  </r>
  <r>
    <x v="0"/>
    <x v="0"/>
    <s v="USD"/>
    <n v="1409266414"/>
    <n v="1405378414"/>
    <b v="0"/>
    <n v="85"/>
    <b v="1"/>
    <s v="theater/plays"/>
    <n v="1.0041"/>
    <n v="118.129"/>
    <x v="1"/>
    <x v="6"/>
  </r>
  <r>
    <x v="0"/>
    <x v="1"/>
    <s v="GBP"/>
    <n v="1438968146"/>
    <n v="1436376146"/>
    <b v="0"/>
    <n v="66"/>
    <b v="1"/>
    <s v="theater/plays"/>
    <n v="1.0186206896551724"/>
    <n v="44.758000000000003"/>
    <x v="1"/>
    <x v="6"/>
  </r>
  <r>
    <x v="0"/>
    <x v="0"/>
    <s v="USD"/>
    <n v="1447295460"/>
    <n v="1444747843"/>
    <b v="0"/>
    <n v="165"/>
    <b v="1"/>
    <s v="theater/plays"/>
    <n v="1.0976666666666666"/>
    <n v="99.787999999999997"/>
    <x v="1"/>
    <x v="6"/>
  </r>
  <r>
    <x v="0"/>
    <x v="1"/>
    <s v="GBP"/>
    <n v="1435230324"/>
    <n v="1432638324"/>
    <b v="0"/>
    <n v="17"/>
    <b v="1"/>
    <s v="theater/plays"/>
    <n v="1"/>
    <n v="117.64700000000001"/>
    <x v="1"/>
    <x v="6"/>
  </r>
  <r>
    <x v="0"/>
    <x v="0"/>
    <s v="USD"/>
    <n v="1434542702"/>
    <n v="1432814702"/>
    <b v="0"/>
    <n v="3"/>
    <b v="1"/>
    <s v="theater/plays"/>
    <n v="1.22"/>
    <n v="203.333"/>
    <x v="1"/>
    <x v="6"/>
  </r>
  <r>
    <x v="0"/>
    <x v="1"/>
    <s v="GBP"/>
    <n v="1456876740"/>
    <n v="1455063886"/>
    <b v="0"/>
    <n v="17"/>
    <b v="1"/>
    <s v="theater/plays"/>
    <n v="1.3757142857142857"/>
    <n v="28.324000000000002"/>
    <x v="1"/>
    <x v="6"/>
  </r>
  <r>
    <x v="0"/>
    <x v="0"/>
    <s v="USD"/>
    <n v="1405511376"/>
    <n v="1401623376"/>
    <b v="0"/>
    <n v="91"/>
    <b v="1"/>
    <s v="theater/plays"/>
    <n v="1.0031000000000001"/>
    <n v="110.23099999999999"/>
    <x v="1"/>
    <x v="6"/>
  </r>
  <r>
    <x v="0"/>
    <x v="1"/>
    <s v="GBP"/>
    <n v="1404641289"/>
    <n v="1402049289"/>
    <b v="0"/>
    <n v="67"/>
    <b v="1"/>
    <s v="theater/plays"/>
    <n v="1.071"/>
    <n v="31.97"/>
    <x v="1"/>
    <x v="6"/>
  </r>
  <r>
    <x v="0"/>
    <x v="0"/>
    <s v="USD"/>
    <n v="1405727304"/>
    <n v="1403135304"/>
    <b v="0"/>
    <n v="18"/>
    <b v="1"/>
    <s v="theater/plays"/>
    <n v="2.11"/>
    <n v="58.610999999999997"/>
    <x v="1"/>
    <x v="6"/>
  </r>
  <r>
    <x v="0"/>
    <x v="1"/>
    <s v="GBP"/>
    <n v="1469998680"/>
    <n v="1466710358"/>
    <b v="0"/>
    <n v="21"/>
    <b v="1"/>
    <s v="theater/plays"/>
    <n v="1.236"/>
    <n v="29.428999999999998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7"/>
    <x v="1"/>
    <x v="6"/>
  </r>
  <r>
    <x v="0"/>
    <x v="1"/>
    <s v="GBP"/>
    <n v="1411858862"/>
    <n v="1409266862"/>
    <b v="0"/>
    <n v="26"/>
    <b v="1"/>
    <s v="theater/plays"/>
    <n v="1"/>
    <n v="115.38500000000001"/>
    <x v="1"/>
    <x v="6"/>
  </r>
  <r>
    <x v="0"/>
    <x v="0"/>
    <s v="USD"/>
    <n v="1425099540"/>
    <n v="1424280938"/>
    <b v="0"/>
    <n v="14"/>
    <b v="1"/>
    <s v="theater/plays"/>
    <n v="1.3"/>
    <n v="46.429000000000002"/>
    <x v="1"/>
    <x v="6"/>
  </r>
  <r>
    <x v="0"/>
    <x v="0"/>
    <s v="USD"/>
    <n v="1480579140"/>
    <n v="1478030325"/>
    <b v="0"/>
    <n v="44"/>
    <b v="1"/>
    <s v="theater/plays"/>
    <n v="1.0349999999999999"/>
    <n v="70.567999999999998"/>
    <x v="1"/>
    <x v="6"/>
  </r>
  <r>
    <x v="0"/>
    <x v="0"/>
    <s v="USD"/>
    <n v="1460935800"/>
    <n v="1459999656"/>
    <b v="0"/>
    <n v="9"/>
    <b v="1"/>
    <s v="theater/plays"/>
    <n v="1"/>
    <n v="22.222000000000001"/>
    <x v="1"/>
    <x v="6"/>
  </r>
  <r>
    <x v="0"/>
    <x v="1"/>
    <s v="GBP"/>
    <n v="1429813800"/>
    <n v="1427363645"/>
    <b v="0"/>
    <n v="30"/>
    <b v="1"/>
    <s v="theater/plays"/>
    <n v="1.196"/>
    <n v="159.46700000000001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4000000000002"/>
    <x v="1"/>
    <x v="6"/>
  </r>
  <r>
    <x v="0"/>
    <x v="17"/>
    <s v="EUR"/>
    <n v="1459978200"/>
    <n v="1458416585"/>
    <b v="0"/>
    <n v="46"/>
    <b v="1"/>
    <s v="theater/plays"/>
    <n v="1.0654545454545454"/>
    <n v="63.695999999999998"/>
    <x v="1"/>
    <x v="6"/>
  </r>
  <r>
    <x v="0"/>
    <x v="1"/>
    <s v="GBP"/>
    <n v="1455408000"/>
    <n v="1454638202"/>
    <b v="0"/>
    <n v="34"/>
    <b v="1"/>
    <s v="theater/plays"/>
    <n v="1.38"/>
    <n v="28.411999999999999"/>
    <x v="1"/>
    <x v="6"/>
  </r>
  <r>
    <x v="0"/>
    <x v="0"/>
    <s v="USD"/>
    <n v="1425495563"/>
    <n v="1422903563"/>
    <b v="0"/>
    <n v="98"/>
    <b v="1"/>
    <s v="theater/plays"/>
    <n v="1.0115000000000001"/>
    <n v="103.214"/>
    <x v="1"/>
    <x v="6"/>
  </r>
  <r>
    <x v="0"/>
    <x v="1"/>
    <s v="GBP"/>
    <n v="1450051200"/>
    <n v="1447594176"/>
    <b v="0"/>
    <n v="46"/>
    <b v="1"/>
    <s v="theater/plays"/>
    <n v="1.091"/>
    <n v="71.152000000000001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5999999999996"/>
    <x v="1"/>
    <x v="6"/>
  </r>
  <r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x v="0"/>
    <x v="0"/>
    <s v="USD"/>
    <n v="1411264800"/>
    <n v="1409620903"/>
    <b v="0"/>
    <n v="87"/>
    <b v="1"/>
    <s v="theater/plays"/>
    <n v="1.0813333333333333"/>
    <n v="46.609000000000002"/>
    <x v="1"/>
    <x v="6"/>
  </r>
  <r>
    <x v="0"/>
    <x v="1"/>
    <s v="GBP"/>
    <n v="1404314952"/>
    <n v="1401722952"/>
    <b v="0"/>
    <n v="29"/>
    <b v="1"/>
    <s v="theater/plays"/>
    <n v="1"/>
    <n v="51.723999999999997"/>
    <x v="1"/>
    <x v="6"/>
  </r>
  <r>
    <x v="0"/>
    <x v="1"/>
    <s v="GBP"/>
    <n v="1425142800"/>
    <n v="1422983847"/>
    <b v="0"/>
    <n v="51"/>
    <b v="1"/>
    <s v="theater/plays"/>
    <n v="1.0275000000000001"/>
    <n v="40.293999999999997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999999999999"/>
    <x v="1"/>
    <x v="6"/>
  </r>
  <r>
    <x v="0"/>
    <x v="0"/>
    <s v="USD"/>
    <n v="1408383153"/>
    <n v="1405791153"/>
    <b v="0"/>
    <n v="21"/>
    <b v="1"/>
    <s v="theater/plays"/>
    <n v="1"/>
    <n v="95.238"/>
    <x v="1"/>
    <x v="6"/>
  </r>
  <r>
    <x v="0"/>
    <x v="0"/>
    <s v="USD"/>
    <n v="1454709600"/>
    <n v="1452520614"/>
    <b v="0"/>
    <n v="42"/>
    <b v="1"/>
    <s v="theater/plays"/>
    <n v="1.0965"/>
    <n v="52.213999999999999"/>
    <x v="1"/>
    <x v="6"/>
  </r>
  <r>
    <x v="0"/>
    <x v="0"/>
    <s v="USD"/>
    <n v="1402974000"/>
    <n v="1400290255"/>
    <b v="0"/>
    <n v="71"/>
    <b v="1"/>
    <s v="theater/plays"/>
    <n v="1.0026315789473683"/>
    <n v="134.155"/>
    <x v="1"/>
    <x v="6"/>
  </r>
  <r>
    <x v="0"/>
    <x v="0"/>
    <s v="USD"/>
    <n v="1404983269"/>
    <n v="1402391269"/>
    <b v="0"/>
    <n v="168"/>
    <b v="1"/>
    <s v="theater/plays"/>
    <n v="1.0555000000000001"/>
    <n v="62.826999999999998"/>
    <x v="1"/>
    <x v="6"/>
  </r>
  <r>
    <x v="0"/>
    <x v="0"/>
    <s v="USD"/>
    <n v="1470538800"/>
    <n v="1469112493"/>
    <b v="0"/>
    <n v="19"/>
    <b v="1"/>
    <s v="theater/plays"/>
    <n v="1.1200000000000001"/>
    <n v="58.947000000000003"/>
    <x v="1"/>
    <x v="6"/>
  </r>
  <r>
    <x v="0"/>
    <x v="0"/>
    <s v="USD"/>
    <n v="1408638480"/>
    <n v="1406811593"/>
    <b v="0"/>
    <n v="37"/>
    <b v="1"/>
    <s v="theater/plays"/>
    <n v="1.0589999999999999"/>
    <n v="143.108"/>
    <x v="1"/>
    <x v="6"/>
  </r>
  <r>
    <x v="0"/>
    <x v="0"/>
    <s v="USD"/>
    <n v="1440003820"/>
    <n v="1437411820"/>
    <b v="0"/>
    <n v="36"/>
    <b v="1"/>
    <s v="theater/plays"/>
    <n v="1.01"/>
    <n v="84.167000000000002"/>
    <x v="1"/>
    <x v="6"/>
  </r>
  <r>
    <x v="0"/>
    <x v="1"/>
    <s v="GBP"/>
    <n v="1430600400"/>
    <n v="1428358567"/>
    <b v="0"/>
    <n v="14"/>
    <b v="1"/>
    <s v="theater/plays"/>
    <n v="1.042"/>
    <n v="186.071"/>
    <x v="1"/>
    <x v="6"/>
  </r>
  <r>
    <x v="0"/>
    <x v="0"/>
    <s v="USD"/>
    <n v="1453179540"/>
    <n v="1452030730"/>
    <b v="0"/>
    <n v="18"/>
    <b v="1"/>
    <s v="theater/plays"/>
    <n v="1.3467833333333334"/>
    <n v="89.786000000000001"/>
    <x v="1"/>
    <x v="6"/>
  </r>
  <r>
    <x v="0"/>
    <x v="0"/>
    <s v="USD"/>
    <n v="1405095300"/>
    <n v="1403146628"/>
    <b v="0"/>
    <n v="82"/>
    <b v="1"/>
    <s v="theater/plays"/>
    <n v="1.052184"/>
    <n v="64.158000000000001"/>
    <x v="1"/>
    <x v="6"/>
  </r>
  <r>
    <x v="0"/>
    <x v="0"/>
    <s v="USD"/>
    <n v="1447445820"/>
    <n v="1445077121"/>
    <b v="0"/>
    <n v="43"/>
    <b v="1"/>
    <s v="theater/plays"/>
    <n v="1.026"/>
    <n v="59.651000000000003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00000000000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000000000005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00000000000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6999999999998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000000000001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0999999999998"/>
    <x v="1"/>
    <x v="6"/>
  </r>
  <r>
    <x v="0"/>
    <x v="0"/>
    <s v="USD"/>
    <n v="1476381627"/>
    <n v="1473789627"/>
    <b v="0"/>
    <n v="69"/>
    <b v="1"/>
    <s v="theater/plays"/>
    <n v="1.0065"/>
    <n v="145.87"/>
    <x v="1"/>
    <x v="6"/>
  </r>
  <r>
    <x v="0"/>
    <x v="0"/>
    <s v="USD"/>
    <n v="1406876340"/>
    <n v="1404190567"/>
    <b v="0"/>
    <n v="16"/>
    <b v="1"/>
    <s v="theater/plays"/>
    <n v="1.913"/>
    <n v="358.68799999999999"/>
    <x v="1"/>
    <x v="6"/>
  </r>
  <r>
    <x v="0"/>
    <x v="0"/>
    <s v="USD"/>
    <n v="1423720740"/>
    <n v="1421081857"/>
    <b v="0"/>
    <n v="55"/>
    <b v="1"/>
    <s v="theater/plays"/>
    <n v="1.4019999999999999"/>
    <n v="50.981999999999999"/>
    <x v="1"/>
    <x v="6"/>
  </r>
  <r>
    <x v="0"/>
    <x v="0"/>
    <s v="USD"/>
    <n v="1422937620"/>
    <n v="1420606303"/>
    <b v="0"/>
    <n v="27"/>
    <b v="1"/>
    <s v="theater/plays"/>
    <n v="1.2433537832310839"/>
    <n v="45.036999999999999"/>
    <x v="1"/>
    <x v="6"/>
  </r>
  <r>
    <x v="0"/>
    <x v="1"/>
    <s v="GBP"/>
    <n v="1463743860"/>
    <n v="1461151860"/>
    <b v="0"/>
    <n v="36"/>
    <b v="1"/>
    <s v="theater/plays"/>
    <n v="1.262"/>
    <n v="17.52799999999999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7000000000002"/>
    <x v="1"/>
    <x v="6"/>
  </r>
  <r>
    <x v="0"/>
    <x v="0"/>
    <s v="USD"/>
    <n v="1436551200"/>
    <n v="1435181628"/>
    <b v="0"/>
    <n v="17"/>
    <b v="1"/>
    <s v="theater/plays"/>
    <n v="2.02"/>
    <n v="29.706"/>
    <x v="1"/>
    <x v="6"/>
  </r>
  <r>
    <x v="0"/>
    <x v="5"/>
    <s v="CAD"/>
    <n v="1476158340"/>
    <n v="1472594585"/>
    <b v="0"/>
    <n v="114"/>
    <b v="1"/>
    <s v="theater/plays"/>
    <n v="1.0338000000000001"/>
    <n v="90.683999999999997"/>
    <x v="1"/>
    <x v="6"/>
  </r>
  <r>
    <x v="0"/>
    <x v="0"/>
    <s v="USD"/>
    <n v="1471921637"/>
    <n v="1469329637"/>
    <b v="0"/>
    <n v="93"/>
    <b v="1"/>
    <s v="theater/plays"/>
    <n v="1.023236"/>
    <n v="55.012999999999998"/>
    <x v="1"/>
    <x v="6"/>
  </r>
  <r>
    <x v="0"/>
    <x v="1"/>
    <s v="GBP"/>
    <n v="1439136000"/>
    <n v="1436972472"/>
    <b v="0"/>
    <n v="36"/>
    <b v="1"/>
    <s v="theater/plays"/>
    <n v="1.03"/>
    <n v="57.222000000000001"/>
    <x v="1"/>
    <x v="6"/>
  </r>
  <r>
    <x v="0"/>
    <x v="0"/>
    <s v="USD"/>
    <n v="1461108450"/>
    <n v="1455928050"/>
    <b v="0"/>
    <n v="61"/>
    <b v="1"/>
    <s v="theater/plays"/>
    <n v="1.2714285714285714"/>
    <n v="72.950999999999993"/>
    <x v="1"/>
    <x v="6"/>
  </r>
  <r>
    <x v="0"/>
    <x v="0"/>
    <s v="USD"/>
    <n v="1426864032"/>
    <n v="1424275632"/>
    <b v="0"/>
    <n v="47"/>
    <b v="1"/>
    <s v="theater/plays"/>
    <n v="1.01"/>
    <n v="64.468000000000004"/>
    <x v="1"/>
    <x v="6"/>
  </r>
  <r>
    <x v="0"/>
    <x v="0"/>
    <s v="USD"/>
    <n v="1474426800"/>
    <n v="1471976529"/>
    <b v="0"/>
    <n v="17"/>
    <b v="1"/>
    <s v="theater/plays"/>
    <n v="1.2178"/>
    <n v="716.35299999999995"/>
    <x v="1"/>
    <x v="6"/>
  </r>
  <r>
    <x v="0"/>
    <x v="0"/>
    <s v="USD"/>
    <n v="1461857045"/>
    <n v="1459265045"/>
    <b v="0"/>
    <n v="63"/>
    <b v="1"/>
    <s v="theater/plays"/>
    <n v="1.1339285714285714"/>
    <n v="50.396999999999998"/>
    <x v="1"/>
    <x v="6"/>
  </r>
  <r>
    <x v="0"/>
    <x v="0"/>
    <s v="USD"/>
    <n v="1468618680"/>
    <n v="1465345902"/>
    <b v="0"/>
    <n v="9"/>
    <b v="1"/>
    <s v="theater/plays"/>
    <n v="1.5"/>
    <n v="41.667000000000002"/>
    <x v="1"/>
    <x v="6"/>
  </r>
  <r>
    <x v="0"/>
    <x v="1"/>
    <s v="GBP"/>
    <n v="1409515200"/>
    <n v="1405971690"/>
    <b v="0"/>
    <n v="30"/>
    <b v="1"/>
    <s v="theater/plays"/>
    <n v="2.1459999999999999"/>
    <n v="35.767000000000003"/>
    <x v="1"/>
    <x v="6"/>
  </r>
  <r>
    <x v="0"/>
    <x v="0"/>
    <s v="USD"/>
    <n v="1415253540"/>
    <n v="1413432331"/>
    <b v="0"/>
    <n v="23"/>
    <b v="1"/>
    <s v="theater/plays"/>
    <n v="1.0205"/>
    <n v="88.739000000000004"/>
    <x v="1"/>
    <x v="6"/>
  </r>
  <r>
    <x v="0"/>
    <x v="0"/>
    <s v="USD"/>
    <n v="1426883220"/>
    <n v="1425067296"/>
    <b v="0"/>
    <n v="33"/>
    <b v="1"/>
    <s v="theater/plays"/>
    <n v="1"/>
    <n v="148.48500000000001"/>
    <x v="1"/>
    <x v="6"/>
  </r>
  <r>
    <x v="0"/>
    <x v="1"/>
    <s v="GBP"/>
    <n v="1469016131"/>
    <n v="1466424131"/>
    <b v="0"/>
    <n v="39"/>
    <b v="1"/>
    <s v="theater/plays"/>
    <n v="1.01"/>
    <n v="51.795000000000002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1000000000002"/>
    <x v="1"/>
    <x v="6"/>
  </r>
  <r>
    <x v="0"/>
    <x v="0"/>
    <s v="USD"/>
    <n v="1426539600"/>
    <n v="1424296822"/>
    <b v="0"/>
    <n v="57"/>
    <b v="1"/>
    <s v="theater/plays"/>
    <n v="1.1285000000000001"/>
    <n v="39.595999999999997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00000000001"/>
    <x v="1"/>
    <x v="6"/>
  </r>
  <r>
    <x v="0"/>
    <x v="2"/>
    <s v="AUD"/>
    <n v="1420178188"/>
    <n v="1418709388"/>
    <b v="0"/>
    <n v="95"/>
    <b v="1"/>
    <s v="theater/plays"/>
    <n v="1.1879999999999999"/>
    <n v="125.053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6000000000001"/>
    <x v="1"/>
    <x v="6"/>
  </r>
  <r>
    <x v="0"/>
    <x v="0"/>
    <s v="USD"/>
    <n v="1466014499"/>
    <n v="1463422499"/>
    <b v="0"/>
    <n v="44"/>
    <b v="1"/>
    <s v="theater/plays"/>
    <n v="1.1424000000000001"/>
    <n v="64.909000000000006"/>
    <x v="1"/>
    <x v="6"/>
  </r>
  <r>
    <x v="0"/>
    <x v="0"/>
    <s v="USD"/>
    <n v="1454431080"/>
    <n v="1451839080"/>
    <b v="0"/>
    <n v="30"/>
    <b v="1"/>
    <s v="theater/plays"/>
    <n v="1.0060606060606061"/>
    <n v="55.332999999999998"/>
    <x v="1"/>
    <x v="6"/>
  </r>
  <r>
    <x v="0"/>
    <x v="0"/>
    <s v="USD"/>
    <n v="1433314740"/>
    <n v="1430600401"/>
    <b v="0"/>
    <n v="56"/>
    <b v="1"/>
    <s v="theater/plays"/>
    <n v="1.552"/>
    <n v="83.143000000000001"/>
    <x v="1"/>
    <x v="6"/>
  </r>
  <r>
    <x v="0"/>
    <x v="1"/>
    <s v="GBP"/>
    <n v="1435185252"/>
    <n v="1432593252"/>
    <b v="0"/>
    <n v="66"/>
    <b v="1"/>
    <s v="theater/plays"/>
    <n v="1.2775000000000001"/>
    <n v="38.712000000000003"/>
    <x v="1"/>
    <x v="6"/>
  </r>
  <r>
    <x v="0"/>
    <x v="0"/>
    <s v="USD"/>
    <n v="1429286400"/>
    <n v="1427221560"/>
    <b v="0"/>
    <n v="29"/>
    <b v="1"/>
    <s v="theater/plays"/>
    <n v="1.212"/>
    <n v="125.379"/>
    <x v="1"/>
    <x v="6"/>
  </r>
  <r>
    <x v="0"/>
    <x v="1"/>
    <s v="GBP"/>
    <n v="1400965200"/>
    <n v="1398352531"/>
    <b v="0"/>
    <n v="72"/>
    <b v="1"/>
    <s v="theater/plays"/>
    <n v="1.127"/>
    <n v="78.263999999999996"/>
    <x v="1"/>
    <x v="6"/>
  </r>
  <r>
    <x v="0"/>
    <x v="0"/>
    <s v="USD"/>
    <n v="1460574924"/>
    <n v="1457982924"/>
    <b v="0"/>
    <n v="27"/>
    <b v="1"/>
    <s v="theater/plays"/>
    <n v="1.2749999999999999"/>
    <n v="47.22200000000000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2"/>
    <x v="1"/>
    <x v="6"/>
  </r>
  <r>
    <x v="0"/>
    <x v="0"/>
    <s v="USD"/>
    <n v="1408252260"/>
    <n v="1406580436"/>
    <b v="0"/>
    <n v="29"/>
    <b v="1"/>
    <s v="theater/plays"/>
    <n v="1"/>
    <n v="51.723999999999997"/>
    <x v="1"/>
    <x v="6"/>
  </r>
  <r>
    <x v="0"/>
    <x v="0"/>
    <s v="USD"/>
    <n v="1480140000"/>
    <n v="1479186575"/>
    <b v="0"/>
    <n v="13"/>
    <b v="1"/>
    <s v="theater/plays"/>
    <n v="1"/>
    <n v="30.768999999999998"/>
    <x v="1"/>
    <x v="6"/>
  </r>
  <r>
    <x v="0"/>
    <x v="5"/>
    <s v="CAD"/>
    <n v="1414862280"/>
    <n v="1412360309"/>
    <b v="0"/>
    <n v="72"/>
    <b v="1"/>
    <s v="theater/plays"/>
    <n v="1.0686"/>
    <n v="74.207999999999998"/>
    <x v="1"/>
    <x v="6"/>
  </r>
  <r>
    <x v="0"/>
    <x v="0"/>
    <s v="USD"/>
    <n v="1473625166"/>
    <n v="1470169166"/>
    <b v="0"/>
    <n v="78"/>
    <b v="1"/>
    <s v="theater/plays"/>
    <n v="1.244"/>
    <n v="47.845999999999997"/>
    <x v="1"/>
    <x v="6"/>
  </r>
  <r>
    <x v="0"/>
    <x v="0"/>
    <s v="USD"/>
    <n v="1464904800"/>
    <n v="1463852904"/>
    <b v="0"/>
    <n v="49"/>
    <b v="1"/>
    <s v="theater/plays"/>
    <n v="1.0870406189555126"/>
    <n v="34.408000000000001"/>
    <x v="1"/>
    <x v="6"/>
  </r>
  <r>
    <x v="0"/>
    <x v="5"/>
    <s v="CAD"/>
    <n v="1464471840"/>
    <n v="1459309704"/>
    <b v="0"/>
    <n v="42"/>
    <b v="1"/>
    <s v="theater/plays"/>
    <n v="1.0242424242424242"/>
    <n v="40.238"/>
    <x v="1"/>
    <x v="6"/>
  </r>
  <r>
    <x v="0"/>
    <x v="0"/>
    <s v="USD"/>
    <n v="1435733940"/>
    <n v="1431046325"/>
    <b v="0"/>
    <n v="35"/>
    <b v="1"/>
    <s v="theater/plays"/>
    <n v="1.0549999999999999"/>
    <n v="60.286000000000001"/>
    <x v="1"/>
    <x v="6"/>
  </r>
  <r>
    <x v="0"/>
    <x v="0"/>
    <s v="USD"/>
    <n v="1457326740"/>
    <n v="1455919438"/>
    <b v="0"/>
    <n v="42"/>
    <b v="1"/>
    <s v="theater/plays"/>
    <n v="1.0629999999999999"/>
    <n v="25.31"/>
    <x v="1"/>
    <x v="6"/>
  </r>
  <r>
    <x v="0"/>
    <x v="1"/>
    <s v="GBP"/>
    <n v="1441995595"/>
    <n v="1439835595"/>
    <b v="0"/>
    <n v="42"/>
    <b v="1"/>
    <s v="theater/plays"/>
    <n v="1.0066666666666666"/>
    <n v="35.951999999999998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00000000000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3000000000005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7000000000002"/>
    <x v="1"/>
    <x v="6"/>
  </r>
  <r>
    <x v="0"/>
    <x v="0"/>
    <s v="USD"/>
    <n v="1404312846"/>
    <n v="1402584846"/>
    <b v="0"/>
    <n v="15"/>
    <b v="1"/>
    <s v="theater/plays"/>
    <n v="1.0055555555555555"/>
    <n v="60.332999999999998"/>
    <x v="1"/>
    <x v="6"/>
  </r>
  <r>
    <x v="0"/>
    <x v="1"/>
    <s v="GBP"/>
    <n v="1415385000"/>
    <n v="1413406695"/>
    <b v="0"/>
    <n v="19"/>
    <b v="1"/>
    <s v="theater/plays"/>
    <n v="1.012"/>
    <n v="79.894999999999996"/>
    <x v="1"/>
    <x v="6"/>
  </r>
  <r>
    <x v="0"/>
    <x v="1"/>
    <s v="GBP"/>
    <n v="1429789992"/>
    <n v="1424609592"/>
    <b v="0"/>
    <n v="17"/>
    <b v="1"/>
    <s v="theater/plays"/>
    <n v="1"/>
    <n v="58.823999999999998"/>
    <x v="1"/>
    <x v="6"/>
  </r>
  <r>
    <x v="0"/>
    <x v="0"/>
    <s v="USD"/>
    <n v="1401857940"/>
    <n v="1400725112"/>
    <b v="0"/>
    <n v="44"/>
    <b v="1"/>
    <s v="theater/plays"/>
    <n v="1.1839285714285714"/>
    <n v="75.340999999999994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999999999994"/>
    <x v="1"/>
    <x v="6"/>
  </r>
  <r>
    <x v="0"/>
    <x v="0"/>
    <s v="USD"/>
    <n v="1410145200"/>
    <n v="1407197670"/>
    <b v="0"/>
    <n v="11"/>
    <b v="1"/>
    <s v="theater/plays"/>
    <n v="1"/>
    <n v="227.273"/>
    <x v="1"/>
    <x v="6"/>
  </r>
  <r>
    <x v="0"/>
    <x v="1"/>
    <s v="GBP"/>
    <n v="1404471600"/>
    <n v="1401910634"/>
    <b v="0"/>
    <n v="13"/>
    <b v="1"/>
    <s v="theater/plays"/>
    <n v="1"/>
    <n v="307.69200000000001"/>
    <x v="1"/>
    <x v="6"/>
  </r>
  <r>
    <x v="0"/>
    <x v="0"/>
    <s v="USD"/>
    <n v="1412259660"/>
    <n v="1410461299"/>
    <b v="0"/>
    <n v="33"/>
    <b v="1"/>
    <s v="theater/plays"/>
    <n v="1.10046"/>
    <n v="50.021000000000001"/>
    <x v="1"/>
    <x v="6"/>
  </r>
  <r>
    <x v="0"/>
    <x v="1"/>
    <s v="GBP"/>
    <n v="1425478950"/>
    <n v="1422886950"/>
    <b v="0"/>
    <n v="28"/>
    <b v="1"/>
    <s v="theater/plays"/>
    <n v="1.0135000000000001"/>
    <n v="72.393000000000001"/>
    <x v="1"/>
    <x v="6"/>
  </r>
  <r>
    <x v="0"/>
    <x v="1"/>
    <s v="GBP"/>
    <n v="1441547220"/>
    <n v="1439322412"/>
    <b v="0"/>
    <n v="21"/>
    <b v="1"/>
    <s v="theater/plays"/>
    <n v="1.0075000000000001"/>
    <n v="95.951999999999998"/>
    <x v="1"/>
    <x v="6"/>
  </r>
  <r>
    <x v="0"/>
    <x v="0"/>
    <s v="USD"/>
    <n v="1411980020"/>
    <n v="1409388020"/>
    <b v="0"/>
    <n v="13"/>
    <b v="1"/>
    <s v="theater/plays"/>
    <n v="1.6942857142857144"/>
    <n v="45.615000000000002"/>
    <x v="1"/>
    <x v="6"/>
  </r>
  <r>
    <x v="0"/>
    <x v="1"/>
    <s v="GBP"/>
    <n v="1442311560"/>
    <n v="1439924246"/>
    <b v="0"/>
    <n v="34"/>
    <b v="1"/>
    <s v="theater/plays"/>
    <n v="1"/>
    <n v="41.029000000000003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299999999999"/>
    <x v="1"/>
    <x v="6"/>
  </r>
  <r>
    <x v="0"/>
    <x v="0"/>
    <s v="USD"/>
    <n v="1439136000"/>
    <n v="1438188106"/>
    <b v="0"/>
    <n v="7"/>
    <b v="1"/>
    <s v="theater/plays"/>
    <n v="1.06"/>
    <n v="75.713999999999999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x v="0"/>
    <x v="1"/>
    <s v="GBP"/>
    <n v="1484740918"/>
    <n v="1483012918"/>
    <b v="0"/>
    <n v="37"/>
    <b v="1"/>
    <s v="theater/plays"/>
    <n v="1.0115151515151515"/>
    <n v="45.107999999999997"/>
    <x v="1"/>
    <x v="6"/>
  </r>
  <r>
    <x v="0"/>
    <x v="0"/>
    <s v="USD"/>
    <n v="1436749200"/>
    <n v="1434997018"/>
    <b v="0"/>
    <n v="18"/>
    <b v="1"/>
    <s v="theater/plays"/>
    <n v="1.32"/>
    <n v="36.667000000000002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1000000000002"/>
    <x v="1"/>
    <x v="6"/>
  </r>
  <r>
    <x v="0"/>
    <x v="0"/>
    <s v="USD"/>
    <n v="1411012740"/>
    <n v="1409667827"/>
    <b v="0"/>
    <n v="27"/>
    <b v="1"/>
    <s v="theater/plays"/>
    <n v="1.1895833333333334"/>
    <n v="42.295999999999999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3999999999999"/>
    <x v="1"/>
    <x v="6"/>
  </r>
  <r>
    <x v="0"/>
    <x v="1"/>
    <s v="GBP"/>
    <n v="1443808800"/>
    <n v="1441120910"/>
    <b v="0"/>
    <n v="46"/>
    <b v="1"/>
    <s v="theater/plays"/>
    <n v="1.0315000000000001"/>
    <n v="44.847999999999999"/>
    <x v="1"/>
    <x v="6"/>
  </r>
  <r>
    <x v="0"/>
    <x v="1"/>
    <s v="GBP"/>
    <n v="1450612740"/>
    <n v="1448040425"/>
    <b v="0"/>
    <n v="17"/>
    <b v="1"/>
    <s v="theater/plays"/>
    <n v="1.5333333333333334"/>
    <n v="13.529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2000000000002"/>
    <x v="1"/>
    <x v="6"/>
  </r>
  <r>
    <x v="0"/>
    <x v="0"/>
    <s v="USD"/>
    <n v="1473358122"/>
    <n v="1471543722"/>
    <b v="0"/>
    <n v="13"/>
    <b v="1"/>
    <s v="theater/plays"/>
    <n v="1.1966666666666668"/>
    <n v="55.231000000000002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3000000000006"/>
    <x v="1"/>
    <x v="6"/>
  </r>
  <r>
    <x v="0"/>
    <x v="12"/>
    <s v="EUR"/>
    <n v="1435255659"/>
    <n v="1432663659"/>
    <b v="0"/>
    <n v="29"/>
    <b v="1"/>
    <s v="theater/plays"/>
    <n v="1.0466666666666666"/>
    <n v="54.137999999999998"/>
    <x v="1"/>
    <x v="6"/>
  </r>
  <r>
    <x v="0"/>
    <x v="0"/>
    <s v="USD"/>
    <n v="1425758257"/>
    <n v="1423166257"/>
    <b v="0"/>
    <n v="24"/>
    <b v="1"/>
    <s v="theater/plays"/>
    <n v="1"/>
    <n v="104.1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999999999999"/>
    <x v="1"/>
    <x v="6"/>
  </r>
  <r>
    <x v="0"/>
    <x v="0"/>
    <s v="USD"/>
    <n v="1463198340"/>
    <n v="1461117201"/>
    <b v="0"/>
    <n v="336"/>
    <b v="1"/>
    <s v="theater/plays"/>
    <n v="1.1440928571428572"/>
    <n v="119.176"/>
    <x v="1"/>
    <x v="6"/>
  </r>
  <r>
    <x v="0"/>
    <x v="0"/>
    <s v="USD"/>
    <n v="1457139600"/>
    <n v="1455230214"/>
    <b v="0"/>
    <n v="13"/>
    <b v="1"/>
    <s v="theater/plays"/>
    <n v="1.019047619047619"/>
    <n v="164.61500000000001"/>
    <x v="1"/>
    <x v="6"/>
  </r>
  <r>
    <x v="0"/>
    <x v="1"/>
    <s v="GBP"/>
    <n v="1441358873"/>
    <n v="1438939673"/>
    <b v="0"/>
    <n v="42"/>
    <b v="1"/>
    <s v="theater/plays"/>
    <n v="1.02"/>
    <n v="24.286000000000001"/>
    <x v="1"/>
    <x v="6"/>
  </r>
  <r>
    <x v="0"/>
    <x v="1"/>
    <s v="GBP"/>
    <n v="1462224398"/>
    <n v="1459632398"/>
    <b v="0"/>
    <n v="64"/>
    <b v="1"/>
    <s v="theater/plays"/>
    <n v="1.048"/>
    <n v="40.938000000000002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99999999998"/>
    <x v="1"/>
    <x v="6"/>
  </r>
  <r>
    <x v="0"/>
    <x v="0"/>
    <s v="USD"/>
    <n v="1423674000"/>
    <n v="1421025159"/>
    <b v="0"/>
    <n v="53"/>
    <b v="1"/>
    <s v="theater/plays"/>
    <n v="1.1342219999999998"/>
    <n v="107.002"/>
    <x v="1"/>
    <x v="6"/>
  </r>
  <r>
    <x v="0"/>
    <x v="13"/>
    <s v="EUR"/>
    <n v="1479382594"/>
    <n v="1476786994"/>
    <b v="0"/>
    <n v="14"/>
    <b v="1"/>
    <s v="theater/plays"/>
    <n v="1"/>
    <n v="171.429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600000000001"/>
    <x v="1"/>
    <x v="6"/>
  </r>
  <r>
    <x v="0"/>
    <x v="1"/>
    <s v="GBP"/>
    <n v="1435352400"/>
    <n v="1431718575"/>
    <b v="0"/>
    <n v="22"/>
    <b v="1"/>
    <s v="theater/plays"/>
    <n v="1.44"/>
    <n v="22.908999999999999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2000000000003"/>
    <x v="1"/>
    <x v="6"/>
  </r>
  <r>
    <x v="0"/>
    <x v="0"/>
    <s v="USD"/>
    <n v="1438799760"/>
    <n v="1437236378"/>
    <b v="0"/>
    <n v="54"/>
    <b v="1"/>
    <s v="theater/plays"/>
    <n v="1.024"/>
    <n v="47.406999999999996"/>
    <x v="1"/>
    <x v="6"/>
  </r>
  <r>
    <x v="0"/>
    <x v="1"/>
    <s v="GBP"/>
    <n v="1457906400"/>
    <n v="1457115427"/>
    <b v="0"/>
    <n v="31"/>
    <b v="1"/>
    <s v="theater/plays"/>
    <n v="1.4888888888888889"/>
    <n v="15.129"/>
    <x v="1"/>
    <x v="6"/>
  </r>
  <r>
    <x v="0"/>
    <x v="1"/>
    <s v="GBP"/>
    <n v="1470078000"/>
    <n v="1467648456"/>
    <b v="0"/>
    <n v="25"/>
    <b v="1"/>
    <s v="theater/plays"/>
    <n v="1.0549000000000002"/>
    <n v="21.097999999999999"/>
    <x v="1"/>
    <x v="6"/>
  </r>
  <r>
    <x v="0"/>
    <x v="1"/>
    <s v="GBP"/>
    <n v="1444060800"/>
    <n v="1440082649"/>
    <b v="0"/>
    <n v="17"/>
    <b v="1"/>
    <s v="theater/plays"/>
    <n v="1.0049999999999999"/>
    <n v="59.118000000000002"/>
    <x v="1"/>
    <x v="6"/>
  </r>
  <r>
    <x v="0"/>
    <x v="0"/>
    <s v="USD"/>
    <n v="1420048208"/>
    <n v="1417456208"/>
    <b v="0"/>
    <n v="12"/>
    <b v="1"/>
    <s v="theater/plays"/>
    <n v="1.3055555555555556"/>
    <n v="97.917000000000002"/>
    <x v="1"/>
    <x v="6"/>
  </r>
  <r>
    <x v="0"/>
    <x v="1"/>
    <s v="GBP"/>
    <n v="1422015083"/>
    <n v="1419423083"/>
    <b v="0"/>
    <n v="38"/>
    <b v="1"/>
    <s v="theater/plays"/>
    <n v="1.0475000000000001"/>
    <n v="55.131999999999998"/>
    <x v="1"/>
    <x v="6"/>
  </r>
  <r>
    <x v="0"/>
    <x v="1"/>
    <s v="GBP"/>
    <n v="1433964444"/>
    <n v="1431372444"/>
    <b v="0"/>
    <n v="41"/>
    <b v="1"/>
    <s v="theater/plays"/>
    <n v="1.0880000000000001"/>
    <n v="26.536999999999999"/>
    <x v="1"/>
    <x v="6"/>
  </r>
  <r>
    <x v="0"/>
    <x v="0"/>
    <s v="USD"/>
    <n v="1410975994"/>
    <n v="1408383994"/>
    <b v="0"/>
    <n v="19"/>
    <b v="1"/>
    <s v="theater/plays"/>
    <n v="1.1100000000000001"/>
    <n v="58.420999999999999"/>
    <x v="1"/>
    <x v="6"/>
  </r>
  <r>
    <x v="0"/>
    <x v="0"/>
    <s v="USD"/>
    <n v="1420734696"/>
    <n v="1418142696"/>
    <b v="0"/>
    <n v="41"/>
    <b v="1"/>
    <s v="theater/plays"/>
    <n v="1.0047999999999999"/>
    <n v="122.53700000000001"/>
    <x v="1"/>
    <x v="6"/>
  </r>
  <r>
    <x v="0"/>
    <x v="0"/>
    <s v="USD"/>
    <n v="1420009200"/>
    <n v="1417593483"/>
    <b v="0"/>
    <n v="26"/>
    <b v="1"/>
    <s v="theater/plays"/>
    <n v="1.1435"/>
    <n v="87.962000000000003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999999999997"/>
    <x v="1"/>
    <x v="6"/>
  </r>
  <r>
    <x v="0"/>
    <x v="1"/>
    <s v="GBP"/>
    <n v="1415440846"/>
    <n v="1412845246"/>
    <b v="0"/>
    <n v="78"/>
    <b v="1"/>
    <s v="theater/plays"/>
    <n v="1.028"/>
    <n v="39.537999999999997"/>
    <x v="1"/>
    <x v="6"/>
  </r>
  <r>
    <x v="0"/>
    <x v="0"/>
    <s v="USD"/>
    <n v="1415921848"/>
    <n v="1413326248"/>
    <b v="0"/>
    <n v="45"/>
    <b v="1"/>
    <s v="theater/plays"/>
    <n v="1.0612068965517241"/>
    <n v="136.77799999999999"/>
    <x v="1"/>
    <x v="6"/>
  </r>
  <r>
    <x v="0"/>
    <x v="0"/>
    <s v="USD"/>
    <n v="1470887940"/>
    <n v="1468176527"/>
    <b v="0"/>
    <n v="102"/>
    <b v="1"/>
    <s v="theater/plays"/>
    <n v="1.0133000000000001"/>
    <n v="99.343000000000004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999999999999"/>
    <x v="1"/>
    <x v="6"/>
  </r>
  <r>
    <x v="0"/>
    <x v="1"/>
    <s v="GBP"/>
    <n v="1462037777"/>
    <n v="1459445777"/>
    <b v="0"/>
    <n v="37"/>
    <b v="1"/>
    <s v="theater/plays"/>
    <n v="1.0001333333333333"/>
    <n v="40.545999999999999"/>
    <x v="1"/>
    <x v="6"/>
  </r>
  <r>
    <x v="0"/>
    <x v="1"/>
    <s v="GBP"/>
    <n v="1459444656"/>
    <n v="1456856256"/>
    <b v="0"/>
    <n v="14"/>
    <b v="1"/>
    <s v="theater/plays"/>
    <n v="1"/>
    <n v="35.713999999999999"/>
    <x v="1"/>
    <x v="6"/>
  </r>
  <r>
    <x v="0"/>
    <x v="0"/>
    <s v="USD"/>
    <n v="1425185940"/>
    <n v="1421900022"/>
    <b v="0"/>
    <n v="27"/>
    <b v="1"/>
    <s v="theater/plays"/>
    <n v="1.1388888888888888"/>
    <n v="37.963000000000001"/>
    <x v="1"/>
    <x v="6"/>
  </r>
  <r>
    <x v="0"/>
    <x v="1"/>
    <s v="GBP"/>
    <n v="1406719110"/>
    <n v="1405509510"/>
    <b v="0"/>
    <n v="45"/>
    <b v="1"/>
    <s v="theater/plays"/>
    <n v="1"/>
    <n v="33.332999999999998"/>
    <x v="1"/>
    <x v="6"/>
  </r>
  <r>
    <x v="0"/>
    <x v="0"/>
    <s v="USD"/>
    <n v="1459822682"/>
    <n v="1458613082"/>
    <b v="0"/>
    <n v="49"/>
    <b v="1"/>
    <s v="theater/plays"/>
    <n v="2.87"/>
    <n v="58.570999999999998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999999999999"/>
    <x v="1"/>
    <x v="6"/>
  </r>
  <r>
    <x v="0"/>
    <x v="0"/>
    <s v="USD"/>
    <n v="1419181890"/>
    <n v="1416589890"/>
    <b v="0"/>
    <n v="23"/>
    <b v="1"/>
    <s v="theater/plays"/>
    <n v="1.1911764705882353"/>
    <n v="176.08699999999999"/>
    <x v="1"/>
    <x v="6"/>
  </r>
  <r>
    <x v="0"/>
    <x v="0"/>
    <s v="USD"/>
    <n v="1474649070"/>
    <n v="1469465070"/>
    <b v="0"/>
    <n v="54"/>
    <b v="1"/>
    <s v="theater/plays"/>
    <n v="1.0942666666666667"/>
    <n v="151.98099999999999"/>
    <x v="1"/>
    <x v="6"/>
  </r>
  <r>
    <x v="0"/>
    <x v="1"/>
    <s v="GBP"/>
    <n v="1467054000"/>
    <n v="1463144254"/>
    <b v="0"/>
    <n v="28"/>
    <b v="1"/>
    <s v="theater/plays"/>
    <n v="1.266"/>
    <n v="22.606999999999999"/>
    <x v="1"/>
    <x v="6"/>
  </r>
  <r>
    <x v="0"/>
    <x v="1"/>
    <s v="GBP"/>
    <n v="1430348400"/>
    <n v="1428436410"/>
    <b v="0"/>
    <n v="11"/>
    <b v="1"/>
    <s v="theater/plays"/>
    <n v="1.0049999999999999"/>
    <n v="18.273"/>
    <x v="1"/>
    <x v="6"/>
  </r>
  <r>
    <x v="0"/>
    <x v="0"/>
    <s v="USD"/>
    <n v="1432654347"/>
    <n v="1430494347"/>
    <b v="0"/>
    <n v="62"/>
    <b v="1"/>
    <s v="theater/plays"/>
    <n v="1.2749999999999999"/>
    <n v="82.257999999999996"/>
    <x v="1"/>
    <x v="6"/>
  </r>
  <r>
    <x v="0"/>
    <x v="1"/>
    <s v="GBP"/>
    <n v="1413792034"/>
    <n v="1411200034"/>
    <b v="0"/>
    <n v="73"/>
    <b v="1"/>
    <s v="theater/plays"/>
    <n v="1.0005999999999999"/>
    <n v="68.534000000000006"/>
    <x v="1"/>
    <x v="6"/>
  </r>
  <r>
    <x v="0"/>
    <x v="0"/>
    <s v="USD"/>
    <n v="1422075540"/>
    <n v="1419979544"/>
    <b v="0"/>
    <n v="18"/>
    <b v="1"/>
    <s v="theater/plays"/>
    <n v="1.75"/>
    <n v="68.055999999999997"/>
    <x v="1"/>
    <x v="6"/>
  </r>
  <r>
    <x v="0"/>
    <x v="0"/>
    <s v="USD"/>
    <n v="1423630740"/>
    <n v="1418673307"/>
    <b v="0"/>
    <n v="35"/>
    <b v="1"/>
    <s v="theater/plays"/>
    <n v="1.2725"/>
    <n v="72.713999999999999"/>
    <x v="1"/>
    <x v="6"/>
  </r>
  <r>
    <x v="0"/>
    <x v="0"/>
    <s v="USD"/>
    <n v="1420489560"/>
    <n v="1417469639"/>
    <b v="0"/>
    <n v="43"/>
    <b v="1"/>
    <s v="theater/plays"/>
    <n v="1.1063333333333334"/>
    <n v="77.186000000000007"/>
    <x v="1"/>
    <x v="6"/>
  </r>
  <r>
    <x v="0"/>
    <x v="0"/>
    <s v="USD"/>
    <n v="1472952982"/>
    <n v="1470792982"/>
    <b v="0"/>
    <n v="36"/>
    <b v="1"/>
    <s v="theater/plays"/>
    <n v="1.2593749999999999"/>
    <n v="55.972000000000001"/>
    <x v="1"/>
    <x v="6"/>
  </r>
  <r>
    <x v="0"/>
    <x v="0"/>
    <s v="USD"/>
    <n v="1426229940"/>
    <n v="1423959123"/>
    <b v="0"/>
    <n v="62"/>
    <b v="1"/>
    <s v="theater/plays"/>
    <n v="1.1850000000000001"/>
    <n v="49.694000000000003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000000000004"/>
    <x v="1"/>
    <x v="6"/>
  </r>
  <r>
    <x v="0"/>
    <x v="0"/>
    <s v="USD"/>
    <n v="1409720340"/>
    <n v="1408129822"/>
    <b v="0"/>
    <n v="27"/>
    <b v="1"/>
    <s v="theater/plays"/>
    <n v="1.101"/>
    <n v="40.777999999999999"/>
    <x v="1"/>
    <x v="6"/>
  </r>
  <r>
    <x v="0"/>
    <x v="0"/>
    <s v="USD"/>
    <n v="1440892800"/>
    <n v="1438715077"/>
    <b v="0"/>
    <n v="17"/>
    <b v="1"/>
    <s v="theater/plays"/>
    <n v="2.02"/>
    <n v="59.411999999999999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000000000002"/>
    <x v="1"/>
    <x v="6"/>
  </r>
  <r>
    <x v="0"/>
    <x v="0"/>
    <s v="USD"/>
    <n v="1463520479"/>
    <n v="1458336479"/>
    <b v="0"/>
    <n v="49"/>
    <b v="1"/>
    <s v="theater/plays"/>
    <n v="1.0004999999999999"/>
    <n v="81.673000000000002"/>
    <x v="1"/>
    <x v="6"/>
  </r>
  <r>
    <x v="0"/>
    <x v="0"/>
    <s v="USD"/>
    <n v="1446759880"/>
    <n v="1444164280"/>
    <b v="0"/>
    <n v="57"/>
    <b v="1"/>
    <s v="theater/plays"/>
    <n v="1.7066666666666668"/>
    <n v="44.911999999999999"/>
    <x v="1"/>
    <x v="6"/>
  </r>
  <r>
    <x v="0"/>
    <x v="0"/>
    <s v="USD"/>
    <n v="1461913140"/>
    <n v="1461370956"/>
    <b v="0"/>
    <n v="69"/>
    <b v="1"/>
    <s v="theater/plays"/>
    <n v="1.1283333333333334"/>
    <n v="49.058"/>
    <x v="1"/>
    <x v="6"/>
  </r>
  <r>
    <x v="0"/>
    <x v="1"/>
    <s v="GBP"/>
    <n v="1455390126"/>
    <n v="1452798126"/>
    <b v="0"/>
    <n v="15"/>
    <b v="1"/>
    <s v="theater/plays"/>
    <n v="1.84"/>
    <n v="30.667000000000002"/>
    <x v="1"/>
    <x v="6"/>
  </r>
  <r>
    <x v="0"/>
    <x v="1"/>
    <s v="GBP"/>
    <n v="1471185057"/>
    <n v="1468593057"/>
    <b v="0"/>
    <n v="64"/>
    <b v="1"/>
    <s v="theater/plays"/>
    <n v="1.3026666666666666"/>
    <n v="61.063000000000002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3"/>
    <x v="1"/>
    <x v="6"/>
  </r>
  <r>
    <x v="0"/>
    <x v="1"/>
    <s v="GBP"/>
    <n v="1459378085"/>
    <n v="1456789685"/>
    <b v="0"/>
    <n v="21"/>
    <b v="1"/>
    <s v="theater/plays"/>
    <n v="1.5331632653061225"/>
    <n v="143.095"/>
    <x v="1"/>
    <x v="6"/>
  </r>
  <r>
    <x v="0"/>
    <x v="1"/>
    <s v="GBP"/>
    <n v="1439806936"/>
    <n v="1437214936"/>
    <b v="0"/>
    <n v="31"/>
    <b v="1"/>
    <s v="theater/plays"/>
    <n v="1.623"/>
    <n v="52.354999999999997"/>
    <x v="1"/>
    <x v="6"/>
  </r>
  <r>
    <x v="0"/>
    <x v="1"/>
    <s v="GBP"/>
    <n v="1428483201"/>
    <n v="1425891201"/>
    <b v="0"/>
    <n v="51"/>
    <b v="1"/>
    <s v="theater/plays"/>
    <n v="1.36"/>
    <n v="66.667000000000002"/>
    <x v="1"/>
    <x v="6"/>
  </r>
  <r>
    <x v="0"/>
    <x v="5"/>
    <s v="CAD"/>
    <n v="1402334811"/>
    <n v="1401470811"/>
    <b v="0"/>
    <n v="57"/>
    <b v="1"/>
    <s v="theater/plays"/>
    <n v="1.444"/>
    <n v="126.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3000000000002"/>
    <x v="1"/>
    <x v="6"/>
  </r>
  <r>
    <x v="0"/>
    <x v="1"/>
    <s v="GBP"/>
    <n v="1449756896"/>
    <n v="1447164896"/>
    <b v="0"/>
    <n v="72"/>
    <b v="1"/>
    <s v="theater/plays"/>
    <n v="1.0680000000000001"/>
    <n v="37.082999999999998"/>
    <x v="1"/>
    <x v="6"/>
  </r>
  <r>
    <x v="0"/>
    <x v="1"/>
    <s v="GBP"/>
    <n v="1426801664"/>
    <n v="1424213264"/>
    <b v="0"/>
    <n v="45"/>
    <b v="1"/>
    <s v="theater/plays"/>
    <n v="1.248"/>
    <n v="69.332999999999998"/>
    <x v="1"/>
    <x v="6"/>
  </r>
  <r>
    <x v="0"/>
    <x v="1"/>
    <s v="GBP"/>
    <n v="1488240000"/>
    <n v="1486996729"/>
    <b v="0"/>
    <n v="51"/>
    <b v="1"/>
    <s v="theater/plays"/>
    <n v="1.1891891891891893"/>
    <n v="17.254999999999999"/>
    <x v="1"/>
    <x v="6"/>
  </r>
  <r>
    <x v="0"/>
    <x v="1"/>
    <s v="GBP"/>
    <n v="1433343850"/>
    <n v="1430751850"/>
    <b v="0"/>
    <n v="56"/>
    <b v="1"/>
    <s v="theater/plays"/>
    <n v="1.01"/>
    <n v="36.070999999999998"/>
    <x v="1"/>
    <x v="6"/>
  </r>
  <r>
    <x v="0"/>
    <x v="0"/>
    <s v="USD"/>
    <n v="1479592800"/>
    <n v="1476760226"/>
    <b v="0"/>
    <n v="17"/>
    <b v="1"/>
    <s v="theater/plays"/>
    <n v="1.1299999999999999"/>
    <n v="66.471000000000004"/>
    <x v="1"/>
    <x v="6"/>
  </r>
  <r>
    <x v="0"/>
    <x v="0"/>
    <s v="USD"/>
    <n v="1425528000"/>
    <n v="1422916261"/>
    <b v="0"/>
    <n v="197"/>
    <b v="1"/>
    <s v="theater/plays"/>
    <n v="1.0519047619047619"/>
    <n v="56.066000000000003"/>
    <x v="1"/>
    <x v="6"/>
  </r>
  <r>
    <x v="0"/>
    <x v="0"/>
    <s v="USD"/>
    <n v="1475269200"/>
    <n v="1473200844"/>
    <b v="0"/>
    <n v="70"/>
    <b v="1"/>
    <s v="theater/plays"/>
    <n v="1.0973333333333333"/>
    <n v="47.029000000000003"/>
    <x v="1"/>
    <x v="6"/>
  </r>
  <r>
    <x v="0"/>
    <x v="0"/>
    <s v="USD"/>
    <n v="1411874580"/>
    <n v="1409030371"/>
    <b v="0"/>
    <n v="21"/>
    <b v="1"/>
    <s v="theater/plays"/>
    <n v="1.00099"/>
    <n v="47.665999999999997"/>
    <x v="1"/>
    <x v="6"/>
  </r>
  <r>
    <x v="0"/>
    <x v="0"/>
    <s v="USD"/>
    <n v="1406358000"/>
    <n v="1404841270"/>
    <b v="0"/>
    <n v="34"/>
    <b v="1"/>
    <s v="theater/plays"/>
    <n v="1.2"/>
    <n v="88.234999999999999"/>
    <x v="1"/>
    <x v="6"/>
  </r>
  <r>
    <x v="0"/>
    <x v="0"/>
    <s v="USD"/>
    <n v="1471977290"/>
    <n v="1466793290"/>
    <b v="0"/>
    <n v="39"/>
    <b v="1"/>
    <s v="theater/plays"/>
    <n v="1.0493333333333332"/>
    <n v="80.718000000000004"/>
    <x v="1"/>
    <x v="6"/>
  </r>
  <r>
    <x v="0"/>
    <x v="1"/>
    <s v="GBP"/>
    <n v="1435851577"/>
    <n v="1433259577"/>
    <b v="0"/>
    <n v="78"/>
    <b v="1"/>
    <s v="theater/plays"/>
    <n v="1.0266666666666666"/>
    <n v="39.487000000000002"/>
    <x v="1"/>
    <x v="6"/>
  </r>
  <r>
    <x v="0"/>
    <x v="1"/>
    <s v="GBP"/>
    <n v="1408204857"/>
    <n v="1406390457"/>
    <b v="0"/>
    <n v="48"/>
    <b v="1"/>
    <s v="theater/plays"/>
    <n v="1.0182500000000001"/>
    <n v="84.853999999999999"/>
    <x v="1"/>
    <x v="6"/>
  </r>
  <r>
    <x v="0"/>
    <x v="0"/>
    <s v="USD"/>
    <n v="1463803140"/>
    <n v="1459446487"/>
    <b v="0"/>
    <n v="29"/>
    <b v="1"/>
    <s v="theater/plays"/>
    <n v="1"/>
    <n v="68.965999999999994"/>
    <x v="1"/>
    <x v="6"/>
  </r>
  <r>
    <x v="2"/>
    <x v="0"/>
    <s v="USD"/>
    <n v="1450040396"/>
    <n v="1444852796"/>
    <b v="0"/>
    <n v="0"/>
    <b v="0"/>
    <s v="theater/musical"/>
    <n v="0"/>
    <n v="0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999999999999"/>
    <x v="1"/>
    <x v="40"/>
  </r>
  <r>
    <x v="2"/>
    <x v="5"/>
    <s v="CAD"/>
    <n v="1484366340"/>
    <n v="1480219174"/>
    <b v="0"/>
    <n v="18"/>
    <b v="0"/>
    <s v="theater/musical"/>
    <n v="4.2466666666666666E-2"/>
    <n v="176.94399999999999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n v="0"/>
    <x v="1"/>
    <x v="40"/>
  </r>
  <r>
    <x v="2"/>
    <x v="0"/>
    <s v="USD"/>
    <n v="1420130935"/>
    <n v="1417538935"/>
    <b v="0"/>
    <n v="14"/>
    <b v="0"/>
    <s v="theater/musical"/>
    <n v="0.30866666666666664"/>
    <n v="66.143000000000001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2999999999998"/>
    <x v="1"/>
    <x v="40"/>
  </r>
  <r>
    <x v="2"/>
    <x v="0"/>
    <s v="USD"/>
    <n v="1412485200"/>
    <n v="1410966179"/>
    <b v="0"/>
    <n v="0"/>
    <b v="0"/>
    <s v="theater/musical"/>
    <n v="0"/>
    <n v="0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n v="0"/>
    <x v="1"/>
    <x v="40"/>
  </r>
  <r>
    <x v="2"/>
    <x v="0"/>
    <s v="USD"/>
    <n v="1457413140"/>
    <n v="1454996887"/>
    <b v="0"/>
    <n v="12"/>
    <b v="0"/>
    <s v="theater/musical"/>
    <n v="0.16420000000000001"/>
    <n v="68.417000000000002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0000000005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999999999999"/>
    <x v="1"/>
    <x v="6"/>
  </r>
  <r>
    <x v="0"/>
    <x v="0"/>
    <s v="USD"/>
    <n v="1407686340"/>
    <n v="1404833442"/>
    <b v="0"/>
    <n v="9"/>
    <b v="1"/>
    <s v="theater/plays"/>
    <n v="1.04"/>
    <n v="57.777999999999999"/>
    <x v="1"/>
    <x v="6"/>
  </r>
  <r>
    <x v="0"/>
    <x v="5"/>
    <s v="CAD"/>
    <n v="1472097540"/>
    <n v="1471188502"/>
    <b v="0"/>
    <n v="17"/>
    <b v="1"/>
    <s v="theater/plays"/>
    <n v="2.5066666666666668"/>
    <n v="44.234999999999999"/>
    <x v="1"/>
    <x v="6"/>
  </r>
  <r>
    <x v="0"/>
    <x v="1"/>
    <s v="GBP"/>
    <n v="1438764207"/>
    <n v="1436172207"/>
    <b v="0"/>
    <n v="33"/>
    <b v="1"/>
    <s v="theater/plays"/>
    <n v="1.0049999999999999"/>
    <n v="60.908999999999999"/>
    <x v="1"/>
    <x v="6"/>
  </r>
  <r>
    <x v="0"/>
    <x v="1"/>
    <s v="GBP"/>
    <n v="1459702800"/>
    <n v="1457690386"/>
    <b v="0"/>
    <n v="38"/>
    <b v="1"/>
    <s v="theater/plays"/>
    <n v="1.744"/>
    <n v="68.841999999999999"/>
    <x v="1"/>
    <x v="6"/>
  </r>
  <r>
    <x v="0"/>
    <x v="0"/>
    <s v="USD"/>
    <n v="1437202740"/>
    <n v="1434654998"/>
    <b v="0"/>
    <n v="79"/>
    <b v="1"/>
    <s v="theater/plays"/>
    <n v="1.1626000000000001"/>
    <n v="73.581999999999994"/>
    <x v="1"/>
    <x v="6"/>
  </r>
  <r>
    <x v="0"/>
    <x v="16"/>
    <s v="CHF"/>
    <n v="1485989940"/>
    <n v="1483393836"/>
    <b v="0"/>
    <n v="46"/>
    <b v="1"/>
    <s v="theater/plays"/>
    <n v="1.0582"/>
    <n v="115.02200000000001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99999999999"/>
    <x v="1"/>
    <x v="6"/>
  </r>
  <r>
    <x v="0"/>
    <x v="1"/>
    <s v="GBP"/>
    <n v="1419368925"/>
    <n v="1417208925"/>
    <b v="0"/>
    <n v="22"/>
    <b v="1"/>
    <s v="theater/plays"/>
    <n v="1"/>
    <n v="11.364000000000001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99999999999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9000000000001"/>
    <x v="1"/>
    <x v="6"/>
  </r>
  <r>
    <x v="0"/>
    <x v="1"/>
    <s v="GBP"/>
    <n v="1437261419"/>
    <n v="1434669419"/>
    <b v="0"/>
    <n v="58"/>
    <b v="1"/>
    <s v="theater/plays"/>
    <n v="1.0317033333333334"/>
    <n v="53.363999999999997"/>
    <x v="1"/>
    <x v="6"/>
  </r>
  <r>
    <x v="0"/>
    <x v="0"/>
    <s v="USD"/>
    <n v="1437676380"/>
    <n v="1435670452"/>
    <b v="0"/>
    <n v="28"/>
    <b v="1"/>
    <s v="theater/plays"/>
    <n v="1.0349999999999999"/>
    <n v="36.963999999999999"/>
    <x v="1"/>
    <x v="6"/>
  </r>
  <r>
    <x v="0"/>
    <x v="1"/>
    <s v="GBP"/>
    <n v="1434039137"/>
    <n v="1431447137"/>
    <b v="0"/>
    <n v="17"/>
    <b v="1"/>
    <s v="theater/plays"/>
    <n v="1.3819999999999999"/>
    <n v="81.293999999999997"/>
    <x v="1"/>
    <x v="6"/>
  </r>
  <r>
    <x v="0"/>
    <x v="1"/>
    <s v="GBP"/>
    <n v="1433113200"/>
    <n v="1431951611"/>
    <b v="0"/>
    <n v="12"/>
    <b v="1"/>
    <s v="theater/plays"/>
    <n v="1.0954545454545455"/>
    <n v="20.082999999999998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9"/>
    <x v="1"/>
    <x v="6"/>
  </r>
  <r>
    <x v="0"/>
    <x v="1"/>
    <s v="GBP"/>
    <n v="1415191920"/>
    <n v="1412233497"/>
    <b v="0"/>
    <n v="114"/>
    <b v="1"/>
    <s v="theater/plays"/>
    <n v="1.13625"/>
    <n v="39.868000000000002"/>
    <x v="1"/>
    <x v="6"/>
  </r>
  <r>
    <x v="0"/>
    <x v="12"/>
    <s v="EUR"/>
    <n v="1472936229"/>
    <n v="1467752229"/>
    <b v="0"/>
    <n v="31"/>
    <b v="1"/>
    <s v="theater/plays"/>
    <n v="1"/>
    <n v="145.161"/>
    <x v="1"/>
    <x v="6"/>
  </r>
  <r>
    <x v="0"/>
    <x v="1"/>
    <s v="GBP"/>
    <n v="1463353200"/>
    <n v="1462285182"/>
    <b v="0"/>
    <n v="3"/>
    <b v="1"/>
    <s v="theater/plays"/>
    <n v="1.4"/>
    <n v="23.332999999999998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999999999997"/>
    <x v="1"/>
    <x v="6"/>
  </r>
  <r>
    <x v="0"/>
    <x v="1"/>
    <s v="GBP"/>
    <n v="1433076298"/>
    <n v="1430052298"/>
    <b v="0"/>
    <n v="31"/>
    <b v="1"/>
    <s v="theater/plays"/>
    <n v="1.0249999999999999"/>
    <n v="66.129000000000005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7000000000002"/>
    <x v="1"/>
    <x v="6"/>
  </r>
  <r>
    <x v="0"/>
    <x v="0"/>
    <s v="USD"/>
    <n v="1402901940"/>
    <n v="1399998418"/>
    <b v="0"/>
    <n v="67"/>
    <b v="1"/>
    <s v="theater/plays"/>
    <n v="1.3919999999999999"/>
    <n v="62.328000000000003"/>
    <x v="1"/>
    <x v="6"/>
  </r>
  <r>
    <x v="0"/>
    <x v="0"/>
    <s v="USD"/>
    <n v="1476931696"/>
    <n v="1474339696"/>
    <b v="0"/>
    <n v="66"/>
    <b v="1"/>
    <s v="theater/plays"/>
    <n v="1.1085714285714285"/>
    <n v="58.787999999999997"/>
    <x v="1"/>
    <x v="6"/>
  </r>
  <r>
    <x v="0"/>
    <x v="0"/>
    <s v="USD"/>
    <n v="1441167586"/>
    <n v="1438575586"/>
    <b v="0"/>
    <n v="23"/>
    <b v="1"/>
    <s v="theater/plays"/>
    <n v="1.3906666666666667"/>
    <n v="45.347999999999999"/>
    <x v="1"/>
    <x v="6"/>
  </r>
  <r>
    <x v="0"/>
    <x v="0"/>
    <s v="USD"/>
    <n v="1400533200"/>
    <n v="1398348859"/>
    <b v="0"/>
    <n v="126"/>
    <b v="1"/>
    <s v="theater/plays"/>
    <n v="1.0569999999999999"/>
    <n v="41.944000000000003"/>
    <x v="1"/>
    <x v="6"/>
  </r>
  <r>
    <x v="0"/>
    <x v="0"/>
    <s v="USD"/>
    <n v="1440820740"/>
    <n v="1439567660"/>
    <b v="0"/>
    <n v="6"/>
    <b v="1"/>
    <s v="theater/plays"/>
    <n v="1.0142857142857142"/>
    <n v="59.167000000000002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000000000004"/>
    <x v="1"/>
    <x v="6"/>
  </r>
  <r>
    <x v="0"/>
    <x v="0"/>
    <s v="USD"/>
    <n v="1434925500"/>
    <n v="1432410639"/>
    <b v="0"/>
    <n v="62"/>
    <b v="1"/>
    <s v="theater/plays"/>
    <n v="1.1833333333333333"/>
    <n v="57.258000000000003"/>
    <x v="1"/>
    <x v="6"/>
  </r>
  <r>
    <x v="0"/>
    <x v="0"/>
    <s v="USD"/>
    <n v="1417101683"/>
    <n v="1414506083"/>
    <b v="0"/>
    <n v="31"/>
    <b v="1"/>
    <s v="theater/plays"/>
    <n v="1.2"/>
    <n v="58.064999999999998"/>
    <x v="1"/>
    <x v="6"/>
  </r>
  <r>
    <x v="0"/>
    <x v="0"/>
    <s v="USD"/>
    <n v="1425272340"/>
    <n v="1421426929"/>
    <b v="0"/>
    <n v="274"/>
    <b v="1"/>
    <s v="theater/plays"/>
    <n v="1.2796000000000001"/>
    <n v="186.803"/>
    <x v="1"/>
    <x v="6"/>
  </r>
  <r>
    <x v="0"/>
    <x v="0"/>
    <s v="USD"/>
    <n v="1411084800"/>
    <n v="1410304179"/>
    <b v="0"/>
    <n v="17"/>
    <b v="1"/>
    <s v="theater/plays"/>
    <n v="1.26"/>
    <n v="74.117999999999995"/>
    <x v="1"/>
    <x v="6"/>
  </r>
  <r>
    <x v="0"/>
    <x v="1"/>
    <s v="GBP"/>
    <n v="1448922600"/>
    <n v="1446352529"/>
    <b v="0"/>
    <n v="14"/>
    <b v="1"/>
    <s v="theater/plays"/>
    <n v="1.2912912912912913"/>
    <n v="30.713999999999999"/>
    <x v="1"/>
    <x v="6"/>
  </r>
  <r>
    <x v="0"/>
    <x v="0"/>
    <s v="USD"/>
    <n v="1465178400"/>
    <n v="1461985967"/>
    <b v="0"/>
    <n v="60"/>
    <b v="1"/>
    <s v="theater/plays"/>
    <n v="1.0742857142857143"/>
    <n v="62.667000000000002"/>
    <x v="1"/>
    <x v="6"/>
  </r>
  <r>
    <x v="0"/>
    <x v="0"/>
    <s v="USD"/>
    <n v="1421009610"/>
    <n v="1419281610"/>
    <b v="0"/>
    <n v="33"/>
    <b v="1"/>
    <s v="theater/plays"/>
    <n v="1.00125"/>
    <n v="121.364"/>
    <x v="1"/>
    <x v="6"/>
  </r>
  <r>
    <x v="0"/>
    <x v="1"/>
    <s v="GBP"/>
    <n v="1423838916"/>
    <n v="1418654916"/>
    <b v="0"/>
    <n v="78"/>
    <b v="1"/>
    <s v="theater/plays"/>
    <n v="1.55"/>
    <n v="39.744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1999999999998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7000000000002"/>
    <x v="1"/>
    <x v="6"/>
  </r>
  <r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x v="0"/>
    <x v="1"/>
    <s v="GBP"/>
    <n v="1468191540"/>
    <n v="1464958484"/>
    <b v="0"/>
    <n v="21"/>
    <b v="1"/>
    <s v="theater/plays"/>
    <n v="1.0916666666666666"/>
    <n v="155.952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999999999999"/>
    <x v="1"/>
    <x v="6"/>
  </r>
  <r>
    <x v="0"/>
    <x v="0"/>
    <s v="USD"/>
    <n v="1403546400"/>
    <n v="1401714114"/>
    <b v="0"/>
    <n v="35"/>
    <b v="1"/>
    <s v="theater/plays"/>
    <n v="1.0346657233816767"/>
    <n v="83.570999999999998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7"/>
    <x v="1"/>
    <x v="6"/>
  </r>
  <r>
    <x v="0"/>
    <x v="0"/>
    <s v="USD"/>
    <n v="1404444286"/>
    <n v="1403234686"/>
    <b v="0"/>
    <n v="39"/>
    <b v="1"/>
    <s v="theater/plays"/>
    <n v="3"/>
    <n v="53.845999999999997"/>
    <x v="1"/>
    <x v="6"/>
  </r>
  <r>
    <x v="0"/>
    <x v="1"/>
    <s v="GBP"/>
    <n v="1403715546"/>
    <n v="1401123546"/>
    <b v="0"/>
    <n v="35"/>
    <b v="1"/>
    <s v="theater/plays"/>
    <n v="1.0825"/>
    <n v="30.928999999999998"/>
    <x v="1"/>
    <x v="6"/>
  </r>
  <r>
    <x v="0"/>
    <x v="0"/>
    <s v="USD"/>
    <n v="1428068988"/>
    <n v="1425908988"/>
    <b v="0"/>
    <n v="27"/>
    <b v="1"/>
    <s v="theater/plays"/>
    <n v="1.4115384615384616"/>
    <n v="67.962999999999994"/>
    <x v="1"/>
    <x v="6"/>
  </r>
  <r>
    <x v="0"/>
    <x v="0"/>
    <s v="USD"/>
    <n v="1402848000"/>
    <n v="1400606573"/>
    <b v="0"/>
    <n v="21"/>
    <b v="1"/>
    <s v="theater/plays"/>
    <n v="1.1399999999999999"/>
    <n v="27.143000000000001"/>
    <x v="1"/>
    <x v="6"/>
  </r>
  <r>
    <x v="0"/>
    <x v="0"/>
    <s v="USD"/>
    <n v="1433055540"/>
    <n v="1431230867"/>
    <b v="0"/>
    <n v="104"/>
    <b v="1"/>
    <s v="theater/plays"/>
    <n v="1.5373333333333334"/>
    <n v="110.86499999999999"/>
    <x v="1"/>
    <x v="6"/>
  </r>
  <r>
    <x v="0"/>
    <x v="0"/>
    <s v="USD"/>
    <n v="1465062166"/>
    <n v="1463334166"/>
    <b v="0"/>
    <n v="19"/>
    <b v="1"/>
    <s v="theater/plays"/>
    <n v="1.0149999999999999"/>
    <n v="106.842"/>
    <x v="1"/>
    <x v="6"/>
  </r>
  <r>
    <x v="0"/>
    <x v="0"/>
    <s v="USD"/>
    <n v="1432612740"/>
    <n v="1429881667"/>
    <b v="0"/>
    <n v="97"/>
    <b v="1"/>
    <s v="theater/plays"/>
    <n v="1.0235000000000001"/>
    <n v="105.515"/>
    <x v="1"/>
    <x v="6"/>
  </r>
  <r>
    <x v="0"/>
    <x v="1"/>
    <s v="GBP"/>
    <n v="1427806320"/>
    <n v="1422834819"/>
    <b v="0"/>
    <n v="27"/>
    <b v="1"/>
    <s v="theater/plays"/>
    <n v="1.0257142857142858"/>
    <n v="132.96299999999999"/>
    <x v="1"/>
    <x v="6"/>
  </r>
  <r>
    <x v="0"/>
    <x v="0"/>
    <s v="USD"/>
    <n v="1453411109"/>
    <n v="1450819109"/>
    <b v="0"/>
    <n v="24"/>
    <b v="1"/>
    <s v="theater/plays"/>
    <n v="1.5575000000000001"/>
    <n v="51.917000000000002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999999999998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"/>
    <x v="1"/>
    <x v="6"/>
  </r>
  <r>
    <x v="0"/>
    <x v="5"/>
    <s v="CAD"/>
    <n v="1455231540"/>
    <n v="1452614847"/>
    <b v="0"/>
    <n v="35"/>
    <b v="1"/>
    <s v="theater/plays"/>
    <n v="1.1120000000000001"/>
    <n v="47.656999999999996"/>
    <x v="1"/>
    <x v="6"/>
  </r>
  <r>
    <x v="0"/>
    <x v="1"/>
    <s v="GBP"/>
    <n v="1417374262"/>
    <n v="1414778662"/>
    <b v="0"/>
    <n v="63"/>
    <b v="1"/>
    <s v="theater/plays"/>
    <n v="1.0204444444444445"/>
    <n v="72.888999999999996"/>
    <x v="1"/>
    <x v="6"/>
  </r>
  <r>
    <x v="0"/>
    <x v="1"/>
    <s v="GBP"/>
    <n v="1462402800"/>
    <n v="1459856860"/>
    <b v="0"/>
    <n v="89"/>
    <b v="1"/>
    <s v="theater/plays"/>
    <n v="1.0254767441860466"/>
    <n v="49.545999999999999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7000000000003"/>
    <x v="1"/>
    <x v="6"/>
  </r>
  <r>
    <x v="0"/>
    <x v="0"/>
    <s v="USD"/>
    <n v="1476939300"/>
    <n v="1474273294"/>
    <b v="0"/>
    <n v="33"/>
    <b v="1"/>
    <s v="theater/plays"/>
    <n v="1.0075000000000001"/>
    <n v="61.061"/>
    <x v="1"/>
    <x v="6"/>
  </r>
  <r>
    <x v="2"/>
    <x v="0"/>
    <s v="USD"/>
    <n v="1439957176"/>
    <n v="1437365176"/>
    <b v="0"/>
    <n v="31"/>
    <b v="0"/>
    <s v="theater/plays"/>
    <n v="9.3100000000000002E-2"/>
    <n v="60.064999999999998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7000000000002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n v="0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000000000002"/>
    <x v="1"/>
    <x v="6"/>
  </r>
  <r>
    <x v="2"/>
    <x v="0"/>
    <s v="USD"/>
    <n v="1450389950"/>
    <n v="1447797950"/>
    <b v="0"/>
    <n v="0"/>
    <b v="0"/>
    <s v="theater/plays"/>
    <n v="0"/>
    <n v="0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n v="0"/>
    <x v="1"/>
    <x v="6"/>
  </r>
  <r>
    <x v="2"/>
    <x v="0"/>
    <s v="USD"/>
    <n v="1404532740"/>
    <n v="1401823952"/>
    <b v="0"/>
    <n v="0"/>
    <b v="0"/>
    <s v="theater/plays"/>
    <n v="0"/>
    <n v="0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7999999999997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"/>
    <x v="1"/>
    <x v="40"/>
  </r>
  <r>
    <x v="0"/>
    <x v="1"/>
    <s v="GBP"/>
    <n v="1476651600"/>
    <n v="1473189335"/>
    <b v="0"/>
    <n v="15"/>
    <b v="1"/>
    <s v="theater/musical"/>
    <n v="1.1299999999999999"/>
    <n v="37.667000000000002"/>
    <x v="1"/>
    <x v="40"/>
  </r>
  <r>
    <x v="0"/>
    <x v="0"/>
    <s v="USD"/>
    <n v="1433289600"/>
    <n v="1430768800"/>
    <b v="0"/>
    <n v="30"/>
    <b v="1"/>
    <s v="theater/musical"/>
    <n v="1.0334000000000001"/>
    <n v="172.233"/>
    <x v="1"/>
    <x v="40"/>
  </r>
  <r>
    <x v="0"/>
    <x v="0"/>
    <s v="USD"/>
    <n v="1406350740"/>
    <n v="1403125737"/>
    <b v="0"/>
    <n v="27"/>
    <b v="1"/>
    <s v="theater/musical"/>
    <n v="1.2"/>
    <n v="111.111"/>
    <x v="1"/>
    <x v="40"/>
  </r>
  <r>
    <x v="0"/>
    <x v="1"/>
    <s v="GBP"/>
    <n v="1460753307"/>
    <n v="1458161307"/>
    <b v="0"/>
    <n v="28"/>
    <b v="1"/>
    <s v="theater/musical"/>
    <n v="1.2963636363636364"/>
    <n v="25.463999999999999"/>
    <x v="1"/>
    <x v="40"/>
  </r>
  <r>
    <x v="0"/>
    <x v="0"/>
    <s v="USD"/>
    <n v="1402515198"/>
    <n v="1399923198"/>
    <b v="0"/>
    <n v="17"/>
    <b v="1"/>
    <s v="theater/musical"/>
    <n v="1.0111111111111111"/>
    <n v="267.6469999999999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7999999999997"/>
    <x v="1"/>
    <x v="40"/>
  </r>
  <r>
    <x v="0"/>
    <x v="0"/>
    <s v="USD"/>
    <n v="1440556553"/>
    <n v="1435372553"/>
    <b v="0"/>
    <n v="88"/>
    <b v="1"/>
    <s v="theater/musical"/>
    <n v="1.1024425000000002"/>
    <n v="50.110999999999997"/>
    <x v="1"/>
    <x v="40"/>
  </r>
  <r>
    <x v="0"/>
    <x v="0"/>
    <s v="USD"/>
    <n v="1399293386"/>
    <n v="1397133386"/>
    <b v="0"/>
    <n v="91"/>
    <b v="1"/>
    <s v="theater/musical"/>
    <n v="1.010154"/>
    <n v="55.503"/>
    <x v="1"/>
    <x v="40"/>
  </r>
  <r>
    <x v="0"/>
    <x v="1"/>
    <s v="GBP"/>
    <n v="1439247600"/>
    <n v="1434625937"/>
    <b v="0"/>
    <n v="3"/>
    <b v="1"/>
    <s v="theater/musical"/>
    <n v="1"/>
    <n v="166.667"/>
    <x v="1"/>
    <x v="40"/>
  </r>
  <r>
    <x v="0"/>
    <x v="1"/>
    <s v="GBP"/>
    <n v="1438543889"/>
    <n v="1436383889"/>
    <b v="0"/>
    <n v="28"/>
    <b v="1"/>
    <s v="theater/musical"/>
    <n v="1.0624"/>
    <n v="47.429000000000002"/>
    <x v="1"/>
    <x v="40"/>
  </r>
  <r>
    <x v="0"/>
    <x v="0"/>
    <s v="USD"/>
    <n v="1427907626"/>
    <n v="1425319226"/>
    <b v="0"/>
    <n v="77"/>
    <b v="1"/>
    <s v="theater/musical"/>
    <n v="1"/>
    <n v="64.935000000000002"/>
    <x v="1"/>
    <x v="40"/>
  </r>
  <r>
    <x v="0"/>
    <x v="0"/>
    <s v="USD"/>
    <n v="1464482160"/>
    <n v="1462824832"/>
    <b v="0"/>
    <n v="27"/>
    <b v="1"/>
    <s v="theater/musical"/>
    <n v="1"/>
    <n v="55.555999999999997"/>
    <x v="1"/>
    <x v="40"/>
  </r>
  <r>
    <x v="0"/>
    <x v="0"/>
    <s v="USD"/>
    <n v="1406745482"/>
    <n v="1404153482"/>
    <b v="0"/>
    <n v="107"/>
    <b v="1"/>
    <s v="theater/musical"/>
    <n v="1.1345714285714286"/>
    <n v="74.224000000000004"/>
    <x v="1"/>
    <x v="40"/>
  </r>
  <r>
    <x v="0"/>
    <x v="0"/>
    <s v="USD"/>
    <n v="1404360045"/>
    <n v="1401336045"/>
    <b v="0"/>
    <n v="96"/>
    <b v="1"/>
    <s v="theater/musical"/>
    <n v="1.0265010000000001"/>
    <n v="106.92700000000001"/>
    <x v="1"/>
    <x v="40"/>
  </r>
  <r>
    <x v="0"/>
    <x v="0"/>
    <s v="USD"/>
    <n v="1425185940"/>
    <n v="1423960097"/>
    <b v="0"/>
    <n v="56"/>
    <b v="1"/>
    <s v="theater/musical"/>
    <n v="1.1675"/>
    <n v="41.695999999999998"/>
    <x v="1"/>
    <x v="40"/>
  </r>
  <r>
    <x v="0"/>
    <x v="0"/>
    <s v="USD"/>
    <n v="1402594090"/>
    <n v="1400002090"/>
    <b v="0"/>
    <n v="58"/>
    <b v="1"/>
    <s v="theater/musical"/>
    <n v="1.0765274999999999"/>
    <n v="74.242999999999995"/>
    <x v="1"/>
    <x v="40"/>
  </r>
  <r>
    <x v="0"/>
    <x v="0"/>
    <s v="USD"/>
    <n v="1460730079"/>
    <n v="1458138079"/>
    <b v="0"/>
    <n v="15"/>
    <b v="1"/>
    <s v="theater/musical"/>
    <n v="1"/>
    <n v="73.332999999999998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0999999999999"/>
    <x v="1"/>
    <x v="40"/>
  </r>
  <r>
    <x v="0"/>
    <x v="0"/>
    <s v="USD"/>
    <n v="1480399200"/>
    <n v="1478616506"/>
    <b v="0"/>
    <n v="33"/>
    <b v="1"/>
    <s v="theater/musical"/>
    <n v="1.1020000000000001"/>
    <n v="166.97"/>
    <x v="1"/>
    <x v="40"/>
  </r>
  <r>
    <x v="0"/>
    <x v="0"/>
    <s v="USD"/>
    <n v="1479175680"/>
    <n v="1476317247"/>
    <b v="0"/>
    <n v="57"/>
    <b v="1"/>
    <s v="theater/musical"/>
    <n v="1.0820000000000001"/>
    <n v="94.912000000000006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"/>
    <x v="1"/>
    <x v="40"/>
  </r>
  <r>
    <x v="0"/>
    <x v="0"/>
    <s v="USD"/>
    <n v="1406854800"/>
    <n v="1403599778"/>
    <b v="0"/>
    <n v="94"/>
    <b v="1"/>
    <s v="theater/musical"/>
    <n v="1.0671250000000001"/>
    <n v="90.819000000000003"/>
    <x v="1"/>
    <x v="40"/>
  </r>
  <r>
    <x v="0"/>
    <x v="0"/>
    <s v="USD"/>
    <n v="1411790400"/>
    <n v="1409884821"/>
    <b v="0"/>
    <n v="59"/>
    <b v="1"/>
    <s v="theater/musical"/>
    <n v="1.4319999999999999"/>
    <n v="48.542000000000002"/>
    <x v="1"/>
    <x v="40"/>
  </r>
  <r>
    <x v="0"/>
    <x v="0"/>
    <s v="USD"/>
    <n v="1423942780"/>
    <n v="1418758780"/>
    <b v="0"/>
    <n v="36"/>
    <b v="1"/>
    <s v="theater/musical"/>
    <n v="1.0504166666666668"/>
    <n v="70.028000000000006"/>
    <x v="1"/>
    <x v="40"/>
  </r>
  <r>
    <x v="0"/>
    <x v="0"/>
    <s v="USD"/>
    <n v="1459010340"/>
    <n v="1456421940"/>
    <b v="0"/>
    <n v="115"/>
    <b v="1"/>
    <s v="theater/musical"/>
    <n v="1.0398000000000001"/>
    <n v="135.626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999999999996"/>
    <x v="1"/>
    <x v="40"/>
  </r>
  <r>
    <x v="0"/>
    <x v="1"/>
    <s v="GBP"/>
    <n v="1469401200"/>
    <n v="1466887297"/>
    <b v="0"/>
    <n v="27"/>
    <b v="1"/>
    <s v="theater/musical"/>
    <n v="1.0175000000000001"/>
    <n v="75.37"/>
    <x v="1"/>
    <x v="40"/>
  </r>
  <r>
    <x v="0"/>
    <x v="0"/>
    <s v="USD"/>
    <n v="1458057600"/>
    <n v="1455938520"/>
    <b v="0"/>
    <n v="24"/>
    <b v="1"/>
    <s v="theater/musical"/>
    <n v="1.2891666666666666"/>
    <n v="64.457999999999998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5000000000006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n v="0"/>
    <x v="1"/>
    <x v="40"/>
  </r>
  <r>
    <x v="2"/>
    <x v="0"/>
    <s v="USD"/>
    <n v="1404664592"/>
    <n v="1399480592"/>
    <b v="0"/>
    <n v="0"/>
    <b v="0"/>
    <s v="theater/musical"/>
    <n v="0"/>
    <n v="0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3000000000002"/>
    <x v="1"/>
    <x v="40"/>
  </r>
  <r>
    <x v="2"/>
    <x v="0"/>
    <s v="USD"/>
    <n v="1420215216"/>
    <n v="1417536816"/>
    <b v="0"/>
    <n v="9"/>
    <b v="0"/>
    <s v="theater/musical"/>
    <n v="8.5199999999999998E-2"/>
    <n v="47.332999999999998"/>
    <x v="1"/>
    <x v="40"/>
  </r>
  <r>
    <x v="2"/>
    <x v="0"/>
    <s v="USD"/>
    <n v="1445482906"/>
    <n v="1442890906"/>
    <b v="0"/>
    <n v="0"/>
    <b v="0"/>
    <s v="theater/musical"/>
    <n v="0"/>
    <n v="0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n v="0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999999999997"/>
    <x v="1"/>
    <x v="40"/>
  </r>
  <r>
    <x v="0"/>
    <x v="1"/>
    <s v="GBP"/>
    <n v="1429955619"/>
    <n v="1424775219"/>
    <b v="0"/>
    <n v="24"/>
    <b v="1"/>
    <s v="theater/plays"/>
    <n v="1"/>
    <n v="41.667000000000002"/>
    <x v="1"/>
    <x v="6"/>
  </r>
  <r>
    <x v="0"/>
    <x v="1"/>
    <s v="GBP"/>
    <n v="1406761200"/>
    <n v="1402403907"/>
    <b v="0"/>
    <n v="38"/>
    <b v="1"/>
    <s v="theater/plays"/>
    <n v="1.0125"/>
    <n v="53.289000000000001"/>
    <x v="1"/>
    <x v="6"/>
  </r>
  <r>
    <x v="0"/>
    <x v="0"/>
    <s v="USD"/>
    <n v="1426965758"/>
    <n v="1424377358"/>
    <b v="0"/>
    <n v="26"/>
    <b v="1"/>
    <s v="theater/plays"/>
    <n v="1.2173333333333334"/>
    <n v="70.230999999999995"/>
    <x v="1"/>
    <x v="6"/>
  </r>
  <r>
    <x v="0"/>
    <x v="1"/>
    <s v="GBP"/>
    <n v="1464692400"/>
    <n v="1461769373"/>
    <b v="0"/>
    <n v="19"/>
    <b v="1"/>
    <s v="theater/plays"/>
    <n v="3.3"/>
    <n v="43.420999999999999"/>
    <x v="1"/>
    <x v="6"/>
  </r>
  <r>
    <x v="0"/>
    <x v="5"/>
    <s v="CAD"/>
    <n v="1433131140"/>
    <n v="1429120908"/>
    <b v="0"/>
    <n v="11"/>
    <b v="1"/>
    <s v="theater/plays"/>
    <n v="1.0954999999999999"/>
    <n v="199.18199999999999"/>
    <x v="1"/>
    <x v="6"/>
  </r>
  <r>
    <x v="0"/>
    <x v="0"/>
    <s v="USD"/>
    <n v="1465940580"/>
    <n v="1462603021"/>
    <b v="0"/>
    <n v="27"/>
    <b v="1"/>
    <s v="theater/plays"/>
    <n v="1.0095190476190474"/>
    <n v="78.518000000000001"/>
    <x v="1"/>
    <x v="6"/>
  </r>
  <r>
    <x v="0"/>
    <x v="0"/>
    <s v="USD"/>
    <n v="1427860740"/>
    <n v="1424727712"/>
    <b v="0"/>
    <n v="34"/>
    <b v="1"/>
    <s v="theater/plays"/>
    <n v="1.4013333333333333"/>
    <n v="61.823999999999998"/>
    <x v="1"/>
    <x v="6"/>
  </r>
  <r>
    <x v="0"/>
    <x v="1"/>
    <s v="GBP"/>
    <n v="1440111600"/>
    <n v="1437545657"/>
    <b v="0"/>
    <n v="20"/>
    <b v="1"/>
    <s v="theater/plays"/>
    <n v="1.0000100000000001"/>
    <n v="50.000999999999998"/>
    <x v="1"/>
    <x v="6"/>
  </r>
  <r>
    <x v="0"/>
    <x v="0"/>
    <s v="USD"/>
    <n v="1405614823"/>
    <n v="1403022823"/>
    <b v="0"/>
    <n v="37"/>
    <b v="1"/>
    <s v="theater/plays"/>
    <n v="1.19238"/>
    <n v="48.34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0000000000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000000000006"/>
    <x v="1"/>
    <x v="6"/>
  </r>
  <r>
    <x v="0"/>
    <x v="12"/>
    <s v="EUR"/>
    <n v="1453244340"/>
    <n v="1448136417"/>
    <b v="0"/>
    <n v="76"/>
    <b v="1"/>
    <s v="theater/plays"/>
    <n v="1.1002000000000001"/>
    <n v="72.382000000000005"/>
    <x v="1"/>
    <x v="6"/>
  </r>
  <r>
    <x v="0"/>
    <x v="0"/>
    <s v="USD"/>
    <n v="1437364740"/>
    <n v="1434405044"/>
    <b v="0"/>
    <n v="41"/>
    <b v="1"/>
    <s v="theater/plays"/>
    <n v="1.06"/>
    <n v="64.634"/>
    <x v="1"/>
    <x v="6"/>
  </r>
  <r>
    <x v="0"/>
    <x v="1"/>
    <s v="GBP"/>
    <n v="1470058860"/>
    <n v="1469026903"/>
    <b v="0"/>
    <n v="7"/>
    <b v="1"/>
    <s v="theater/plays"/>
    <n v="1.08"/>
    <n v="38.570999999999998"/>
    <x v="1"/>
    <x v="6"/>
  </r>
  <r>
    <x v="0"/>
    <x v="0"/>
    <s v="USD"/>
    <n v="1434505214"/>
    <n v="1432690814"/>
    <b v="0"/>
    <n v="49"/>
    <b v="1"/>
    <s v="theater/plays"/>
    <n v="1.0542"/>
    <n v="107.571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2000000000003"/>
    <x v="1"/>
    <x v="6"/>
  </r>
  <r>
    <x v="0"/>
    <x v="0"/>
    <s v="USD"/>
    <n v="1420033187"/>
    <n v="1414845587"/>
    <b v="0"/>
    <n v="28"/>
    <b v="1"/>
    <s v="theater/plays"/>
    <n v="1"/>
    <n v="178.571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000000000003"/>
    <x v="1"/>
    <x v="6"/>
  </r>
  <r>
    <x v="0"/>
    <x v="0"/>
    <s v="USD"/>
    <n v="1455936335"/>
    <n v="1452048335"/>
    <b v="0"/>
    <n v="9"/>
    <b v="1"/>
    <s v="theater/plays"/>
    <n v="1.0466666666666666"/>
    <n v="139.55600000000001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6000000000003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6000000000001"/>
    <x v="1"/>
    <x v="6"/>
  </r>
  <r>
    <x v="0"/>
    <x v="1"/>
    <s v="GBP"/>
    <n v="1435947758"/>
    <n v="1432837358"/>
    <b v="0"/>
    <n v="17"/>
    <b v="1"/>
    <s v="theater/plays"/>
    <n v="1.0209999999999999"/>
    <n v="120.11799999999999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0999999999999"/>
    <x v="1"/>
    <x v="6"/>
  </r>
  <r>
    <x v="0"/>
    <x v="1"/>
    <s v="GBP"/>
    <n v="1459180229"/>
    <n v="1457023829"/>
    <b v="0"/>
    <n v="3"/>
    <b v="1"/>
    <s v="theater/plays"/>
    <n v="65"/>
    <n v="21.667000000000002"/>
    <x v="1"/>
    <x v="6"/>
  </r>
  <r>
    <x v="2"/>
    <x v="0"/>
    <s v="USD"/>
    <n v="1405882287"/>
    <n v="1400698287"/>
    <b v="1"/>
    <n v="34"/>
    <b v="0"/>
    <s v="theater/plays"/>
    <n v="8.72E-2"/>
    <n v="25.646999999999998"/>
    <x v="1"/>
    <x v="6"/>
  </r>
  <r>
    <x v="2"/>
    <x v="1"/>
    <s v="GBP"/>
    <n v="1399809052"/>
    <n v="1397217052"/>
    <b v="1"/>
    <n v="23"/>
    <b v="0"/>
    <s v="theater/plays"/>
    <n v="0.21940000000000001"/>
    <n v="47.695999999999998"/>
    <x v="1"/>
    <x v="6"/>
  </r>
  <r>
    <x v="2"/>
    <x v="0"/>
    <s v="USD"/>
    <n v="1401587064"/>
    <n v="1399427064"/>
    <b v="1"/>
    <n v="19"/>
    <b v="0"/>
    <s v="theater/plays"/>
    <n v="0.21299999999999999"/>
    <n v="56.05299999999999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7000000000002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600000000001"/>
    <x v="1"/>
    <x v="6"/>
  </r>
  <r>
    <x v="2"/>
    <x v="0"/>
    <s v="USD"/>
    <n v="1445196989"/>
    <n v="1442604989"/>
    <b v="1"/>
    <n v="43"/>
    <b v="0"/>
    <s v="theater/plays"/>
    <n v="0.16376923076923078"/>
    <n v="49.512"/>
    <x v="1"/>
    <x v="6"/>
  </r>
  <r>
    <x v="2"/>
    <x v="12"/>
    <s v="EUR"/>
    <n v="1434047084"/>
    <n v="1431455084"/>
    <b v="1"/>
    <n v="28"/>
    <b v="0"/>
    <s v="theater/plays"/>
    <n v="7.0433333333333334E-2"/>
    <n v="75.463999999999999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7999999999997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n v="0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9000000000002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2999999999999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"/>
    <x v="1"/>
    <x v="40"/>
  </r>
  <r>
    <x v="1"/>
    <x v="0"/>
    <s v="USD"/>
    <n v="1439522996"/>
    <n v="1435202996"/>
    <b v="0"/>
    <n v="0"/>
    <b v="0"/>
    <s v="theater/musical"/>
    <n v="0"/>
    <n v="0"/>
    <x v="1"/>
    <x v="40"/>
  </r>
  <r>
    <x v="1"/>
    <x v="0"/>
    <s v="USD"/>
    <n v="1444322535"/>
    <n v="1441730535"/>
    <b v="0"/>
    <n v="0"/>
    <b v="0"/>
    <s v="theater/musical"/>
    <n v="0"/>
    <n v="0"/>
    <x v="1"/>
    <x v="40"/>
  </r>
  <r>
    <x v="1"/>
    <x v="4"/>
    <s v="NZD"/>
    <n v="1422061200"/>
    <n v="1420244622"/>
    <b v="0"/>
    <n v="0"/>
    <b v="0"/>
    <s v="theater/musical"/>
    <n v="0"/>
    <n v="0"/>
    <x v="1"/>
    <x v="40"/>
  </r>
  <r>
    <x v="1"/>
    <x v="8"/>
    <s v="DKK"/>
    <n v="1472896800"/>
    <n v="1472804365"/>
    <b v="0"/>
    <n v="0"/>
    <b v="0"/>
    <s v="theater/musical"/>
    <n v="0"/>
    <n v="0"/>
    <x v="1"/>
    <x v="40"/>
  </r>
  <r>
    <x v="1"/>
    <x v="1"/>
    <s v="GBP"/>
    <n v="1454425128"/>
    <n v="1451833128"/>
    <b v="0"/>
    <n v="46"/>
    <b v="0"/>
    <s v="theater/musical"/>
    <n v="0.52794871794871789"/>
    <n v="44.761000000000003"/>
    <x v="1"/>
    <x v="40"/>
  </r>
  <r>
    <x v="1"/>
    <x v="0"/>
    <s v="USD"/>
    <n v="1481213752"/>
    <n v="1478621752"/>
    <b v="0"/>
    <n v="14"/>
    <b v="0"/>
    <s v="theater/musical"/>
    <n v="4.9639999999999997E-2"/>
    <n v="88.643000000000001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n v="0"/>
    <x v="1"/>
    <x v="40"/>
  </r>
  <r>
    <x v="1"/>
    <x v="1"/>
    <s v="GBP"/>
    <n v="1406761200"/>
    <n v="1403724820"/>
    <b v="0"/>
    <n v="17"/>
    <b v="0"/>
    <s v="theater/musical"/>
    <n v="0.13066666666666665"/>
    <n v="57.646999999999998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n v="0"/>
    <x v="1"/>
    <x v="40"/>
  </r>
  <r>
    <x v="1"/>
    <x v="1"/>
    <s v="GBP"/>
    <n v="1409668069"/>
    <n v="1407076069"/>
    <b v="0"/>
    <n v="0"/>
    <b v="0"/>
    <s v="theater/musical"/>
    <n v="0"/>
    <n v="0"/>
    <x v="1"/>
    <x v="40"/>
  </r>
  <r>
    <x v="1"/>
    <x v="0"/>
    <s v="USD"/>
    <n v="1427479192"/>
    <n v="1425322792"/>
    <b v="0"/>
    <n v="0"/>
    <b v="0"/>
    <s v="theater/musical"/>
    <n v="0"/>
    <n v="0"/>
    <x v="1"/>
    <x v="40"/>
  </r>
  <r>
    <x v="1"/>
    <x v="0"/>
    <s v="USD"/>
    <n v="1462834191"/>
    <n v="1460242191"/>
    <b v="0"/>
    <n v="0"/>
    <b v="0"/>
    <s v="theater/musical"/>
    <n v="0"/>
    <n v="0"/>
    <x v="1"/>
    <x v="40"/>
  </r>
  <r>
    <x v="1"/>
    <x v="2"/>
    <s v="AUD"/>
    <n v="1418275702"/>
    <n v="1415683702"/>
    <b v="0"/>
    <n v="0"/>
    <b v="0"/>
    <s v="theater/musical"/>
    <n v="0"/>
    <n v="0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3999999999999"/>
    <x v="1"/>
    <x v="6"/>
  </r>
  <r>
    <x v="2"/>
    <x v="0"/>
    <s v="USD"/>
    <n v="1420413960"/>
    <n v="1417651630"/>
    <b v="0"/>
    <n v="9"/>
    <b v="0"/>
    <s v="theater/plays"/>
    <n v="1.4749999999999999E-2"/>
    <n v="13.11100000000000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3000000000001"/>
    <x v="1"/>
    <x v="6"/>
  </r>
  <r>
    <x v="2"/>
    <x v="0"/>
    <s v="USD"/>
    <n v="1408863600"/>
    <n v="1408203557"/>
    <b v="0"/>
    <n v="0"/>
    <b v="0"/>
    <s v="theater/plays"/>
    <n v="0"/>
    <n v="0"/>
    <x v="1"/>
    <x v="6"/>
  </r>
  <r>
    <x v="2"/>
    <x v="0"/>
    <s v="USD"/>
    <n v="1404194400"/>
    <n v="1400600840"/>
    <b v="0"/>
    <n v="84"/>
    <b v="0"/>
    <s v="theater/plays"/>
    <n v="0.2155"/>
    <n v="128.274"/>
    <x v="1"/>
    <x v="6"/>
  </r>
  <r>
    <x v="2"/>
    <x v="0"/>
    <s v="USD"/>
    <n v="1481000340"/>
    <n v="1478386812"/>
    <b v="0"/>
    <n v="11"/>
    <b v="0"/>
    <s v="theater/plays"/>
    <n v="3.4666666666666665E-2"/>
    <n v="47.27300000000000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00000000003"/>
    <x v="1"/>
    <x v="6"/>
  </r>
  <r>
    <x v="2"/>
    <x v="0"/>
    <s v="USD"/>
    <n v="1439581080"/>
    <n v="1435709765"/>
    <b v="0"/>
    <n v="0"/>
    <b v="0"/>
    <s v="theater/plays"/>
    <n v="0"/>
    <n v="0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3999999999999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7000000000002"/>
    <x v="1"/>
    <x v="6"/>
  </r>
  <r>
    <x v="2"/>
    <x v="0"/>
    <s v="USD"/>
    <n v="1417033777"/>
    <n v="1414438177"/>
    <b v="0"/>
    <n v="36"/>
    <b v="0"/>
    <s v="theater/plays"/>
    <n v="0.37412499999999999"/>
    <n v="83.13899999999999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"/>
    <x v="1"/>
    <x v="6"/>
  </r>
  <r>
    <x v="2"/>
    <x v="1"/>
    <s v="GBP"/>
    <n v="1431298740"/>
    <n v="1429558756"/>
    <b v="0"/>
    <n v="27"/>
    <b v="0"/>
    <s v="theater/plays"/>
    <n v="0.36359999999999998"/>
    <n v="33.667000000000002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n v="0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n v="0"/>
    <x v="1"/>
    <x v="6"/>
  </r>
  <r>
    <x v="2"/>
    <x v="0"/>
    <s v="USD"/>
    <n v="1425337200"/>
    <n v="1421432810"/>
    <b v="0"/>
    <n v="6"/>
    <b v="0"/>
    <s v="theater/plays"/>
    <n v="8.1333333333333327E-2"/>
    <n v="10.167"/>
    <x v="1"/>
    <x v="6"/>
  </r>
  <r>
    <x v="2"/>
    <x v="1"/>
    <s v="GBP"/>
    <n v="1428622271"/>
    <n v="1426203071"/>
    <b v="0"/>
    <n v="17"/>
    <b v="0"/>
    <s v="theater/plays"/>
    <n v="0.12034782608695652"/>
    <n v="81.412000000000006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6999999999999"/>
    <x v="1"/>
    <x v="6"/>
  </r>
  <r>
    <x v="2"/>
    <x v="2"/>
    <s v="AUD"/>
    <n v="1459490400"/>
    <n v="1457078868"/>
    <b v="0"/>
    <n v="0"/>
    <b v="0"/>
    <s v="theater/plays"/>
    <n v="0"/>
    <n v="0"/>
    <x v="1"/>
    <x v="6"/>
  </r>
  <r>
    <x v="2"/>
    <x v="0"/>
    <s v="USD"/>
    <n v="1441510707"/>
    <n v="1439350707"/>
    <b v="0"/>
    <n v="0"/>
    <b v="0"/>
    <s v="theater/plays"/>
    <n v="0"/>
    <n v="0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2999999999998"/>
    <x v="1"/>
    <x v="6"/>
  </r>
  <r>
    <x v="2"/>
    <x v="0"/>
    <s v="USD"/>
    <n v="1443704400"/>
    <n v="1439827639"/>
    <b v="0"/>
    <n v="12"/>
    <b v="0"/>
    <s v="theater/plays"/>
    <n v="0.11"/>
    <n v="45.832999999999998"/>
    <x v="1"/>
    <x v="6"/>
  </r>
  <r>
    <x v="2"/>
    <x v="1"/>
    <s v="GBP"/>
    <n v="1443973546"/>
    <n v="1438789546"/>
    <b v="0"/>
    <n v="23"/>
    <b v="0"/>
    <s v="theater/plays"/>
    <n v="0.43833333333333335"/>
    <n v="57.173999999999999"/>
    <x v="1"/>
    <x v="6"/>
  </r>
  <r>
    <x v="2"/>
    <x v="0"/>
    <s v="USD"/>
    <n v="1480576720"/>
    <n v="1477981120"/>
    <b v="0"/>
    <n v="0"/>
    <b v="0"/>
    <s v="theater/plays"/>
    <n v="0"/>
    <n v="0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n v="0"/>
    <x v="1"/>
    <x v="6"/>
  </r>
  <r>
    <x v="2"/>
    <x v="0"/>
    <s v="USD"/>
    <n v="1446483000"/>
    <n v="1443811268"/>
    <b v="0"/>
    <n v="13"/>
    <b v="0"/>
    <s v="theater/plays"/>
    <n v="0.35639999999999999"/>
    <n v="137.077"/>
    <x v="1"/>
    <x v="6"/>
  </r>
  <r>
    <x v="2"/>
    <x v="0"/>
    <s v="USD"/>
    <n v="1440690875"/>
    <n v="1438098875"/>
    <b v="0"/>
    <n v="0"/>
    <b v="0"/>
    <s v="theater/plays"/>
    <n v="0"/>
    <n v="0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n v="0"/>
    <x v="1"/>
    <x v="6"/>
  </r>
  <r>
    <x v="2"/>
    <x v="2"/>
    <s v="AUD"/>
    <n v="1423623221"/>
    <n v="1421031221"/>
    <b v="0"/>
    <n v="32"/>
    <b v="0"/>
    <s v="theater/plays"/>
    <n v="0.15770000000000001"/>
    <n v="49.280999999999999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n v="0"/>
    <x v="1"/>
    <x v="6"/>
  </r>
  <r>
    <x v="2"/>
    <x v="5"/>
    <s v="CAD"/>
    <n v="1405352264"/>
    <n v="1400168264"/>
    <b v="0"/>
    <n v="0"/>
    <b v="0"/>
    <s v="theater/plays"/>
    <n v="0"/>
    <n v="0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n v="0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3000000000002"/>
    <x v="1"/>
    <x v="6"/>
  </r>
  <r>
    <x v="2"/>
    <x v="0"/>
    <s v="USD"/>
    <n v="1411930556"/>
    <n v="1409338556"/>
    <b v="0"/>
    <n v="12"/>
    <b v="0"/>
    <s v="theater/plays"/>
    <n v="0.24333333333333335"/>
    <n v="24.332999999999998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n v="0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8999999999999"/>
    <x v="1"/>
    <x v="6"/>
  </r>
  <r>
    <x v="2"/>
    <x v="0"/>
    <s v="USD"/>
    <n v="1472442900"/>
    <n v="1471638646"/>
    <b v="0"/>
    <n v="6"/>
    <b v="0"/>
    <s v="theater/plays"/>
    <n v="7.4690265486725665E-2"/>
    <n v="35.167000000000002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7000000000002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1"/>
    <x v="1"/>
    <x v="6"/>
  </r>
  <r>
    <x v="2"/>
    <x v="1"/>
    <s v="GBP"/>
    <n v="1464872848"/>
    <n v="1462280848"/>
    <b v="0"/>
    <n v="11"/>
    <b v="0"/>
    <s v="theater/plays"/>
    <n v="0.32"/>
    <n v="29.091000000000001"/>
    <x v="1"/>
    <x v="6"/>
  </r>
  <r>
    <x v="2"/>
    <x v="0"/>
    <s v="USD"/>
    <n v="1468442898"/>
    <n v="1465850898"/>
    <b v="0"/>
    <n v="0"/>
    <b v="0"/>
    <s v="theater/plays"/>
    <n v="0"/>
    <n v="0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2999999999998"/>
    <x v="1"/>
    <x v="6"/>
  </r>
  <r>
    <x v="2"/>
    <x v="0"/>
    <s v="USD"/>
    <n v="1404570147"/>
    <n v="1401978147"/>
    <b v="0"/>
    <n v="7"/>
    <b v="0"/>
    <s v="theater/plays"/>
    <n v="0.18"/>
    <n v="64.286000000000001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3000000000001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7000000000002"/>
    <x v="1"/>
    <x v="6"/>
  </r>
  <r>
    <x v="2"/>
    <x v="1"/>
    <s v="GBP"/>
    <n v="1462539840"/>
    <n v="1460034594"/>
    <b v="0"/>
    <n v="13"/>
    <b v="0"/>
    <s v="theater/plays"/>
    <n v="9.7600000000000006E-2"/>
    <n v="37.537999999999997"/>
    <x v="1"/>
    <x v="6"/>
  </r>
  <r>
    <x v="2"/>
    <x v="1"/>
    <s v="GBP"/>
    <n v="1400278290"/>
    <n v="1399414290"/>
    <b v="0"/>
    <n v="13"/>
    <b v="0"/>
    <s v="theater/plays"/>
    <n v="0.3775"/>
    <n v="11.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n v="0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0999999999997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4999999999999"/>
    <x v="1"/>
    <x v="6"/>
  </r>
  <r>
    <x v="2"/>
    <x v="1"/>
    <s v="GBP"/>
    <n v="1428222221"/>
    <n v="1425633821"/>
    <b v="0"/>
    <n v="0"/>
    <b v="0"/>
    <s v="theater/plays"/>
    <n v="0"/>
    <n v="0"/>
    <x v="1"/>
    <x v="6"/>
  </r>
  <r>
    <x v="2"/>
    <x v="0"/>
    <s v="USD"/>
    <n v="1427580426"/>
    <n v="1424992026"/>
    <b v="0"/>
    <n v="12"/>
    <b v="0"/>
    <s v="theater/plays"/>
    <n v="0.57199999999999995"/>
    <n v="59.582999999999998"/>
    <x v="1"/>
    <x v="6"/>
  </r>
  <r>
    <x v="2"/>
    <x v="0"/>
    <s v="USD"/>
    <n v="1409514709"/>
    <n v="1406058798"/>
    <b v="0"/>
    <n v="14"/>
    <b v="0"/>
    <s v="theater/plays"/>
    <n v="0.16514285714285715"/>
    <n v="82.570999999999998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6999999999999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1999999999999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n v="0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n v="0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2999999999998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"/>
    <x v="1"/>
    <x v="6"/>
  </r>
  <r>
    <x v="2"/>
    <x v="0"/>
    <s v="USD"/>
    <n v="1458860363"/>
    <n v="1454975963"/>
    <b v="0"/>
    <n v="0"/>
    <b v="0"/>
    <s v="theater/plays"/>
    <n v="0"/>
    <n v="0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n v="0"/>
    <x v="1"/>
    <x v="6"/>
  </r>
  <r>
    <x v="2"/>
    <x v="0"/>
    <s v="USD"/>
    <n v="1487811600"/>
    <n v="1486077481"/>
    <b v="0"/>
    <n v="7"/>
    <b v="0"/>
    <s v="theater/plays"/>
    <n v="7.166666666666667E-2"/>
    <n v="30.713999999999999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n v="0"/>
    <x v="1"/>
    <x v="6"/>
  </r>
  <r>
    <x v="2"/>
    <x v="0"/>
    <s v="USD"/>
    <n v="1454525340"/>
    <n v="1452008599"/>
    <b v="0"/>
    <n v="6"/>
    <b v="0"/>
    <s v="theater/plays"/>
    <n v="0.16"/>
    <n v="66.667000000000002"/>
    <x v="1"/>
    <x v="6"/>
  </r>
  <r>
    <x v="2"/>
    <x v="0"/>
    <s v="USD"/>
    <n v="1418914964"/>
    <n v="1414591364"/>
    <b v="0"/>
    <n v="0"/>
    <b v="0"/>
    <s v="theater/plays"/>
    <n v="0"/>
    <n v="0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9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n v="0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2999999999998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00000000002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n v="0"/>
    <x v="1"/>
    <x v="6"/>
  </r>
  <r>
    <x v="2"/>
    <x v="0"/>
    <s v="USD"/>
    <n v="1413234316"/>
    <n v="1408050316"/>
    <b v="0"/>
    <n v="13"/>
    <b v="0"/>
    <s v="theater/plays"/>
    <n v="0.37533333333333335"/>
    <n v="86.614999999999995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n v="0"/>
    <x v="1"/>
    <x v="6"/>
  </r>
  <r>
    <x v="2"/>
    <x v="1"/>
    <s v="GBP"/>
    <n v="1403192031"/>
    <n v="1400600031"/>
    <b v="0"/>
    <n v="21"/>
    <b v="0"/>
    <s v="theater/plays"/>
    <n v="0.1762"/>
    <n v="41.951999999999998"/>
    <x v="1"/>
    <x v="6"/>
  </r>
  <r>
    <x v="2"/>
    <x v="0"/>
    <s v="USD"/>
    <n v="1467575940"/>
    <n v="1465856639"/>
    <b v="0"/>
    <n v="9"/>
    <b v="0"/>
    <s v="theater/plays"/>
    <n v="0.53"/>
    <n v="88.332999999999998"/>
    <x v="1"/>
    <x v="6"/>
  </r>
  <r>
    <x v="2"/>
    <x v="1"/>
    <s v="GBP"/>
    <n v="1448492400"/>
    <n v="1446506080"/>
    <b v="0"/>
    <n v="6"/>
    <b v="0"/>
    <s v="theater/plays"/>
    <n v="0.22142857142857142"/>
    <n v="129.167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3999999999999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n v="0"/>
    <x v="1"/>
    <x v="6"/>
  </r>
  <r>
    <x v="2"/>
    <x v="0"/>
    <s v="USD"/>
    <n v="1467481468"/>
    <n v="1464889468"/>
    <b v="0"/>
    <n v="3"/>
    <b v="0"/>
    <s v="theater/plays"/>
    <n v="2.4500000000000001E-2"/>
    <n v="163.333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7000000000002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99999999999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9999999999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n v="0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8"/>
    <x v="1"/>
    <x v="6"/>
  </r>
  <r>
    <x v="2"/>
    <x v="0"/>
    <s v="USD"/>
    <n v="1413921060"/>
    <n v="1411499149"/>
    <b v="0"/>
    <n v="0"/>
    <b v="0"/>
    <s v="theater/plays"/>
    <n v="0"/>
    <n v="0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n v="0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n v="0"/>
    <x v="1"/>
    <x v="6"/>
  </r>
  <r>
    <x v="2"/>
    <x v="0"/>
    <s v="USD"/>
    <n v="1425819425"/>
    <n v="1423231025"/>
    <b v="0"/>
    <n v="12"/>
    <b v="0"/>
    <s v="theater/plays"/>
    <n v="0.15737410071942445"/>
    <n v="29.167000000000002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n v="0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7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n v="0"/>
    <x v="1"/>
    <x v="6"/>
  </r>
  <r>
    <x v="2"/>
    <x v="0"/>
    <s v="USD"/>
    <n v="1465060797"/>
    <n v="1462468797"/>
    <b v="0"/>
    <n v="0"/>
    <b v="0"/>
    <s v="theater/plays"/>
    <n v="0"/>
    <n v="0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n v="0"/>
    <x v="1"/>
    <x v="6"/>
  </r>
  <r>
    <x v="2"/>
    <x v="0"/>
    <s v="USD"/>
    <n v="1485380482"/>
    <n v="1482788482"/>
    <b v="0"/>
    <n v="0"/>
    <b v="0"/>
    <s v="theater/plays"/>
    <n v="0"/>
    <n v="0"/>
    <x v="1"/>
    <x v="6"/>
  </r>
  <r>
    <x v="2"/>
    <x v="0"/>
    <s v="USD"/>
    <n v="1463343673"/>
    <n v="1460751673"/>
    <b v="0"/>
    <n v="6"/>
    <b v="0"/>
    <s v="theater/plays"/>
    <n v="0.27400000000000002"/>
    <n v="22.832999999999998"/>
    <x v="1"/>
    <x v="6"/>
  </r>
  <r>
    <x v="2"/>
    <x v="0"/>
    <s v="USD"/>
    <n v="1440613920"/>
    <n v="1435953566"/>
    <b v="0"/>
    <n v="6"/>
    <b v="0"/>
    <s v="theater/plays"/>
    <n v="0.1"/>
    <n v="16.667000000000002"/>
    <x v="1"/>
    <x v="6"/>
  </r>
  <r>
    <x v="2"/>
    <x v="2"/>
    <s v="AUD"/>
    <n v="1477550434"/>
    <n v="1474958434"/>
    <b v="0"/>
    <n v="14"/>
    <b v="0"/>
    <s v="theater/plays"/>
    <n v="0.21366666666666667"/>
    <n v="45.786000000000001"/>
    <x v="1"/>
    <x v="6"/>
  </r>
  <r>
    <x v="2"/>
    <x v="14"/>
    <s v="MXN"/>
    <n v="1482711309"/>
    <n v="1479860109"/>
    <b v="0"/>
    <n v="6"/>
    <b v="0"/>
    <s v="theater/plays"/>
    <n v="6.9696969696969702E-2"/>
    <n v="383.33300000000003"/>
    <x v="1"/>
    <x v="6"/>
  </r>
  <r>
    <x v="2"/>
    <x v="0"/>
    <s v="USD"/>
    <n v="1427936400"/>
    <n v="1424221866"/>
    <b v="0"/>
    <n v="33"/>
    <b v="0"/>
    <s v="theater/plays"/>
    <n v="0.70599999999999996"/>
    <n v="106.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n v="0"/>
    <x v="1"/>
    <x v="6"/>
  </r>
  <r>
    <x v="2"/>
    <x v="1"/>
    <s v="GBP"/>
    <n v="1469113351"/>
    <n v="1463929351"/>
    <b v="0"/>
    <n v="6"/>
    <b v="0"/>
    <s v="theater/plays"/>
    <n v="0.28666666666666668"/>
    <n v="14.333"/>
    <x v="1"/>
    <x v="6"/>
  </r>
  <r>
    <x v="2"/>
    <x v="0"/>
    <s v="USD"/>
    <n v="1424747740"/>
    <n v="1422155740"/>
    <b v="0"/>
    <n v="6"/>
    <b v="0"/>
    <s v="theater/plays"/>
    <n v="3.1333333333333331E-2"/>
    <n v="15.667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.3685882352941177"/>
    <n v="63.917999999999999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099999999999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99999999999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3999999999996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89999999999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99999999999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00000000001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2999999999998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0999999999999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00000000001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699999999999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4999999999999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99999999999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00000000000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3999999999996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00000000000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100000000001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00000000001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000000000004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3000000000001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700000000001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9999999999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99999999999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3000000000003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00000000001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1999999999998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3999999999999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100000000001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400000000001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2000000000002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9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8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00000000001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5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1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3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1000000000004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399999999999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4999999999995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6000000000003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100000000001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99999999999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00000000000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099999999999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00000000003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99999999999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299999999999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100000000002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07999999999998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5000000000001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67000000000002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3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0999999999995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3999999999999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2699999999999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11999999999999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18999999999994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0999999999999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1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56999999999994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67000000000002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4999999999998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68000000000001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36000000000001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69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29000000000002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13999999999999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499999999999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86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999999999996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2599999999999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300000000000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67000000000002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05000000000001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88000000000001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67000000000002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77000000000001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0799999999999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3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89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300000000000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099999999999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77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2999999999999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01999999999998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5000000000005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75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197999999999993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5000000000005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0999999999998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89000000000001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200000000001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0999999999994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7000000000002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7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19999999999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99999999997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79000000000002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99999999998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99999999999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2999999999998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99999999999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29000000000002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4999999999998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3999999999999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46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2999999999998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669999999999998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0500000000000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0800000000000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86000000000001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4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1000000000004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46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17999999999998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3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3800000000001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8899999999999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8699999999999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48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300000000001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4999999999993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9000000000001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1000000000001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9000000000004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45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100000000000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3000000000004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8000000000003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00000000000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5999999999996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17999999999999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56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3999999999994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46000000000004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0000000001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000000000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5999999999996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78999999999998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4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4999999999993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75999999999996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7000000000002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000000000003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1999999999995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99999999997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2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199999999999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67999999999999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0999999999997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298000000000002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25999999999999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999999999993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999999999993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6000000000007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9000000000002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000000000003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49999999999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27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66000000000003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0100000000000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100000000001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799999999999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200000000000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000000000001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3000000000003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199999999999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4600000000001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000000000001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0999999999994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37999999999994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000000000002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9000000000005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999999999999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2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3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17000000000003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3000000000001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99999999998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5000000000001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199999999999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000000000002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3000000000003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095999999999997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8900000000001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30000000000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8999999999998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1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0000000001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1699999999999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1000000000006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2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1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4599999999999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999999999999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4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5999999999995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1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200000000001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199999999999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8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00000000002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500000000000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4999999999995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800000000001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00000000006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1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2999999999997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9999999999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8999999999994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4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5000000000007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00000000000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1899999999999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999999999997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5500000000000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4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799999999999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59999999999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099999999999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38999999999996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4900000000001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2999999999996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8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5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2000000000004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799999999999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29999999999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49000000000004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000000000004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5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1899999999998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99999999999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8000000000005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56999999999999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2999999999998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8000000000003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899999999999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3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299999999999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1000000000001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795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1000000000002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44999999999999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00000000005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29000000000002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59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7000000000004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999999999996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0400000000001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300000000001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0000000001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0000000005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4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86000000000007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400000000001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4000000000001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7999999999998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99999999999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6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88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5000000000001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1000000000001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999999999995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7999999999999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7000000000003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68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30000000000002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67000000000002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2999999999998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69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4499999999999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880000000000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03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0999999999998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32999999999998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54999999999999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36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100000000001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5999999999999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69000000000003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57000000000001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3000000000001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3999999999997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67000000000002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3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100000000001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62000000000003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67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3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200000000001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67000000000002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29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2999999999998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8999999999999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4699999999999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.429000000000002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68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86000000000001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57999999999999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7999999999999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2900000000000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2999999999998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400000000000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200000000001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200000000001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42999999999995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200000000001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300000000003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46000000000002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399999999999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47000000000001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17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0600000000002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36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4000000000004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4000000000003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86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7799999999999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28999999999998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29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2999999999998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86000000000003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4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89000000000003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67000000000002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1700000000001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5900000000001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2600000000001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6000000000004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18999999999998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3999999999998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1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0999999999999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2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3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1000000000003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3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87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36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500000000001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37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7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400000000000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55999999999999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2000000000001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3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29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4.997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300000000002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298000000000002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2999999999998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68999999999998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2000000000002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76000000000002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03999999999996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100000000001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2999999999998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3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70000000000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4699999999999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87999999999994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498000000000000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8500000000001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86000000000001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56999999999999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1999999999999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2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300000000003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19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1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699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49000000000002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2999999999999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20999999999998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88000000000002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6999999999994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3000000000001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2499999999999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28999999999998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57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29000000000002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02999999999999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66000000000005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1999999999999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3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1999999999999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300000000001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0799999999999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4600000000001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67000000000002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8999999999999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4999999999999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7900000000001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2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1000000000005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67000000000003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16000000000005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06000000000003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27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67999999999998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3999999999999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1000000000001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38999999999999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0799999999999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47000000000001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66000000000001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4999999999998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5599999999999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100000000001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5000000000001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67000000000002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295000000000002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46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2999999999998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67000000000002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18999999999998"/>
    <x v="4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2.609000000000002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85999999999997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3000000000001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3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87999999999994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3999999999999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57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48000000000002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59000000000002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1999999999997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25999999999993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199999999999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4000000000002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1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36999999999998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18000000000004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07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4000000000002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6999999999993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05000000000004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5599999999998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2999999999998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76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2000000000006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1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26999999999998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2999999999998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67000000000002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06000000000002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4.998999999999999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3999999999999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4999999999997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4000000000001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1000000000002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2999999999997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2799999999999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1999999999998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15000000000001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17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0800000000001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78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1999999999999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04999999999997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55999999999999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4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0699999999999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3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1999999999997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38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77000000000002"/>
    <x v="4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3999999999998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2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0199999999999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28999999999998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06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3000000000001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04000000000001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68999999999997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1000000000001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58000000000003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1999999999995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4999999999999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3999999999999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38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3999999999997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17000000000002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77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2000000000002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2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6699999999997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2999999999998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2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77999999999999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85999999999999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66999999999999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1000000000002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3999999999999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86000000000001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8899999999999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400000000001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100000000001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56999999999999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400000000000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2999999999998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67000000000002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2999999999998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67000000000002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3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3999999999999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3000000000001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67000000000002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86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199999999999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2999999999998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06000000000006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17000000000002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6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56999999999999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199999999999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4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46999999999998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86000000000001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3999999999998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26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299999999999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500000000002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42999999999999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89000000000003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67000000000002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7500000000000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270000000001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900000000001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2999999999998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3699999999999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3900000000002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35000000000002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300000000001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2999999999998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87000000000003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05999999999999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86000000000001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596999999999994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499999999998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67000000000002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28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4499999999999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6700000000001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3699999999999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100000000004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47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56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100000000000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89000000000001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1799999999999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3999999999999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3999999999998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06000000000003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76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9000000000004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1999999999998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67000000000002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88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2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0999999999999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5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3000000000004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6999999999996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5800000000000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3000000000001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19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38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67000000000001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36000000000001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67000000000002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28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5999999999999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6699999999999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0999999999999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75999999999999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67000000000002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82000000000001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67000000000002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17000000000002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59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3000000000001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0900000000003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6999999999994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4000000000000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4999999999998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30000000000002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07999999999998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296999999999997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1000000000002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1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1999999999999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399999999999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30000000000002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2999999999998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669999999999998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3999999999999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4999999999999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669999999999998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1499999999999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0500000000001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67000000000002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2999999999998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2999999999997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2999999999998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67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89000000000001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88000000000002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669999999999998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199999999999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17999999999995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2999999999998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3000000000002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39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1000000000003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5700000000001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76000000000003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300000000000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2000000000004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32999999999998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66999999999999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4999999999999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2000000000006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38999999999993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16999999999997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199999999998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3999999999999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2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04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4700000000001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8899999999999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400000000001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4000000000001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76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6700000000001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1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1599999999997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6999999999997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2799999999999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1999999999999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2999999999996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400000000001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299999999999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19999999999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79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795999999999999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68000000000001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5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89000000000003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2000000000002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32999999999998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2999999999998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17999999999995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3000000000003"/>
    <x v="4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1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3999999999995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4000000000005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6899999999999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0099999999999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099999999999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2999999999997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89000000000004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697000000000003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1000000000006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0200000000000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74999999999997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46000000000001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89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2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38000000000005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36999999999999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4000000000002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3999999999997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5499999999999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300000000000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55000000000001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2000000000005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86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67000000000002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2999999999994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1999999999998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67999999999998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3999999999997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05000000000003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5500000000000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7499999999999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1999999999997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2000000000002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100000000000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69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7699999999999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86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1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2000000000003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2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28000000000003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3999999999999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37999999999997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3999999999999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1999999999995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3999999999999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300000000001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16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0400000000001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300000000001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5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1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7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1600000000001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4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00000000001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2599999999995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06999999999996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2999999999998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67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5699999999997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67000000000002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27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85000000000001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2999999999998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2000000000003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2800000000001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4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699999999999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49000000000001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100000000002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559999999999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2999999999998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3.570999999999998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18999999999997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200000000001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698999999999998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399999999999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2000000000001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47000000000001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2999999999998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5400000000000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67000000000004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0999999999999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3999999999998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2999999999999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199999999997"/>
    <x v="4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000000000004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34999999999997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78000000000002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1000000000002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66999999999999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1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200000000001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1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2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06999999999999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7900000000000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06999999999996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55999999999995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1999999999999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47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36999999999998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4000000000001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3999999999993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2000000000002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2000000000001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8899999999999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4999999999998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17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27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1999999999998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56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199999999999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57000000000002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4599999999999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01000000000001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4999999999999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0999999999997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67000000000002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760000000000002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30000000000002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14999999999998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8899999999999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1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3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4499999999996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2000000000002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29999999999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2999999999998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67000000000002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2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2999999999998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7999999999999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000000000003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99999999999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78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3000000000001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6000000000003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000000000002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2999999999998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495999999999995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87000000000001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57999999999998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58000000000001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04999999999997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4999999999998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2999999999997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0999999999995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35999999999999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499999999999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37999999999997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2000000000002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4000000000004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400000000001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14999999999999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7599999999999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78999999999998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0999999999998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4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100000000001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06999999999998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56999999999996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27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47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39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4000000000003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86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1499999999999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38999999999999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2000000000001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3999999999997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7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9999999997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3999999999998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16000000000003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0999999999996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0500000000000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5000000000001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15000000000001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7400000000001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5000000000001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0799999999999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2999999999998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8799999999999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17000000000002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67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2999999999998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68999999999998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67000000000002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2999999999998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2999999999998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6999999999994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7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78000000000002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7799999999999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26000000000001"/>
    <x v="4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3000000000003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88999999999993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3000000000004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09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84999999999997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26000000000001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5000000000002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3999999999998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37999999999997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88000000000002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2000000000005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69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56999999999994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1000000000004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399999999999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5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0999999999997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1900000000001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3999999999994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79000000000001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53999999999999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06000000000003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26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89000000000004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399999999999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3000000000002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3000000000002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89000000000003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36999999999995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66999999999999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"/>
    <n v="42.856999999999999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400000000001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46999999999997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3999999999998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2599999999999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1000000000003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89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68999999999994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13999999999999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3999999999999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3999999999997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46000000000001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3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03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2999999999999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1000000000001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77999999999997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35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4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57000000000001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0999999999997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597999999999999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4000000000006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09000000000002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49000000000001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3999999999997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3000000000004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48000000000005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15999999999997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1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4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4999999999997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7500000000000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36000000000007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28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3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29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2699999999999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299999999998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3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8700000000000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18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4999999999994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4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0999999999997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06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4000000000001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67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67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200000000000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3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67000000000002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77000000000002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0999999999997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24999999999997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0999999999998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4000000000007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1699999999999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08999999999999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199999999998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36999999999995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8899999999999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570000000000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86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1000000000002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76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7999999999999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67000000000002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36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1999999999996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15000000000002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67000000000001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3600000000000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58000000000001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89000000000001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080000000000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2899999999999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2999999999998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5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1000000000003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2000000000002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199999999999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2699999999999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1999999999997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35000000000002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07000000000001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6699999999999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3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89000000000003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0100000000001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0999999999997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2999999999999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38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16999999999999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49000000000001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78000000000006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67000000000004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46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38999999999996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1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200000000000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38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09000000000002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56999999999996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2999999999998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1999999999999"/>
    <x v="4"/>
    <s v="rock"/>
    <x v="1821"/>
    <d v="2012-03-03T07:39:27"/>
  </r>
  <r>
    <x v="0"/>
    <s v="CA"/>
    <s v="CAD"/>
    <n v="1391194860"/>
    <n v="1388084862"/>
    <b v="0"/>
    <n v="11"/>
    <b v="1"/>
    <s v="music/rock"/>
    <n v="1"/>
    <n v="27.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76000000000001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58000000000001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85000000000005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300000000003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65000000000001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88999999999996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70999999999998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7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3000000000003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2700000000001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6699999999999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68000000000001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5000000000005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86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2000000000002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199999999999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25999999999996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08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5000000000002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37999999999997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100000000001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3999999999999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37999999999997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76999999999998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89000000000001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4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6999999999997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3999999999997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38000000000002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2999999999998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87999999999994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17999999999998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16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8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2999999999998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38000000000001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2800000000000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19000000000001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2000000000003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86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1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2000000000001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4999999999998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28999999999996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57999999999998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68999999999998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7799999999999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52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1000000000002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199999999999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097999999999999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399999999999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5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4999999999999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290000000001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8899999999999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1000000000002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.109000000000002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4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27000000000002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399999999999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529999999999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4599999999999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12999999999994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5000000000007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299999999999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68999999999998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400000000001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3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38999999999999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6000000000003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1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300000000001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.003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0700000000001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04999999999998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05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499999999999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55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579999999999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0599999999999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7599999999995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19999999999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38999999999996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08000000000004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66000000000001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46999999999997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2000000000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4400000000001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7799999999999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7599999999999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27999999999994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5599999999999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9000000000004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399999999999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89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1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4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39999999999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3999999999999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88000000000002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29999999999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29000000000002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67000000000002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3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3999999999999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800000000001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4000000000003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5000000000001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0199999999998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2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76999999999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59000000000003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3999999999999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399999999998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77000000000001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100000000002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78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02000000000004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2000000000001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8900000000001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17000000000002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68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48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7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3699999999998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100000000002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100000000001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04000000000005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096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1000000000001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3999999999993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5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5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1499999999997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3600000000004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5699999999998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1000000000003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099999999999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0700000000001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400000000001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2999999999999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36000000000004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26000000000001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7799999999999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4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05999999999997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300000000001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91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40000000000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094999999999999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19999999999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1000000000001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54999999999998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5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48000000000002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07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65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5.997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7099999999999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890000000000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57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4000000000001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200000000000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2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099999999997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400000000002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4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09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66000000000001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299999999999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02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8799999999999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3999999999997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09000000000006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0999999999999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2000000000001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01000000000002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86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04000000000001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48999999999999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47000000000006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1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25999999999993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59700000000000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36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0999999999998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4700000000000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1999999999996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7699999999999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89000000000001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16999999999993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3000000000002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300000000000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49000000000001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89499999999999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16000000000003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15000000000002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7999999999999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2000000000002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28000000000006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5699999999999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56999999999996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3000000000007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0999999999994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299999999999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.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56000000000001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67000000000002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30000000000002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30000000000002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67000000000002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3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597000000000001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67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36000000000001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08999999999999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2999999999998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2000000000002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200000000000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1999999999998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67000000000002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8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47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69000000000003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29999999999997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5000000000002"/>
    <x v="4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02999999999994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4000000000004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2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3999999999999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67000000000004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56999999999999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16000000000003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77000000000001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3000000000002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2999999999997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1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080000000000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45999999999995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6799999999999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48999999999997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56999999999999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799999999999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4000000000001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099999999999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65999999999999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45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5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57000000000001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5599999999999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7999999999998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0999999999998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47999999999996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0400000000000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06999999999999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1000000000005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3999999999996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01000000000001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28000000000002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35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67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00999999999998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200000000000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34999999999999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14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2999999999998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67000000000003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0299999999999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796999999999997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25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1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3000000000001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200000000000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3999999999998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0999999999999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04000000000002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197000000000003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44999999999996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797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1999999999998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25000000000001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498000000000001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27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1000000000001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06999999999999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8500000000001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1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26000000000005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2999999999996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00000000001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2000000000001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65000000000002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09999999999997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.003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75000000000001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1999999999999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3000000000002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3000000000003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1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200000000002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09000000000001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4000000000001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1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1999999999996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03999999999999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2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35999999999996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298000000000002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05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299999999999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4000000000001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8000000000002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3000000000002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7899999999999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199999999999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500000000000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2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4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1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5999999999999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02000000000002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51000000000002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4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2000000000002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78000000000003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3000000000002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397000000000006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4999999999998"/>
    <x v="4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4999999999997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200000000001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88999999999999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4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3999999999997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28000000000003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65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1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3999999999998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15000000000003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06000000000003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65999999999994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4700000000000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099999999999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36000000000001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4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76000000000002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1999999999999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69000000000001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08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86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37000000000001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497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17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6000000000003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09600000000000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2000000000003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30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78000000000003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08999999999999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4999999999998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099999999999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5000000000002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1000000000006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2000000000001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3000000000003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4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2599999999999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500000000000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03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2999999999999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6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19999999999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04999999999997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3999999999997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46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3000000000005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06999999999996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56999999999999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2999999999998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32999999999998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29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1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2999999999998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32999999999998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3000000000002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40000000000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67000000000002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2999999999998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30000000000002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4999999999998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2999999999998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1999999999994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400000000000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28999999999999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3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3500000000001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67000000000002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0999999999999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7799999999999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399999999999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69000000000005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0799999999998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3000000000002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5800000000001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3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77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85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2999999999996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3999999999999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1000000000001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7699999999999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58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0999999999997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100000000000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5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46999999999998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03999999999996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2999999999997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4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0999999999998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1000000000001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4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1000000000001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0999999999997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199999999999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01000000000003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66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67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4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46000000000002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38000000000002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7799999999999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2000000000005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47999999999999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48999999999999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1000000000002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76000000000002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48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3000000000001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3999999999999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45000000000002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2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.185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400000000000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09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0899999999999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34999999999997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3000000000001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28999999999994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7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6000000000003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2999999999998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29000000000003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299999999999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1499999999999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1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68999999999998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77000000000002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38999999999993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3000000000001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400000000000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4000000000003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200000000001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2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300000000000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84999999999999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3000000000004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1799999999999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100000000000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100000000000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2999999999998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2000000000002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3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299999999999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800000000002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3000000000001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0999999999998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1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000000000006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000000000007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6000000000001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3999999999999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99999999999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00000000001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59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02999999999997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1999999999997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00000000003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99999999999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09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597000000000001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29900000000001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699999999999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8999999999996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000000000001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000000000001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1000000000002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77000000000002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56000000000001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094999999999999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88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000000000002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5000000000001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00999999999999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05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2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3999999999999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41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199999999999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81000000000002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04000000000002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599999999999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7000000000002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2999999999998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400000000001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999999999998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999999999998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99999999999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8000000000006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5799999999999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3800000000001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695999999999998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28000000000003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1999999999994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3999999999999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2999999999998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2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17000000000004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199999999999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4000000000001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099999999999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85999999999999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3000000000005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3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67000000000002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0999999999999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580000000000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46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199999999998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1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49999999999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6999999999995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3999999999999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499999999999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2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45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0999999999999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.001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399999999999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880000000000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38000000000005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69900000000001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2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4000000000005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89000000000004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499999999997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45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999999999996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65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18000000000006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0299999999997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199999999999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900000000001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17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20000000000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299999999998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4999999999999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0999999999997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4999999999998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34999999999999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58000000000001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86000000000001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32999999999998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57999999999999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3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1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097999999999999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4599999999999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200000000000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67000000000002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6.667000000000002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100000000000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59000000000002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1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58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78999999999998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13999999999999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67000000000002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199999999999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58000000000004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500000000000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02999999999999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1000000000002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400000000000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5000000000005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3999999999999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42000000000004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76999999999995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05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56000000000003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3000000000004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3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3999999999999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35999999999999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099999999999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4999999999998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1000000000002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569999999999993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67000000000002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3999999999999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100000000001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65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0899999999999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39000000000001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2699999999998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4599999999999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89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3999999999996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2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17999999999999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1000000000001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5999999999999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36999999999999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06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696999999999999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67000000000002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2999999999998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2999999999998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3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86000000000001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2999999999998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56000000000001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67000000000002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32999999999998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3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29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2999999999998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300000000000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2999999999998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30000000000002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2000000000007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70999999999998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1999999999999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2999999999998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3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2999999999998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2899999999997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88000000000001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13999999999999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29000000000002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7699999999999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67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3999999999999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5599999999999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15000000000002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.332999999999998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200000000001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3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67000000000002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3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4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2999999999998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3699999999999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3999999999998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2999999999999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37999999999997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46999999999998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399999999999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1899999999999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42000000000004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2800000000001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2000000000003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669999999999998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6999999999998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67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2999999999998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100000000001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2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300000000000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2999999999996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24999999999994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36000000000007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87999999999994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4999999999997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1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4800000000001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1000000000002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5000000000005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09999999999997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6699999999999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88000000000002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17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58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4999999999999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.492000000000004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38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3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5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3999999999999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2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3999999999999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6.997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09000000000006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4000000000002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1000000000001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74999999999999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28999999999999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1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7700000000001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3000000000001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29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2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6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099999999999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898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2000000000002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200000000001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5000000000001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7799999999999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7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100000000001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65000000000003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67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89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697999999999993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03000000000002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5899999999999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49000000000007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36999999999999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3999999999997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3999999999993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88999999999999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01000000000002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3000000000002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200000000000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86000000000001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25999999999996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2000000000003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399999999999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0899999999999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199999999999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4799999999998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09999999999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73999999999998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67000000000002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29000000000001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3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2999999999998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0999999999996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1999999999998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300000000001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669999999999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3000000000001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08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3000000000001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30000000000002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67000000000002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7800000000002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3999999999999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67000000000002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2999999999998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78000000000006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67000000000002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400000000000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1999999999999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29000000000003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86000000000001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2999999999998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100000000000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3800000000001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300000000000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0999999999995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600000000001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3999999999997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0500000000000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89000000000003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0500000000001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76000000000002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39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3000000000001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45000000000002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3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2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0999999999999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29999999999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0999999999997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4000000000001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68000000000001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09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099999999999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37000000000006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08999999999995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03999999999998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5800000000000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05000000000001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399999999999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1999999999999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094999999999999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0100000000000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399999999999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02000000000001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102999999999994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889999999999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300000000001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300000000000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48999999999999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26000000000003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35999999999999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3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2999999999998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680000000000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3999999999998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17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67000000000002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3999999999999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92000000000004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4000000000001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199999999998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57999999999998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7699999999999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67000000000002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07999999999998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67000000000002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2999999999998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58000000000001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300000000000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1000000000006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2999999999999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09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4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200000000002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0999999999999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0199999999999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87000000000003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200000000001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299999999999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0999999999997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3000000000001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78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299999999999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87000000000002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4000000000001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20000000000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797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15999999999994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2000000000003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76999999999995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18999999999997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0899999999999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01999999999998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34999999999999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89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4999999999998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3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26000000000005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27000000000002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199999999999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8699999999999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2000000000006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67000000000002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0999999999996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3000000000002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38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2200000000000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3000000000006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3000000000002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38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1000000000002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86000000000001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25000000000003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77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1999999999998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34999999999999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03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1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2999999999997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7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28999999999996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06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67000000000002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199999999999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400000000001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85000000000002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28999999999996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36999999999998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08000000000001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67000000000002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3999999999999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66999999999999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86000000000001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2999999999998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67000000000002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7899999999999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09999999999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2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2999999999998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8599999999999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04000000000001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87999999999994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39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1999999999998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4000000000006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68999999999999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38000000000002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77000000000004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400000000000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4700000000000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199999999999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3999999999999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100000000001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45000000000002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800000000002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300000000000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00999999999999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89000000000001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2999999999999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2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19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7799999999999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28999999999996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4800000000001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1699999999999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7899999999999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3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4999999999998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3999999999999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67000000000002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09999999999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22999999999993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1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67000000000002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100000000000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5000000000002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3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2999999999998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3999999999998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29999999999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199999999999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26000000000002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0799999999999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39000000000003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670000000000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89000000000003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67000000000002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78000000000002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03999999999994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300000000000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7799999999999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2999999999998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2999999999998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0999999999995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1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0500000000002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86999999999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299999999999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3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07999999999998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2000000000001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67000000000002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3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100000000001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7699999999999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7999999999998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400000000000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67000000000002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67999999999998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0999999999999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3000000000001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67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5399999999999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65000000000001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29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58000000000003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87999999999997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470000000000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3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4000000000002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099999999999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0999999999997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28999999999998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67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500000000001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29000000000002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7999999999998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200000000000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6700000000001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4000000000002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695999999999998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1999999999999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4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2000000000001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75999999999996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0900000000000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3999999999997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3999999999997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2999999999999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38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3999999999999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5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26999999999998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4700000000000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08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67000000000002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1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8600000000000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58000000000001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1000000000003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200000000000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16000000000005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200000000000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6999999999998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05000000000001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0999999999998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8799999999999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1999999999999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36999999999999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2799999999999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17000000000002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06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3999999999997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2999999999998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200000000000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0999999999993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68000000000004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299999999995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396999999999998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67000000000002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67000000000003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39000000000004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8500000000001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5000000000002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1000000000002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595999999999997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150000000000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3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86000000000001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09000000000006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2999999999998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3000000000001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2000000000003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7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399999999999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200000000000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2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3999999999997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68999999999998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7999999999998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4599999999999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8000000000001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38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86000000000001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1999999999998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300000000000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3000000000005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67000000000002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2999999999998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499999999999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3999999999998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0999999999994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6999999999994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3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200000000001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1000000000001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3000000000001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1999999999998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15000000000002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29000000000003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299999999999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13999999999999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07999999999997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67000000000002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1000000000002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295999999999999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3999999999999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47999999999999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29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200000000000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1000000000002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3000000000006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37999999999998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0999999999999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76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150000000000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86000000000001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38000000000002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0199999999999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.002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29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7600000000001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08999999999999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2000000000003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06999999999996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29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097999999999999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18000000000002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17000000000002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199999999999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36999999999999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0999999999999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3700000000001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2000000000003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5599999999999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37999999999997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7799999999999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3000000000004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8899999999999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5999999999999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3999999999999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3000000000001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2999999999998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0999999999998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37999999999999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8699999999999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8099999999999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06999999999999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57999999999996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4000000000006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5599999999999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13999999999999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860000000000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200000000000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4000000000003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2700000000000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7799999999999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1999999999999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77000000000002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3000000000002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1999999999999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58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67000000000002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3000000000002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095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4999999999997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67000000000002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300000000000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2999999999998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2999999999998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4999999999999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0999999999998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1000000000004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66000000000003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29000000000003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65999999999997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34999999999999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18000000000004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87000000000002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3999999999999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65999999999994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1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38999999999999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399999999999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3000000000001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32999999999998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17000000000002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100000000005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1999999999999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7799999999999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34999999999999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08999999999999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199999999999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1999999999994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200000000001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199999999999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4000000000001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299999999999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7900000000000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3999999999997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3999999999999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3999999999997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82999999999998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39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800000000000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1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2999999999998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2999999999997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29000000000005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67000000000002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2800000000000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87999999999997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47999999999999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400000000000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67000000000002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4000000000004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58000000000003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4999999999998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03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17999999999995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3999999999999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67000000000002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4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4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1999999999998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67000000000002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52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48999999999999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0999999999998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4599999999999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28999999999998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62999999999994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3000000000001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6499999999999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2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15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299999999999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17000000000002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1999999999998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4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56999999999996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8899999999999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45999999999999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8700000000000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1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4999999999998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67000000000002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1000000000002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37999999999997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4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67000000000002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3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3999999999999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69999999999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37999999999997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0999999999997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03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67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29000000000002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35000000000002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5599999999999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4000000000004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2700000000001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695999999999998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4299999999999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2999999999998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0999999999999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2000000000006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4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19000000000003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2000000000002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28000000000006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26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0399999999999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7999999999998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5000000000006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05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3000000000002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2999999999998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5599999999999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67000000000002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.289000000000001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0999999999995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0999999999999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19999999999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18000000000001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3999999999998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.000999999999998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300000000000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3000000000006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200000000000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4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0999999999998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1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62000000000003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1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0100000000000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5600000000001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86000000000003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86000000000001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1799999999999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0999999999999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67000000000002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46999999999998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695999999999998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299999999999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67000000000002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5600000000001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63999999999999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37999999999997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29000000000002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2999999999999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1000000000003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3000000000001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6999999999998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3999999999999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100000000000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3000000000001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4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300000000000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58000000000003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3999999999999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67000000000002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3899999999999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57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67000000000002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67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2000000000006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56999999999999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2999999999998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2999999999998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3999999999999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7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0999999999999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3000000000002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2999999999998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08999999999999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67000000000002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67000000000002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1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1000000000001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32999999999998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86000000000001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3000000000001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37000000000002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37999999999997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0999999999997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34999999999999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2999999999998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0999999999998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56999999999999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1999999999999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2999999999998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58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3999999999999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67000000000002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59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2999999999998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8000000000002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14999999999995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1999999999998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2999999999998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7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3999999999999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3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67000000000002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1799999999999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7699999999999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08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67000000000002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67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2999999999998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67000000000002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86000000000001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300000000003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3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67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66CA1-48FA-4DF9-945A-E36F75B9837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C13" firstHeaderRow="1" firstDataRow="2" firstDataCol="1" rowPageCount="1" colPageCount="1"/>
  <pivotFields count="12"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1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2">
    <i>
      <x v="1"/>
    </i>
    <i t="grand">
      <x/>
    </i>
  </colItems>
  <pageFields count="1">
    <pageField fld="1" hier="-1"/>
  </pageFields>
  <dataFields count="1">
    <dataField name="Count of Outcomes" fld="0" subtotal="count" baseField="0" baseItem="0"/>
  </dataFields>
  <formats count="1">
    <format dxfId="22">
      <pivotArea dataOnly="0" labelOnly="1" fieldPosition="0">
        <references count="1">
          <reference field="0" count="1">
            <x v="0"/>
          </reference>
        </references>
      </pivotArea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BDB33-319E-4E7B-BA3E-84ABB09EED1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formats count="1">
    <format dxfId="21">
      <pivotArea dataOnly="0" labelOnly="1" fieldPosition="0">
        <references count="1">
          <reference field="0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1ED0D-D8A5-44D6-B4EE-E66FC1CB6B99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formats count="1">
    <format dxfId="20">
      <pivotArea dataOnly="0" labelOnly="1" fieldPosition="0">
        <references count="1">
          <reference field="0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66F4-52FC-4464-B5E8-0539302EE2CC}">
  <dimension ref="A1:C13"/>
  <sheetViews>
    <sheetView workbookViewId="0">
      <selection activeCell="A3" activeCellId="1" sqref="A1:B1 A3:F1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3" x14ac:dyDescent="0.25">
      <c r="A1" s="6" t="s">
        <v>8223</v>
      </c>
      <c r="B1" t="s">
        <v>8364</v>
      </c>
    </row>
    <row r="3" spans="1:3" x14ac:dyDescent="0.25">
      <c r="A3" s="6" t="s">
        <v>8365</v>
      </c>
      <c r="B3" s="6" t="s">
        <v>8360</v>
      </c>
    </row>
    <row r="4" spans="1:3" x14ac:dyDescent="0.25">
      <c r="A4" s="6" t="s">
        <v>8362</v>
      </c>
      <c r="B4" t="s">
        <v>8221</v>
      </c>
      <c r="C4" t="s">
        <v>8361</v>
      </c>
    </row>
    <row r="5" spans="1:3" x14ac:dyDescent="0.25">
      <c r="A5" s="7" t="s">
        <v>8310</v>
      </c>
      <c r="B5" s="8">
        <v>180</v>
      </c>
      <c r="C5" s="8">
        <v>180</v>
      </c>
    </row>
    <row r="6" spans="1:3" x14ac:dyDescent="0.25">
      <c r="A6" s="7" t="s">
        <v>8336</v>
      </c>
      <c r="B6" s="8">
        <v>140</v>
      </c>
      <c r="C6" s="8">
        <v>140</v>
      </c>
    </row>
    <row r="7" spans="1:3" x14ac:dyDescent="0.25">
      <c r="A7" s="7" t="s">
        <v>8333</v>
      </c>
      <c r="B7" s="8">
        <v>140</v>
      </c>
      <c r="C7" s="8">
        <v>140</v>
      </c>
    </row>
    <row r="8" spans="1:3" x14ac:dyDescent="0.25">
      <c r="A8" s="7" t="s">
        <v>8325</v>
      </c>
      <c r="B8" s="8">
        <v>120</v>
      </c>
      <c r="C8" s="8">
        <v>120</v>
      </c>
    </row>
    <row r="9" spans="1:3" x14ac:dyDescent="0.25">
      <c r="A9" s="7" t="s">
        <v>8338</v>
      </c>
      <c r="B9" s="8">
        <v>117</v>
      </c>
      <c r="C9" s="8">
        <v>117</v>
      </c>
    </row>
    <row r="10" spans="1:3" x14ac:dyDescent="0.25">
      <c r="A10" s="7" t="s">
        <v>8322</v>
      </c>
      <c r="B10" s="8">
        <v>127</v>
      </c>
      <c r="C10" s="8">
        <v>127</v>
      </c>
    </row>
    <row r="11" spans="1:3" x14ac:dyDescent="0.25">
      <c r="A11" s="7" t="s">
        <v>8319</v>
      </c>
      <c r="B11" s="8">
        <v>213</v>
      </c>
      <c r="C11" s="8">
        <v>213</v>
      </c>
    </row>
    <row r="12" spans="1:3" x14ac:dyDescent="0.25">
      <c r="A12" s="7" t="s">
        <v>8317</v>
      </c>
      <c r="B12" s="8">
        <v>493</v>
      </c>
      <c r="C12" s="8">
        <v>493</v>
      </c>
    </row>
    <row r="13" spans="1:3" x14ac:dyDescent="0.25">
      <c r="A13" s="7" t="s">
        <v>8361</v>
      </c>
      <c r="B13" s="8">
        <v>1530</v>
      </c>
      <c r="C13" s="8">
        <v>1530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3ADBB-9770-4D4C-970F-423C23A5B5FB}">
  <dimension ref="A1:H13"/>
  <sheetViews>
    <sheetView workbookViewId="0">
      <selection activeCell="I23" sqref="I23"/>
    </sheetView>
  </sheetViews>
  <sheetFormatPr defaultRowHeight="15" x14ac:dyDescent="0.25"/>
  <cols>
    <col min="1" max="1" width="28.28515625" customWidth="1"/>
    <col min="2" max="2" width="18.5703125" customWidth="1"/>
    <col min="3" max="3" width="15.140625" customWidth="1"/>
    <col min="4" max="4" width="18.7109375" customWidth="1"/>
    <col min="5" max="5" width="13.85546875" customWidth="1"/>
    <col min="6" max="6" width="21.140625" customWidth="1"/>
    <col min="7" max="7" width="18.28515625" customWidth="1"/>
    <col min="8" max="8" width="19.85546875" customWidth="1"/>
  </cols>
  <sheetData>
    <row r="1" spans="1:8" x14ac:dyDescent="0.25">
      <c r="A1" s="12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s="12" t="s">
        <v>8389</v>
      </c>
      <c r="B2">
        <v>322</v>
      </c>
      <c r="C2">
        <v>113</v>
      </c>
      <c r="D2" s="11">
        <v>18</v>
      </c>
      <c r="E2">
        <f>SUM(B2,C2,D2)</f>
        <v>453</v>
      </c>
      <c r="F2" s="5">
        <f>B2/E2</f>
        <v>0.71081677704194257</v>
      </c>
      <c r="G2" s="13">
        <f>C2/E2</f>
        <v>0.24944812362030905</v>
      </c>
      <c r="H2" s="5">
        <f>D2/E2</f>
        <v>3.9735099337748346E-2</v>
      </c>
    </row>
    <row r="3" spans="1:8" x14ac:dyDescent="0.25">
      <c r="A3" s="12" t="s">
        <v>8390</v>
      </c>
      <c r="B3" s="11">
        <v>932</v>
      </c>
      <c r="C3" s="11">
        <v>420</v>
      </c>
      <c r="D3">
        <v>60</v>
      </c>
      <c r="E3">
        <f t="shared" ref="E3:E13" si="0">SUM(B3,C3,D3)</f>
        <v>1412</v>
      </c>
      <c r="F3" s="5">
        <f t="shared" ref="F3:F13" si="1">B3/E3</f>
        <v>0.66005665722379603</v>
      </c>
      <c r="G3" s="13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s="12" t="s">
        <v>8391</v>
      </c>
      <c r="B4" s="11">
        <v>381</v>
      </c>
      <c r="C4">
        <v>283</v>
      </c>
      <c r="D4">
        <v>52</v>
      </c>
      <c r="E4">
        <f t="shared" si="0"/>
        <v>716</v>
      </c>
      <c r="F4" s="5">
        <f t="shared" si="1"/>
        <v>0.53212290502793291</v>
      </c>
      <c r="G4" s="13">
        <f t="shared" si="2"/>
        <v>0.39525139664804471</v>
      </c>
      <c r="H4" s="5">
        <f t="shared" si="3"/>
        <v>7.2625698324022353E-2</v>
      </c>
    </row>
    <row r="5" spans="1:8" x14ac:dyDescent="0.25">
      <c r="A5" s="12" t="s">
        <v>8392</v>
      </c>
      <c r="B5">
        <v>168</v>
      </c>
      <c r="C5">
        <v>144</v>
      </c>
      <c r="D5">
        <v>40</v>
      </c>
      <c r="E5">
        <f t="shared" si="0"/>
        <v>352</v>
      </c>
      <c r="F5" s="5">
        <f t="shared" si="1"/>
        <v>0.47727272727272729</v>
      </c>
      <c r="G5" s="13">
        <f t="shared" si="2"/>
        <v>0.40909090909090912</v>
      </c>
      <c r="H5" s="5">
        <f t="shared" si="3"/>
        <v>0.11363636363636363</v>
      </c>
    </row>
    <row r="6" spans="1:8" x14ac:dyDescent="0.25">
      <c r="A6" s="12" t="s">
        <v>8393</v>
      </c>
      <c r="B6">
        <v>34</v>
      </c>
      <c r="C6">
        <v>30</v>
      </c>
      <c r="D6">
        <v>17</v>
      </c>
      <c r="E6">
        <f t="shared" si="0"/>
        <v>81</v>
      </c>
      <c r="F6" s="5">
        <f t="shared" si="1"/>
        <v>0.41975308641975306</v>
      </c>
      <c r="G6" s="13">
        <f t="shared" si="2"/>
        <v>0.37037037037037035</v>
      </c>
      <c r="H6" s="5">
        <f t="shared" si="3"/>
        <v>0.20987654320987653</v>
      </c>
    </row>
    <row r="7" spans="1:8" x14ac:dyDescent="0.25">
      <c r="A7" s="12" t="s">
        <v>8394</v>
      </c>
      <c r="B7">
        <v>62</v>
      </c>
      <c r="C7">
        <v>72</v>
      </c>
      <c r="D7">
        <v>14</v>
      </c>
      <c r="E7">
        <f t="shared" si="0"/>
        <v>148</v>
      </c>
      <c r="F7" s="5">
        <f t="shared" si="1"/>
        <v>0.41891891891891891</v>
      </c>
      <c r="G7" s="13">
        <f t="shared" si="2"/>
        <v>0.48648648648648651</v>
      </c>
      <c r="H7" s="5">
        <f t="shared" si="3"/>
        <v>9.45945945945946E-2</v>
      </c>
    </row>
    <row r="8" spans="1:8" x14ac:dyDescent="0.25">
      <c r="A8" s="12" t="s">
        <v>8395</v>
      </c>
      <c r="B8">
        <v>55</v>
      </c>
      <c r="C8">
        <v>64</v>
      </c>
      <c r="D8">
        <v>18</v>
      </c>
      <c r="E8">
        <f t="shared" si="0"/>
        <v>137</v>
      </c>
      <c r="F8" s="5">
        <f t="shared" si="1"/>
        <v>0.40145985401459855</v>
      </c>
      <c r="G8" s="13">
        <f t="shared" si="2"/>
        <v>0.46715328467153283</v>
      </c>
      <c r="H8" s="5">
        <f t="shared" si="3"/>
        <v>0.13138686131386862</v>
      </c>
    </row>
    <row r="9" spans="1:8" x14ac:dyDescent="0.25">
      <c r="A9" s="12" t="s">
        <v>8396</v>
      </c>
      <c r="B9">
        <v>32</v>
      </c>
      <c r="C9">
        <v>37</v>
      </c>
      <c r="D9">
        <v>13</v>
      </c>
      <c r="E9">
        <f t="shared" si="0"/>
        <v>82</v>
      </c>
      <c r="F9" s="5">
        <f t="shared" si="1"/>
        <v>0.3902439024390244</v>
      </c>
      <c r="G9" s="13">
        <f t="shared" si="2"/>
        <v>0.45121951219512196</v>
      </c>
      <c r="H9" s="5">
        <f t="shared" si="3"/>
        <v>0.15853658536585366</v>
      </c>
    </row>
    <row r="10" spans="1:8" x14ac:dyDescent="0.25">
      <c r="A10" s="12" t="s">
        <v>8397</v>
      </c>
      <c r="B10">
        <v>26</v>
      </c>
      <c r="C10">
        <v>22</v>
      </c>
      <c r="D10">
        <v>7</v>
      </c>
      <c r="E10">
        <f t="shared" si="0"/>
        <v>55</v>
      </c>
      <c r="F10" s="5">
        <f t="shared" si="1"/>
        <v>0.47272727272727272</v>
      </c>
      <c r="G10" s="13">
        <f t="shared" si="2"/>
        <v>0.4</v>
      </c>
      <c r="H10" s="5">
        <f t="shared" si="3"/>
        <v>0.12727272727272726</v>
      </c>
    </row>
    <row r="11" spans="1:8" x14ac:dyDescent="0.25">
      <c r="A11" s="12" t="s">
        <v>8398</v>
      </c>
      <c r="B11">
        <v>21</v>
      </c>
      <c r="C11">
        <v>16</v>
      </c>
      <c r="D11">
        <v>6</v>
      </c>
      <c r="E11">
        <f t="shared" si="0"/>
        <v>43</v>
      </c>
      <c r="F11" s="5">
        <f t="shared" si="1"/>
        <v>0.48837209302325579</v>
      </c>
      <c r="G11" s="13">
        <f t="shared" si="2"/>
        <v>0.37209302325581395</v>
      </c>
      <c r="H11" s="5">
        <f t="shared" si="3"/>
        <v>0.13953488372093023</v>
      </c>
    </row>
    <row r="12" spans="1:8" x14ac:dyDescent="0.25">
      <c r="A12" s="12" t="s">
        <v>8399</v>
      </c>
      <c r="B12">
        <v>6</v>
      </c>
      <c r="C12">
        <v>11</v>
      </c>
      <c r="D12">
        <v>4</v>
      </c>
      <c r="E12">
        <f t="shared" si="0"/>
        <v>21</v>
      </c>
      <c r="F12" s="5">
        <f t="shared" si="1"/>
        <v>0.2857142857142857</v>
      </c>
      <c r="G12" s="13">
        <f t="shared" si="2"/>
        <v>0.52380952380952384</v>
      </c>
      <c r="H12" s="5">
        <f t="shared" si="3"/>
        <v>0.19047619047619047</v>
      </c>
    </row>
    <row r="13" spans="1:8" x14ac:dyDescent="0.25">
      <c r="A13" s="12" t="s">
        <v>8400</v>
      </c>
      <c r="B13">
        <v>86</v>
      </c>
      <c r="C13">
        <v>258</v>
      </c>
      <c r="D13">
        <v>100</v>
      </c>
      <c r="E13">
        <f t="shared" si="0"/>
        <v>444</v>
      </c>
      <c r="F13" s="5">
        <f t="shared" si="1"/>
        <v>0.19369369369369369</v>
      </c>
      <c r="G13" s="13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3A024-6316-4C30-A7F6-56DA6EF28D8E}">
  <dimension ref="A1:F47"/>
  <sheetViews>
    <sheetView workbookViewId="0">
      <selection activeCell="B5" sqref="B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s="11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9E241-1D4E-4976-A8FC-5684EFBCF83B}">
  <dimension ref="A1:F18"/>
  <sheetViews>
    <sheetView workbookViewId="0">
      <selection activeCell="A4" activeCellId="1" sqref="A1:B2 A4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8380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s="11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8376</v>
      </c>
      <c r="B8" s="8">
        <v>28</v>
      </c>
      <c r="C8" s="8">
        <v>108</v>
      </c>
      <c r="D8" s="8">
        <v>30</v>
      </c>
      <c r="E8" s="8">
        <v>181</v>
      </c>
      <c r="F8" s="8">
        <v>347</v>
      </c>
    </row>
    <row r="9" spans="1:6" x14ac:dyDescent="0.25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8378</v>
      </c>
      <c r="B11" s="8">
        <v>27</v>
      </c>
      <c r="C11" s="8">
        <v>147</v>
      </c>
      <c r="D11" s="8"/>
      <c r="E11" s="8">
        <v>210</v>
      </c>
      <c r="F11" s="8">
        <v>384</v>
      </c>
    </row>
    <row r="12" spans="1:6" x14ac:dyDescent="0.25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topLeftCell="M1" zoomScale="55" zoomScaleNormal="55" workbookViewId="0">
      <selection activeCell="Q3" sqref="Q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5703125" customWidth="1"/>
    <col min="16" max="16" width="29" customWidth="1"/>
    <col min="17" max="17" width="19.28515625" customWidth="1"/>
    <col min="18" max="18" width="22.42578125" customWidth="1"/>
    <col min="19" max="19" width="39.28515625" customWidth="1"/>
    <col min="20" max="20" width="29.85546875" customWidth="1"/>
    <col min="21" max="21" width="19.42578125" customWidth="1"/>
    <col min="23" max="23" width="12.28515625" customWidth="1"/>
    <col min="24" max="24" width="28.42578125" customWidth="1"/>
    <col min="25" max="25" width="27.5703125" customWidth="1"/>
  </cols>
  <sheetData>
    <row r="1" spans="1:2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8401</v>
      </c>
      <c r="V1" s="1" t="s">
        <v>8402</v>
      </c>
      <c r="W1" s="1" t="s">
        <v>8403</v>
      </c>
      <c r="X1" s="1"/>
      <c r="Y1" s="1"/>
    </row>
    <row r="2" spans="1:25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IF(L2=0, 0, ROUND(E2/L2, 3))</f>
        <v>63.917999999999999</v>
      </c>
      <c r="Q2" t="s">
        <v>8310</v>
      </c>
      <c r="R2" t="s">
        <v>8311</v>
      </c>
      <c r="S2" s="9">
        <f>T3</f>
        <v>42796.600497685184</v>
      </c>
      <c r="T2" s="9">
        <f>(((I2/60)/60)/24)+DATE(1970,1,1)</f>
        <v>42208.125</v>
      </c>
      <c r="U2">
        <f>COUNTIFS(D2:D4115,"&lt;1000", F2:F4115, "successful")</f>
        <v>322</v>
      </c>
      <c r="V2">
        <f>COUNTIFS(D2:D4115,"&lt;1000", F2:F4115, "failed")</f>
        <v>113</v>
      </c>
      <c r="W2">
        <f>COUNTIFS(D2:D4115,"&lt;1000", F2:F4115, "canceled")</f>
        <v>18</v>
      </c>
    </row>
    <row r="3" spans="1:25" ht="58.5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IF(L3=0, 0, ROUND(E3/L3, 3))</f>
        <v>185.48099999999999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s="14">
        <f>COUNTIFS(D2:D4115,"&lt;5000", D2:D4115, "&gt;999", F2:F4115, "successful")</f>
        <v>932</v>
      </c>
      <c r="V3" s="14">
        <f>COUNTIFS(D2:D4115,"&lt;5000", D2:D4115, "&gt;999", F2:F4115, "failed")</f>
        <v>420</v>
      </c>
      <c r="W3">
        <f>COUNTIFS(D2:D4115,"&lt;5000", D2:D4115, "&gt;999", F2:F4115, "canceled")</f>
        <v>60</v>
      </c>
    </row>
    <row r="4" spans="1:25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 s="14">
        <f>COUNTIFS(D2:D4115,"&lt;10000", D2:D4115, "&gt;4999", F2:F4115, "successful")</f>
        <v>381</v>
      </c>
      <c r="V4" s="14">
        <f>COUNTIFS(D2:D4115,"&lt;10000", D2:D4115, "&gt;4999", F2:F4115, "failed")</f>
        <v>283</v>
      </c>
      <c r="W4">
        <f>COUNTIFS(D2:D4115,"&lt;10000", D2:D4115, "&gt;4999", F2:F4115, "canceled")</f>
        <v>52</v>
      </c>
    </row>
    <row r="5" spans="1:25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69.266999999999996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 s="14">
        <f>COUNTIFS(D2:D4115,"&lt;15000", D2:D4115, "&gt;9999", F2:F4115, "successful")</f>
        <v>168</v>
      </c>
      <c r="V5" s="14">
        <f>COUNTIFS(D2:D4115,"&lt;15000", D2:D4115, "&gt;9999", F2:F4115, "Failed")</f>
        <v>144</v>
      </c>
      <c r="W5">
        <f>COUNTIFS(D2:D4115,"&lt;15000", D2:D4115, "&gt;9999", F2:F4115, "canceled")</f>
        <v>40</v>
      </c>
    </row>
    <row r="6" spans="1:25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 s="14">
        <f>COUNTIFS(D2:D4115,"&lt;20000", D2:D4115, "&gt;14999", F2:F4115, "successful")</f>
        <v>94</v>
      </c>
      <c r="V6" s="14">
        <f>COUNTIFS(D2:D4115,"&lt;20000", D2:D4115, "&gt;14999", F2:F4115, "failed")</f>
        <v>90</v>
      </c>
      <c r="W6">
        <f>COUNTIFS(D2:D4115,"&lt;20000", D2:D4115, "&gt;14999", F2:F4115, "canceled")</f>
        <v>17</v>
      </c>
    </row>
    <row r="7" spans="1:25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93.403999999999996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 s="14">
        <f>COUNTIFS(D2:D4115,"&lt;25000", D2:D4115, "&gt;19999", F2:F4115, "successful")</f>
        <v>62</v>
      </c>
      <c r="V7" s="14">
        <f>COUNTIFS(D2:D4115,"&lt;25000", D2:D4115, "&gt;19999", F2:F4115, "failed")</f>
        <v>72</v>
      </c>
      <c r="W7">
        <f>COUNTIFS(D2:D4115,"&lt;25000", D2:D4115, "&gt;19999", F2:F4115, "canceled")</f>
        <v>14</v>
      </c>
    </row>
    <row r="8" spans="1:25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146.87899999999999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 s="14">
        <f>COUNTIFS(D2:D4115,"&lt;30000", D2:D4115, "&gt;24999", F2:F4115, "successful")</f>
        <v>55</v>
      </c>
      <c r="V8" s="14">
        <f>COUNTIFS(D2:D4115,"&lt;30000", D2:D4115, "&gt;24999", F2:F4115, "failed")</f>
        <v>64</v>
      </c>
      <c r="W8">
        <f>COUNTIFS(D2:D4115,"&lt;30000", D2:D4115, "&gt;24999", F2:F4115, "canceled")</f>
        <v>18</v>
      </c>
    </row>
    <row r="9" spans="1:25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159.82499999999999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 s="14">
        <f>COUNTIFS(D2:D4115,"&lt;35000", D2:D4115, "&gt;29999", F2:F4115, "successful")</f>
        <v>32</v>
      </c>
      <c r="V9" s="14">
        <f>COUNTIFS(D2:D4115,"&lt;35000", D2:D4115, "&gt;29999", F2:F4115, "failed")</f>
        <v>37</v>
      </c>
      <c r="W9">
        <f>COUNTIFS(D2:D4115,"&lt;35000", D2:D4115, "&gt;29999", F2:F4115, "canceled")</f>
        <v>13</v>
      </c>
    </row>
    <row r="10" spans="1:25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291.79300000000001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 s="14">
        <f>COUNTIFS(D2:D4115,"&lt;40000", D2:D4115, "&gt;34999", F2:F4115, "successful")</f>
        <v>26</v>
      </c>
      <c r="V10" s="14">
        <f>COUNTIFS(D2:D4115,"&lt;40000", D2:D4115, "&gt;34999", F2:F4115, "failed")</f>
        <v>22</v>
      </c>
      <c r="W10">
        <f>COUNTIFS(D2:D4115,"&lt;40000", D2:D4115, "&gt;34999", F2:F4115, "canceled")</f>
        <v>7</v>
      </c>
    </row>
    <row r="11" spans="1:25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 s="14">
        <f>COUNTIFS(D2:D4115,"&lt;45000", D2:D4115, "&gt;39999", F2:F4115, "successful")</f>
        <v>21</v>
      </c>
      <c r="V11" s="14">
        <f>COUNTIFS(D2:D4115,"&lt;45000", D2:D4115, "&gt;39999", F2:F4115, "failed")</f>
        <v>16</v>
      </c>
      <c r="W11">
        <f>COUNTIFS(D2:D4115,"&lt;45000", D2:D4115, "&gt;39999", F2:F4115, "canceled")</f>
        <v>6</v>
      </c>
    </row>
    <row r="12" spans="1:25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 s="14">
        <f>COUNTIFS(D2:D4115,"&lt;50000", D2:D4115, "&gt;44999", F2:F4115, "successful")</f>
        <v>6</v>
      </c>
      <c r="V12" s="14">
        <f>COUNTIFS(D2:D4115,"&lt;50000", D2:D4115, "&gt;44999", F2:F4115, "failed")</f>
        <v>11</v>
      </c>
      <c r="W12">
        <f>COUNTIFS(D2:D4115,"&lt;50000", D2:D4115, "&gt;44999", F2:F4115, "canceled")</f>
        <v>4</v>
      </c>
    </row>
    <row r="13" spans="1:25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80.332999999999998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 s="14">
        <f>COUNTIFS(D2:D4115,"&gt;=50000", F2:F4115, "successful")</f>
        <v>86</v>
      </c>
      <c r="V13" s="14">
        <f>COUNTIFS(D2:D4115,"&gt;=50000", F2:F4115, "failed")</f>
        <v>258</v>
      </c>
      <c r="W13">
        <f>COUNTIFS(D2:D4115,"&gt;=50000", F2:F4115, "canceled")</f>
        <v>100</v>
      </c>
    </row>
    <row r="14" spans="1:25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59.960999999999999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5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109.78400000000001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5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147.70699999999999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21.754999999999999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171.84299999999999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41.944000000000003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93.263999999999996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56.136000000000003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199.90100000000001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103.04300000000001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66.346000000000004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57.143000000000001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148.96700000000001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169.60599999999999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31.623999999999999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76.453000000000003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320.44900000000001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49.881999999999998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59.463999999999999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193.84100000000001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159.51400000000001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41.682000000000002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126.688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105.26300000000001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117.515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98.361000000000004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194.44399999999999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76.864999999999995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56.816000000000003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137.93100000000001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223.48099999999999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28.111000000000001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194.23099999999999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49.316000000000003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221.52199999999999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137.21299999999999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322.39100000000002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96.707999999999998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35.475000000000001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86.667000000000002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IF(L67=0, 0, ROUND(E67/L67, 3))</f>
        <v>132.053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91.230999999999995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21.193999999999999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62.326999999999998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37.411999999999999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69.718999999999994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58.170999999999999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85.956999999999994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30.667000000000002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60.384999999999998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40.268000000000001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53.036000000000001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71.429000000000002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71.713999999999999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375.76499999999999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123.286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78.260999999999996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122.32599999999999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73.733000000000004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21.667000000000002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21.905000000000001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50.588000000000001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56.667000000000002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40.777000000000001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192.30799999999999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39.383000000000003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186.11099999999999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111.377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78.722999999999999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46.701999999999998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65.385000000000005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64.197999999999993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90.385000000000005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88.570999999999998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69.789000000000001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144.91200000000001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91.840999999999994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25.167000000000002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11.667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106.69199999999999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311.16699999999997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IF(L131=0, 0, ROUND(E131/L131, 3))</f>
        <v>0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46.179000000000002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55.945999999999998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37.555999999999997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38.332999999999998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449.43299999999999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91.429000000000002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49.884999999999998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25.713999999999999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83.332999999999998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5.6669999999999998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09" si="13">IF(L195=0, 0, ROUND(E195/L195, 3))</f>
        <v>0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77.105000000000004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87.308000000000007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54.286000000000001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117.684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76.471000000000004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ref="P210:P264" si="16">IF(L210=0, 0, ROUND(E210/L210, 3))</f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6"/>
        <v>0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6"/>
        <v>91.817999999999998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6"/>
        <v>185.833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6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6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6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6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6"/>
        <v>331.53800000000001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6"/>
        <v>314.28899999999999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6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6"/>
        <v>115.98699999999999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6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6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6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6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6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6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6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6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6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6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6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6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6"/>
        <v>15.714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6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6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6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6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6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6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6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6"/>
        <v>117.848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6"/>
        <v>109.04300000000001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6"/>
        <v>73.02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6"/>
        <v>78.194999999999993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6"/>
        <v>47.399000000000001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6"/>
        <v>54.021000000000001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6"/>
        <v>68.489000000000004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6"/>
        <v>108.145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6"/>
        <v>589.952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6"/>
        <v>48.051000000000002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6"/>
        <v>72.483000000000004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6"/>
        <v>57.078000000000003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6"/>
        <v>85.444000000000003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6"/>
        <v>215.857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6"/>
        <v>89.385999999999996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6"/>
        <v>45.417999999999999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6"/>
        <v>65.756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>
        <f t="shared" si="16"/>
        <v>66.703999999999994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>
        <f t="shared" si="16"/>
        <v>83.346000000000004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>
        <f t="shared" si="16"/>
        <v>105.04600000000001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>
        <f t="shared" si="16"/>
        <v>120.90900000000001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>
        <f t="shared" si="16"/>
        <v>97.635999999999996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>
        <f t="shared" si="16"/>
        <v>41.378999999999998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>
        <f t="shared" ref="P265:P328" si="20">IF(L265=0, 0, ROUND(E265/L265, 3))</f>
        <v>30.654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>
        <f t="shared" si="20"/>
        <v>64.944999999999993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>
        <f t="shared" si="20"/>
        <v>95.775999999999996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>
        <f t="shared" si="20"/>
        <v>40.417000000000002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>
        <f t="shared" si="20"/>
        <v>78.578000000000003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>
        <f t="shared" si="20"/>
        <v>50.18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>
        <f t="shared" si="20"/>
        <v>92.251999999999995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>
        <f t="shared" si="20"/>
        <v>57.540999999999997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>
        <f t="shared" si="20"/>
        <v>109.422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>
        <f t="shared" si="20"/>
        <v>81.891999999999996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>
        <f t="shared" si="20"/>
        <v>45.667999999999999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>
        <f t="shared" si="20"/>
        <v>55.220999999999997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>
        <f t="shared" si="20"/>
        <v>65.298000000000002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>
        <f t="shared" si="20"/>
        <v>95.225999999999999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>
        <f t="shared" si="20"/>
        <v>75.444999999999993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>
        <f t="shared" si="20"/>
        <v>97.816999999999993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>
        <f t="shared" si="20"/>
        <v>87.686000000000007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>
        <f t="shared" si="20"/>
        <v>54.749000000000002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>
        <f t="shared" si="20"/>
        <v>83.953000000000003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>
        <f t="shared" si="20"/>
        <v>254.38499999999999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>
        <f t="shared" si="20"/>
        <v>101.827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>
        <f t="shared" si="20"/>
        <v>55.066000000000003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>
        <f t="shared" si="20"/>
        <v>56.901000000000003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>
        <f t="shared" si="20"/>
        <v>121.28100000000001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>
        <f t="shared" si="20"/>
        <v>91.19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>
        <f t="shared" si="20"/>
        <v>115.44799999999999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>
        <f t="shared" si="20"/>
        <v>67.772000000000006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>
        <f t="shared" si="20"/>
        <v>28.576000000000001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>
        <f t="shared" si="20"/>
        <v>46.883000000000003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>
        <f t="shared" si="20"/>
        <v>154.422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>
        <f t="shared" si="20"/>
        <v>201.221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>
        <f t="shared" si="20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>
        <f t="shared" si="20"/>
        <v>100.08199999999999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>
        <f t="shared" si="20"/>
        <v>230.09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>
        <f t="shared" si="20"/>
        <v>141.74600000000001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>
        <f t="shared" si="20"/>
        <v>56.344000000000001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>
        <f t="shared" si="20"/>
        <v>73.340999999999994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>
        <f t="shared" si="20"/>
        <v>85.337999999999994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>
        <f t="shared" si="20"/>
        <v>61.496000000000002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>
        <f t="shared" si="20"/>
        <v>93.019000000000005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>
        <f t="shared" si="20"/>
        <v>50.292999999999999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>
        <f t="shared" si="20"/>
        <v>106.432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>
        <f t="shared" si="20"/>
        <v>51.72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>
        <f t="shared" si="20"/>
        <v>36.613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>
        <f t="shared" si="20"/>
        <v>42.517000000000003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>
        <f t="shared" si="20"/>
        <v>62.713000000000001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>
        <f t="shared" si="20"/>
        <v>89.957999999999998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>
        <f t="shared" si="20"/>
        <v>28.925000000000001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>
        <f t="shared" si="20"/>
        <v>138.80199999999999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>
        <f t="shared" si="20"/>
        <v>61.301000000000002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>
        <f t="shared" si="20"/>
        <v>80.203000000000003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>
        <f t="shared" si="20"/>
        <v>32.095999999999997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>
        <f t="shared" si="20"/>
        <v>200.88900000000001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>
        <f t="shared" si="20"/>
        <v>108.01300000000001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>
        <f t="shared" si="20"/>
        <v>95.698999999999998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>
        <f t="shared" si="20"/>
        <v>49.88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>
        <f t="shared" si="20"/>
        <v>110.471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>
        <f t="shared" si="20"/>
        <v>134.911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>
        <f t="shared" si="20"/>
        <v>106.623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>
        <f t="shared" si="20"/>
        <v>145.04300000000001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>
        <f t="shared" si="20"/>
        <v>114.586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>
        <f t="shared" si="20"/>
        <v>105.31699999999999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>
        <f t="shared" si="20"/>
        <v>70.921000000000006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>
        <f t="shared" si="20"/>
        <v>147.172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>
        <f t="shared" ref="P329:P392" si="24">IF(L329=0, 0, ROUND(E329/L329, 3))</f>
        <v>160.471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>
        <f t="shared" si="24"/>
        <v>156.04599999999999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>
        <f t="shared" si="24"/>
        <v>63.173999999999999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>
        <f t="shared" si="24"/>
        <v>104.824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>
        <f t="shared" si="24"/>
        <v>97.355999999999995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>
        <f t="shared" si="24"/>
        <v>203.631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>
        <f t="shared" si="24"/>
        <v>188.31200000000001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>
        <f t="shared" si="24"/>
        <v>146.65199999999999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>
        <f t="shared" si="24"/>
        <v>109.188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>
        <f t="shared" si="24"/>
        <v>59.249000000000002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>
        <f t="shared" si="24"/>
        <v>97.905000000000001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>
        <f t="shared" si="24"/>
        <v>70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>
        <f t="shared" si="24"/>
        <v>72.864999999999995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>
        <f t="shared" si="24"/>
        <v>146.34800000000001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>
        <f t="shared" si="24"/>
        <v>67.909000000000006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>
        <f t="shared" si="24"/>
        <v>169.851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>
        <f t="shared" si="24"/>
        <v>58.412999999999997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>
        <f t="shared" si="24"/>
        <v>119.99299999999999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>
        <f t="shared" si="24"/>
        <v>99.86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>
        <f t="shared" si="24"/>
        <v>90.578999999999994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>
        <f t="shared" si="24"/>
        <v>117.774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>
        <f t="shared" si="24"/>
        <v>86.555000000000007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>
        <f t="shared" si="24"/>
        <v>71.899000000000001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>
        <f t="shared" si="24"/>
        <v>129.81899999999999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>
        <f t="shared" si="24"/>
        <v>44.912999999999997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>
        <f t="shared" si="24"/>
        <v>40.755000000000003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>
        <f t="shared" si="24"/>
        <v>103.524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>
        <f t="shared" si="24"/>
        <v>125.44799999999999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>
        <f t="shared" si="24"/>
        <v>246.60599999999999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>
        <f t="shared" si="24"/>
        <v>79.400999999999996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>
        <f t="shared" si="24"/>
        <v>86.138999999999996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>
        <f t="shared" si="24"/>
        <v>193.04900000000001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>
        <f t="shared" si="24"/>
        <v>84.022999999999996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>
        <f t="shared" si="24"/>
        <v>139.828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>
        <f t="shared" si="24"/>
        <v>109.822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>
        <f t="shared" si="24"/>
        <v>139.535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>
        <f t="shared" si="24"/>
        <v>347.846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>
        <f t="shared" si="24"/>
        <v>68.242000000000004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>
        <f t="shared" si="24"/>
        <v>239.93799999999999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>
        <f t="shared" si="24"/>
        <v>287.31299999999999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>
        <f t="shared" si="24"/>
        <v>86.849000000000004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>
        <f t="shared" si="24"/>
        <v>81.849000000000004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>
        <f t="shared" si="24"/>
        <v>42.875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>
        <f t="shared" si="24"/>
        <v>709.41899999999998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>
        <f t="shared" si="24"/>
        <v>161.255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>
        <f t="shared" si="24"/>
        <v>41.777999999999999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>
        <f t="shared" si="24"/>
        <v>89.888000000000005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>
        <f t="shared" si="24"/>
        <v>45.052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>
        <f t="shared" si="24"/>
        <v>42.856999999999999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>
        <f t="shared" si="24"/>
        <v>54.082999999999998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>
        <f t="shared" si="24"/>
        <v>103.218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>
        <f t="shared" si="24"/>
        <v>40.398000000000003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>
        <f t="shared" si="24"/>
        <v>116.85899999999999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>
        <f t="shared" si="24"/>
        <v>115.51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>
        <f t="shared" si="24"/>
        <v>104.313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>
        <f t="shared" si="24"/>
        <v>69.772999999999996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>
        <f t="shared" si="24"/>
        <v>43.021000000000001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>
        <f t="shared" si="24"/>
        <v>58.54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>
        <f t="shared" si="24"/>
        <v>111.795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>
        <f t="shared" si="24"/>
        <v>46.231000000000002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>
        <f t="shared" si="24"/>
        <v>144.69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>
        <f t="shared" si="24"/>
        <v>88.844999999999999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>
        <f t="shared" si="24"/>
        <v>81.751000000000005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>
        <f t="shared" si="24"/>
        <v>71.429000000000002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>
        <f t="shared" ref="P393:P456" si="28">IF(L393=0, 0, ROUND(E393/L393, 3))</f>
        <v>104.259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>
        <f t="shared" si="28"/>
        <v>90.617000000000004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>
        <f t="shared" si="28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>
        <f t="shared" si="28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>
        <f t="shared" si="28"/>
        <v>58.72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>
        <f t="shared" si="28"/>
        <v>81.632999999999996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>
        <f t="shared" si="28"/>
        <v>56.46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>
        <f t="shared" si="28"/>
        <v>140.10400000000001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>
        <f t="shared" si="28"/>
        <v>224.85300000000001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>
        <f t="shared" si="28"/>
        <v>181.13300000000001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>
        <f t="shared" si="28"/>
        <v>711.04100000000005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>
        <f t="shared" si="28"/>
        <v>65.884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>
        <f t="shared" si="28"/>
        <v>75.186000000000007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>
        <f t="shared" si="28"/>
        <v>133.14400000000001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>
        <f t="shared" si="28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>
        <f t="shared" si="28"/>
        <v>86.164000000000001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>
        <f t="shared" si="28"/>
        <v>92.317999999999998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>
        <f t="shared" si="28"/>
        <v>160.16499999999999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>
        <f t="shared" si="28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>
        <f t="shared" si="28"/>
        <v>183.286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>
        <f t="shared" si="28"/>
        <v>125.788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>
        <f t="shared" si="28"/>
        <v>57.655000000000001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>
        <f t="shared" si="28"/>
        <v>78.661000000000001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>
        <f t="shared" si="28"/>
        <v>91.480999999999995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>
        <f t="shared" si="28"/>
        <v>68.097999999999999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>
        <f t="shared" si="28"/>
        <v>48.087000000000003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>
        <f t="shared" si="28"/>
        <v>202.423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>
        <f t="shared" si="28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>
        <f t="shared" si="28"/>
        <v>110.068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>
        <f t="shared" si="28"/>
        <v>4.8330000000000002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>
        <f t="shared" si="28"/>
        <v>50.167000000000002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>
        <f t="shared" si="28"/>
        <v>35.832999999999998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>
        <f t="shared" si="28"/>
        <v>11.769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>
        <f t="shared" si="28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>
        <f t="shared" si="28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>
        <f t="shared" si="28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>
        <f t="shared" si="28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>
        <f t="shared" si="28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>
        <f t="shared" si="28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>
        <f t="shared" si="28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>
        <f t="shared" si="28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>
        <f t="shared" si="28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>
        <f t="shared" si="28"/>
        <v>0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>
        <f t="shared" si="28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>
        <f t="shared" si="28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>
        <f t="shared" si="28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>
        <f t="shared" si="28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>
        <f t="shared" si="28"/>
        <v>170.54499999999999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>
        <f t="shared" si="28"/>
        <v>0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>
        <f t="shared" si="28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>
        <f t="shared" si="28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>
        <f t="shared" si="28"/>
        <v>393.58800000000002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>
        <f t="shared" si="28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>
        <f t="shared" si="28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>
        <f t="shared" si="28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>
        <f t="shared" si="28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>
        <f t="shared" si="28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>
        <f t="shared" si="28"/>
        <v>20.503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>
        <f t="shared" si="28"/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>
        <f t="shared" si="28"/>
        <v>56.570999999999998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>
        <f t="shared" si="28"/>
        <v>0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>
        <f t="shared" si="28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>
        <f t="shared" si="28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>
        <f t="shared" si="28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>
        <f t="shared" ref="P457:P520" si="32">IF(L457=0, 0, ROUND(E457/L457, 3))</f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>
        <f t="shared" si="32"/>
        <v>20.332999999999998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>
        <f t="shared" si="32"/>
        <v>0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>
        <f t="shared" si="32"/>
        <v>16.754999999999999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>
        <f t="shared" si="32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>
        <f t="shared" si="32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>
        <f t="shared" si="32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>
        <f t="shared" si="32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>
        <f t="shared" si="32"/>
        <v>113.636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>
        <f t="shared" si="32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>
        <f t="shared" si="32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>
        <f t="shared" si="32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>
        <f t="shared" si="32"/>
        <v>110.64100000000001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>
        <f t="shared" si="32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>
        <f t="shared" si="32"/>
        <v>0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>
        <f t="shared" si="32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>
        <f t="shared" si="32"/>
        <v>38.475999999999999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>
        <f t="shared" si="32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>
        <f t="shared" si="32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>
        <f t="shared" si="32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>
        <f t="shared" si="32"/>
        <v>0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>
        <f t="shared" si="32"/>
        <v>39.569000000000003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>
        <f t="shared" si="32"/>
        <v>0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>
        <f t="shared" si="32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>
        <f t="shared" si="32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>
        <f t="shared" si="32"/>
        <v>55.457000000000001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>
        <f t="shared" si="32"/>
        <v>87.143000000000001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>
        <f t="shared" si="32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>
        <f t="shared" si="32"/>
        <v>51.223999999999997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>
        <f t="shared" si="32"/>
        <v>13.545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>
        <f t="shared" si="32"/>
        <v>66.52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>
        <f t="shared" si="32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>
        <f t="shared" si="32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>
        <f t="shared" si="32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>
        <f t="shared" si="32"/>
        <v>71.667000000000002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>
        <f t="shared" si="32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>
        <f t="shared" si="32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>
        <f t="shared" si="32"/>
        <v>0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>
        <f t="shared" si="32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>
        <f t="shared" si="32"/>
        <v>10.333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>
        <f t="shared" si="32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>
        <f t="shared" si="32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>
        <f t="shared" si="32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>
        <f t="shared" si="32"/>
        <v>136.09100000000001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>
        <f t="shared" si="32"/>
        <v>73.462000000000003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>
        <f t="shared" si="32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>
        <f t="shared" si="32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>
        <f t="shared" si="32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>
        <f t="shared" si="32"/>
        <v>12.667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>
        <f t="shared" si="32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>
        <f t="shared" si="32"/>
        <v>3.714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>
        <f t="shared" si="32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>
        <f t="shared" si="32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>
        <f t="shared" si="32"/>
        <v>133.333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>
        <f t="shared" si="32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>
        <f t="shared" si="32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>
        <f t="shared" si="32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>
        <f t="shared" si="32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>
        <f t="shared" si="32"/>
        <v>102.38200000000001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>
        <f t="shared" si="32"/>
        <v>16.667000000000002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>
        <f t="shared" si="32"/>
        <v>725.029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>
        <f t="shared" si="32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>
        <f t="shared" si="32"/>
        <v>68.332999999999998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>
        <f t="shared" si="32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>
        <f t="shared" ref="P521:P584" si="36">IF(L521=0, 0, ROUND(E521/L521, 3))</f>
        <v>39.228999999999999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>
        <f t="shared" si="36"/>
        <v>150.14699999999999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>
        <f t="shared" si="36"/>
        <v>93.429000000000002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>
        <f t="shared" si="36"/>
        <v>110.968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>
        <f t="shared" si="36"/>
        <v>71.786000000000001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>
        <f t="shared" si="36"/>
        <v>29.257999999999999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>
        <f t="shared" si="36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>
        <f t="shared" si="36"/>
        <v>74.347999999999999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>
        <f t="shared" si="36"/>
        <v>63.829000000000001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>
        <f t="shared" si="36"/>
        <v>44.332999999999998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>
        <f t="shared" si="36"/>
        <v>86.944000000000003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>
        <f t="shared" si="36"/>
        <v>126.55200000000001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>
        <f t="shared" si="36"/>
        <v>129.03200000000001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>
        <f t="shared" si="36"/>
        <v>71.242999999999995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>
        <f t="shared" si="36"/>
        <v>117.88200000000001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>
        <f t="shared" si="36"/>
        <v>327.08300000000003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>
        <f t="shared" si="36"/>
        <v>34.746000000000002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>
        <f t="shared" si="36"/>
        <v>100.06399999999999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>
        <f t="shared" si="36"/>
        <v>40.847000000000001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>
        <f t="shared" si="36"/>
        <v>252.017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>
        <f t="shared" si="36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>
        <f t="shared" si="36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>
        <f t="shared" si="36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>
        <f t="shared" si="36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>
        <f t="shared" si="36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>
        <f t="shared" si="36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>
        <f t="shared" si="36"/>
        <v>402.70600000000002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>
        <f t="shared" si="36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>
        <f t="shared" si="36"/>
        <v>0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>
        <f t="shared" si="36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>
        <f t="shared" si="36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>
        <f t="shared" si="36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>
        <f t="shared" si="36"/>
        <v>135.036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>
        <f t="shared" si="36"/>
        <v>0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>
        <f t="shared" si="36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>
        <f t="shared" si="36"/>
        <v>64.364000000000004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>
        <f t="shared" si="36"/>
        <v>0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>
        <f t="shared" si="36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>
        <f t="shared" si="36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>
        <f t="shared" si="36"/>
        <v>0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>
        <f t="shared" si="36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>
        <f t="shared" si="36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>
        <f t="shared" si="36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>
        <f t="shared" si="36"/>
        <v>0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>
        <f t="shared" si="36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>
        <f t="shared" si="36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>
        <f t="shared" si="36"/>
        <v>0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>
        <f t="shared" si="36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>
        <f t="shared" si="36"/>
        <v>0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>
        <f t="shared" si="36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>
        <f t="shared" si="36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>
        <f t="shared" si="36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>
        <f t="shared" si="36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>
        <f t="shared" si="36"/>
        <v>0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>
        <f t="shared" si="36"/>
        <v>38.444000000000003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>
        <f t="shared" si="36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>
        <f t="shared" si="36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>
        <f t="shared" si="36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>
        <f t="shared" si="36"/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>
        <f t="shared" si="36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>
        <f t="shared" si="36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>
        <f t="shared" si="36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>
        <f t="shared" si="36"/>
        <v>0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>
        <f t="shared" si="36"/>
        <v>0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>
        <f t="shared" ref="P585:P648" si="40">IF(L585=0, 0, ROUND(E585/L585, 3))</f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>
        <f t="shared" si="40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>
        <f t="shared" si="40"/>
        <v>0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>
        <f t="shared" si="40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>
        <f t="shared" si="40"/>
        <v>389.286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>
        <f t="shared" si="40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>
        <f t="shared" si="40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>
        <f t="shared" si="40"/>
        <v>24.777999999999999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>
        <f t="shared" si="40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>
        <f t="shared" si="40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>
        <f t="shared" si="40"/>
        <v>16.428999999999998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>
        <f t="shared" si="40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>
        <f t="shared" si="40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>
        <f t="shared" si="40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>
        <f t="shared" si="40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>
        <f t="shared" si="40"/>
        <v>121.429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>
        <f t="shared" si="40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>
        <f t="shared" si="40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>
        <f t="shared" si="40"/>
        <v>23.332999999999998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>
        <f t="shared" si="40"/>
        <v>0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>
        <f t="shared" si="40"/>
        <v>45.386000000000003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>
        <f t="shared" si="40"/>
        <v>0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>
        <f t="shared" si="40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>
        <f t="shared" si="40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>
        <f t="shared" si="40"/>
        <v>0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>
        <f t="shared" si="40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>
        <f t="shared" si="40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>
        <f t="shared" si="40"/>
        <v>0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>
        <f t="shared" si="40"/>
        <v>0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>
        <f t="shared" si="40"/>
        <v>0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>
        <f t="shared" si="40"/>
        <v>105.934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>
        <f t="shared" si="40"/>
        <v>0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>
        <f t="shared" si="40"/>
        <v>0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>
        <f t="shared" si="40"/>
        <v>0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>
        <f t="shared" si="40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>
        <f t="shared" si="40"/>
        <v>0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>
        <f t="shared" si="40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>
        <f t="shared" si="40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>
        <f t="shared" si="40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>
        <f t="shared" si="40"/>
        <v>37.889000000000003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>
        <f t="shared" si="40"/>
        <v>0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>
        <f t="shared" si="40"/>
        <v>0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>
        <f t="shared" si="40"/>
        <v>0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>
        <f t="shared" si="40"/>
        <v>111.41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>
        <f t="shared" si="40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>
        <f t="shared" si="40"/>
        <v>0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>
        <f t="shared" si="40"/>
        <v>116.667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>
        <f t="shared" si="40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>
        <f t="shared" si="40"/>
        <v>76.667000000000002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>
        <f t="shared" si="40"/>
        <v>0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>
        <f t="shared" si="40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>
        <f t="shared" si="40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>
        <f t="shared" si="40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>
        <f t="shared" si="40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>
        <f t="shared" si="40"/>
        <v>0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>
        <f t="shared" si="40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>
        <f t="shared" si="40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>
        <f t="shared" si="40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>
        <f t="shared" si="40"/>
        <v>151.31700000000001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>
        <f t="shared" si="40"/>
        <v>134.35900000000001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>
        <f t="shared" si="40"/>
        <v>174.02600000000001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>
        <f t="shared" si="40"/>
        <v>73.486000000000004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>
        <f t="shared" si="40"/>
        <v>23.518999999999998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>
        <f t="shared" si="40"/>
        <v>39.073999999999998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>
        <f t="shared" ref="P649:P712" si="44">IF(L649=0, 0, ROUND(E649/L649, 3))</f>
        <v>125.941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>
        <f t="shared" si="44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>
        <f t="shared" si="44"/>
        <v>42.670999999999999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>
        <f t="shared" si="44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>
        <f t="shared" si="44"/>
        <v>239.352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>
        <f t="shared" si="44"/>
        <v>107.643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>
        <f t="shared" si="44"/>
        <v>95.831000000000003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>
        <f t="shared" si="44"/>
        <v>31.663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>
        <f t="shared" si="44"/>
        <v>42.887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>
        <f t="shared" si="44"/>
        <v>122.736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>
        <f t="shared" si="44"/>
        <v>190.45500000000001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>
        <f t="shared" si="44"/>
        <v>109.337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>
        <f t="shared" si="44"/>
        <v>143.667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>
        <f t="shared" si="44"/>
        <v>84.944000000000003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>
        <f t="shared" si="44"/>
        <v>10.555999999999999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>
        <f t="shared" si="44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>
        <f t="shared" si="44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>
        <f t="shared" si="44"/>
        <v>31.172000000000001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>
        <f t="shared" si="44"/>
        <v>155.333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>
        <f t="shared" si="44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>
        <f t="shared" si="44"/>
        <v>178.929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>
        <f t="shared" si="44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>
        <f t="shared" si="44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>
        <f t="shared" si="44"/>
        <v>84.997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>
        <f t="shared" si="44"/>
        <v>788.53300000000002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>
        <f t="shared" si="44"/>
        <v>50.298000000000002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>
        <f t="shared" si="44"/>
        <v>68.332999999999998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>
        <f t="shared" si="44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>
        <f t="shared" si="44"/>
        <v>34.268999999999998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>
        <f t="shared" si="44"/>
        <v>61.292000000000002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>
        <f t="shared" si="44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>
        <f t="shared" si="44"/>
        <v>65.176000000000002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>
        <f t="shared" si="44"/>
        <v>93.903999999999996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>
        <f t="shared" si="44"/>
        <v>150.65100000000001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>
        <f t="shared" si="44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>
        <f t="shared" si="44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>
        <f t="shared" si="44"/>
        <v>99.332999999999998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>
        <f t="shared" si="44"/>
        <v>177.393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>
        <f t="shared" si="44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>
        <f t="shared" si="44"/>
        <v>0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>
        <f t="shared" si="44"/>
        <v>591.66700000000003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>
        <f t="shared" si="44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>
        <f t="shared" si="44"/>
        <v>343.14699999999999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>
        <f t="shared" si="44"/>
        <v>72.587999999999994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>
        <f t="shared" si="44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>
        <f t="shared" si="44"/>
        <v>6.4980000000000002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>
        <f t="shared" si="44"/>
        <v>119.38500000000001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>
        <f t="shared" si="44"/>
        <v>84.286000000000001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>
        <f t="shared" si="44"/>
        <v>90.856999999999999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>
        <f t="shared" si="44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>
        <f t="shared" si="44"/>
        <v>20.341999999999999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>
        <f t="shared" si="44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>
        <f t="shared" si="44"/>
        <v>120.392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>
        <f t="shared" si="44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>
        <f t="shared" si="44"/>
        <v>291.33300000000003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>
        <f t="shared" si="44"/>
        <v>124.919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>
        <f t="shared" si="44"/>
        <v>119.571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>
        <f t="shared" si="44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>
        <f t="shared" si="44"/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>
        <f t="shared" si="44"/>
        <v>0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>
        <f t="shared" si="44"/>
        <v>117.699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>
        <f t="shared" si="44"/>
        <v>23.949000000000002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>
        <f t="shared" si="44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>
        <f t="shared" si="44"/>
        <v>0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>
        <f t="shared" ref="P713:P776" si="48">IF(L713=0, 0, ROUND(E713/L713, 3))</f>
        <v>99.972999999999999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>
        <f t="shared" si="48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>
        <f t="shared" si="48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>
        <f t="shared" si="48"/>
        <v>80.320999999999998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>
        <f t="shared" si="48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>
        <f t="shared" si="48"/>
        <v>44.688000000000002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>
        <f t="shared" si="48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>
        <f t="shared" si="48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>
        <f t="shared" si="48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>
        <f t="shared" si="48"/>
        <v>66.706999999999994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>
        <f t="shared" si="48"/>
        <v>84.143000000000001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>
        <f t="shared" si="48"/>
        <v>215.72499999999999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>
        <f t="shared" si="48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>
        <f t="shared" si="48"/>
        <v>51.628999999999998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>
        <f t="shared" si="48"/>
        <v>143.357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>
        <f t="shared" si="48"/>
        <v>72.429000000000002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>
        <f t="shared" si="48"/>
        <v>36.53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>
        <f t="shared" si="48"/>
        <v>60.902999999999999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>
        <f t="shared" si="48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>
        <f t="shared" si="48"/>
        <v>99.766000000000005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>
        <f t="shared" si="48"/>
        <v>88.731999999999999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>
        <f t="shared" si="48"/>
        <v>4.923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>
        <f t="shared" si="48"/>
        <v>17.821999999999999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>
        <f t="shared" si="48"/>
        <v>187.19300000000001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>
        <f t="shared" si="48"/>
        <v>234.80799999999999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>
        <f t="shared" si="48"/>
        <v>105.04600000000001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>
        <f t="shared" si="48"/>
        <v>56.667000000000002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>
        <f t="shared" si="48"/>
        <v>39.048999999999999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>
        <f t="shared" si="48"/>
        <v>68.344999999999999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>
        <f t="shared" si="48"/>
        <v>169.57900000000001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>
        <f t="shared" si="48"/>
        <v>141.423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>
        <f t="shared" si="48"/>
        <v>67.391000000000005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>
        <f t="shared" si="48"/>
        <v>54.267000000000003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>
        <f t="shared" si="48"/>
        <v>82.516000000000005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>
        <f t="shared" si="48"/>
        <v>53.73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>
        <f t="shared" si="48"/>
        <v>34.206000000000003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>
        <f t="shared" si="48"/>
        <v>127.327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>
        <f t="shared" si="48"/>
        <v>45.567999999999998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>
        <f t="shared" si="48"/>
        <v>95.963999999999999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>
        <f t="shared" si="48"/>
        <v>77.271000000000001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>
        <f t="shared" si="48"/>
        <v>57.338999999999999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>
        <f t="shared" si="48"/>
        <v>53.19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>
        <f t="shared" si="48"/>
        <v>492.30799999999999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>
        <f t="shared" si="48"/>
        <v>42.347000000000001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>
        <f t="shared" si="48"/>
        <v>37.466000000000001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>
        <f t="shared" si="48"/>
        <v>37.454999999999998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>
        <f t="shared" si="48"/>
        <v>33.055999999999997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>
        <f t="shared" si="48"/>
        <v>134.21100000000001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>
        <f t="shared" si="48"/>
        <v>51.475000000000001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>
        <f t="shared" si="48"/>
        <v>0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>
        <f t="shared" si="48"/>
        <v>39.167000000000002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>
        <f t="shared" si="48"/>
        <v>0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>
        <f t="shared" si="48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>
        <f t="shared" si="48"/>
        <v>0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>
        <f t="shared" si="48"/>
        <v>57.295000000000002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>
        <f t="shared" si="48"/>
        <v>0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>
        <f t="shared" si="48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>
        <f t="shared" si="48"/>
        <v>0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>
        <f t="shared" si="48"/>
        <v>31.846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>
        <f t="shared" si="48"/>
        <v>0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>
        <f t="shared" si="48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>
        <f t="shared" si="48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>
        <f t="shared" si="48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>
        <f t="shared" si="48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>
        <f t="shared" ref="P777:P840" si="52">IF(L777=0, 0, ROUND(E777/L777, 3))</f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>
        <f t="shared" si="52"/>
        <v>63.122999999999998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>
        <f t="shared" si="52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>
        <f t="shared" si="52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>
        <f t="shared" si="52"/>
        <v>66.667000000000002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>
        <f t="shared" si="52"/>
        <v>38.518999999999998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>
        <f t="shared" si="52"/>
        <v>42.609000000000002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>
        <f t="shared" si="52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>
        <f t="shared" si="52"/>
        <v>63.485999999999997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>
        <f t="shared" si="52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>
        <f t="shared" si="52"/>
        <v>31.143000000000001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>
        <f t="shared" si="52"/>
        <v>162.273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>
        <f t="shared" si="52"/>
        <v>80.587999999999994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>
        <f t="shared" si="52"/>
        <v>59.853999999999999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>
        <f t="shared" si="52"/>
        <v>132.857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>
        <f t="shared" si="52"/>
        <v>92.548000000000002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>
        <f t="shared" si="52"/>
        <v>60.859000000000002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>
        <f t="shared" si="52"/>
        <v>41.851999999999997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>
        <f t="shared" si="52"/>
        <v>88.325999999999993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>
        <f t="shared" si="52"/>
        <v>158.96199999999999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>
        <f t="shared" si="52"/>
        <v>85.054000000000002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>
        <f t="shared" si="52"/>
        <v>112.611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>
        <f t="shared" si="52"/>
        <v>45.436999999999998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>
        <f t="shared" si="52"/>
        <v>46.218000000000004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>
        <f t="shared" si="52"/>
        <v>178.607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>
        <f t="shared" si="52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>
        <f t="shared" si="52"/>
        <v>43.734000000000002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>
        <f t="shared" si="52"/>
        <v>81.066999999999993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>
        <f t="shared" si="52"/>
        <v>74.605000000000004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>
        <f t="shared" si="52"/>
        <v>305.55599999999998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>
        <f t="shared" si="52"/>
        <v>58.332999999999998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>
        <f t="shared" si="52"/>
        <v>117.676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>
        <f t="shared" si="52"/>
        <v>73.772000000000006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>
        <f t="shared" si="52"/>
        <v>104.651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>
        <f t="shared" si="52"/>
        <v>79.826999999999998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>
        <f t="shared" si="52"/>
        <v>58.332999999999998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>
        <f t="shared" si="52"/>
        <v>86.667000000000002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>
        <f t="shared" si="52"/>
        <v>27.606000000000002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>
        <f t="shared" si="52"/>
        <v>24.998999999999999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>
        <f t="shared" si="52"/>
        <v>45.463999999999999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>
        <f t="shared" si="52"/>
        <v>99.534999999999997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>
        <f t="shared" si="52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>
        <f t="shared" si="52"/>
        <v>89.42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>
        <f t="shared" si="52"/>
        <v>28.684000000000001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>
        <f t="shared" si="52"/>
        <v>31.071000000000002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>
        <f t="shared" si="52"/>
        <v>70.552999999999997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>
        <f t="shared" si="52"/>
        <v>224.12799999999999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>
        <f t="shared" si="52"/>
        <v>51.811999999999998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>
        <f t="shared" si="52"/>
        <v>43.515000000000001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>
        <f t="shared" si="52"/>
        <v>39.817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>
        <f t="shared" si="52"/>
        <v>126.80800000000001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>
        <f t="shared" si="52"/>
        <v>113.878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>
        <f t="shared" si="52"/>
        <v>28.181999999999999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>
        <f t="shared" si="52"/>
        <v>36.604999999999997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>
        <f t="shared" si="52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>
        <f t="shared" si="52"/>
        <v>60.655999999999999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>
        <f t="shared" si="52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>
        <f t="shared" si="52"/>
        <v>97.994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>
        <f t="shared" si="52"/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>
        <f t="shared" si="52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>
        <f t="shared" si="52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>
        <f t="shared" si="52"/>
        <v>109.70699999999999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>
        <f t="shared" si="52"/>
        <v>49.113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>
        <f t="shared" si="52"/>
        <v>47.671999999999997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>
        <f t="shared" ref="P841:P904" si="56">IF(L841=0, 0, ROUND(E841/L841, 3))</f>
        <v>60.738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>
        <f t="shared" si="56"/>
        <v>63.377000000000002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>
        <f t="shared" si="56"/>
        <v>53.893999999999998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>
        <f t="shared" si="56"/>
        <v>66.872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>
        <f t="shared" si="56"/>
        <v>63.101999999999997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>
        <f t="shared" si="56"/>
        <v>36.628999999999998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>
        <f t="shared" si="56"/>
        <v>34.006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>
        <f t="shared" si="56"/>
        <v>28.553000000000001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>
        <f t="shared" si="56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>
        <f t="shared" si="56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>
        <f t="shared" si="56"/>
        <v>41.704000000000001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>
        <f t="shared" si="56"/>
        <v>46.668999999999997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>
        <f t="shared" si="56"/>
        <v>37.271000000000001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>
        <f t="shared" si="56"/>
        <v>59.258000000000003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>
        <f t="shared" si="56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>
        <f t="shared" si="56"/>
        <v>65.861999999999995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>
        <f t="shared" si="56"/>
        <v>31.914999999999999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>
        <f t="shared" si="56"/>
        <v>19.463999999999999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>
        <f t="shared" si="56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>
        <f t="shared" si="56"/>
        <v>22.738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>
        <f t="shared" si="56"/>
        <v>42.723999999999997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>
        <f t="shared" si="56"/>
        <v>52.917000000000002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>
        <f t="shared" si="56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>
        <f t="shared" si="56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>
        <f t="shared" si="56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>
        <f t="shared" si="56"/>
        <v>34.177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>
        <f t="shared" si="56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>
        <f t="shared" si="56"/>
        <v>58.182000000000002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>
        <f t="shared" si="56"/>
        <v>109.182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>
        <f t="shared" si="56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>
        <f t="shared" si="56"/>
        <v>346.66699999999997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>
        <f t="shared" si="56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>
        <f t="shared" si="56"/>
        <v>27.082999999999998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>
        <f t="shared" si="56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>
        <f t="shared" si="56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>
        <f t="shared" si="56"/>
        <v>34.762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>
        <f t="shared" si="56"/>
        <v>0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>
        <f t="shared" si="56"/>
        <v>28.577999999999999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>
        <f t="shared" si="56"/>
        <v>46.585999999999999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>
        <f t="shared" si="56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>
        <f t="shared" si="56"/>
        <v>21.466999999999999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>
        <f t="shared" si="56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>
        <f t="shared" si="56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>
        <f t="shared" si="56"/>
        <v>21.571000000000002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>
        <f t="shared" si="56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>
        <f t="shared" si="56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>
        <f t="shared" si="56"/>
        <v>35.713999999999999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>
        <f t="shared" si="56"/>
        <v>29.286000000000001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>
        <f t="shared" si="56"/>
        <v>0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>
        <f t="shared" si="56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>
        <f t="shared" si="56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>
        <f t="shared" si="56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>
        <f t="shared" si="56"/>
        <v>28.888999999999999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>
        <f t="shared" si="56"/>
        <v>143.82400000000001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>
        <f t="shared" si="56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>
        <f t="shared" si="56"/>
        <v>147.81100000000001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>
        <f t="shared" si="56"/>
        <v>27.856999999999999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>
        <f t="shared" si="56"/>
        <v>44.444000000000003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>
        <f t="shared" si="56"/>
        <v>0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>
        <f t="shared" si="56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>
        <f t="shared" si="56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>
        <f t="shared" si="56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>
        <f t="shared" si="56"/>
        <v>0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>
        <f t="shared" si="56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>
        <f t="shared" ref="P905:P968" si="60">IF(L905=0, 0, ROUND(E905/L905, 3))</f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>
        <f t="shared" si="60"/>
        <v>50.332999999999998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>
        <f t="shared" si="60"/>
        <v>32.667000000000002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>
        <f t="shared" si="60"/>
        <v>0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>
        <f t="shared" si="60"/>
        <v>0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>
        <f t="shared" si="60"/>
        <v>0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>
        <f t="shared" si="60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>
        <f t="shared" si="60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>
        <f t="shared" si="60"/>
        <v>0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>
        <f t="shared" si="60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>
        <f t="shared" si="60"/>
        <v>82.582999999999998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>
        <f t="shared" si="60"/>
        <v>0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>
        <f t="shared" si="60"/>
        <v>41.667000000000002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>
        <f t="shared" si="60"/>
        <v>0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>
        <f t="shared" si="60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>
        <f t="shared" si="60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>
        <f t="shared" si="60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>
        <f t="shared" si="60"/>
        <v>0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>
        <f t="shared" si="60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>
        <f t="shared" si="60"/>
        <v>189.333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>
        <f t="shared" si="60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>
        <f t="shared" si="60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>
        <f t="shared" si="60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>
        <f t="shared" si="60"/>
        <v>0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>
        <f t="shared" si="60"/>
        <v>0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>
        <f t="shared" si="60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>
        <f t="shared" si="60"/>
        <v>0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>
        <f t="shared" si="60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>
        <f t="shared" si="60"/>
        <v>18.713999999999999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>
        <f t="shared" si="60"/>
        <v>46.033000000000001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>
        <f t="shared" si="60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>
        <f t="shared" si="60"/>
        <v>50.667000000000002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>
        <f t="shared" si="60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>
        <f t="shared" si="60"/>
        <v>0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>
        <f t="shared" si="60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>
        <f t="shared" si="60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>
        <f t="shared" si="60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>
        <f t="shared" si="60"/>
        <v>110.286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>
        <f t="shared" si="60"/>
        <v>37.451999999999998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>
        <f t="shared" si="60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>
        <f t="shared" si="60"/>
        <v>24.082999999999998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>
        <f t="shared" si="60"/>
        <v>69.406000000000006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>
        <f t="shared" si="60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>
        <f t="shared" si="60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>
        <f t="shared" si="60"/>
        <v>0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>
        <f t="shared" si="60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>
        <f t="shared" si="60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>
        <f t="shared" si="60"/>
        <v>58.417000000000002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>
        <f t="shared" si="60"/>
        <v>158.636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>
        <f t="shared" si="60"/>
        <v>99.856999999999999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>
        <f t="shared" si="60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>
        <f t="shared" si="60"/>
        <v>89.191999999999993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>
        <f t="shared" si="60"/>
        <v>182.624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>
        <f t="shared" si="60"/>
        <v>50.646999999999998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>
        <f t="shared" si="60"/>
        <v>33.286000000000001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>
        <f t="shared" si="60"/>
        <v>51.823999999999998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>
        <f t="shared" si="60"/>
        <v>113.626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>
        <f t="shared" si="60"/>
        <v>136.46299999999999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>
        <f t="shared" si="60"/>
        <v>364.35500000000002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>
        <f t="shared" si="60"/>
        <v>19.242999999999999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>
        <f t="shared" si="60"/>
        <v>41.889000000000003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>
        <f t="shared" si="60"/>
        <v>30.31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>
        <f t="shared" si="60"/>
        <v>49.667000000000002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>
        <f t="shared" si="60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>
        <f t="shared" ref="P969:P1032" si="64">IF(L969=0, 0, ROUND(E969/L969, 3))</f>
        <v>43.975000000000001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>
        <f t="shared" si="64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>
        <f t="shared" si="64"/>
        <v>1272.7270000000001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>
        <f t="shared" si="64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>
        <f t="shared" si="64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>
        <f t="shared" si="64"/>
        <v>153.88900000000001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>
        <f t="shared" si="64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>
        <f t="shared" si="64"/>
        <v>93.332999999999998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>
        <f t="shared" si="64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>
        <f t="shared" si="64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>
        <f t="shared" si="64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>
        <f t="shared" si="64"/>
        <v>790.83699999999999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>
        <f t="shared" si="64"/>
        <v>301.93900000000002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>
        <f t="shared" si="64"/>
        <v>47.935000000000002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>
        <f t="shared" si="64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>
        <f t="shared" si="64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>
        <f t="shared" si="64"/>
        <v>171.79300000000001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>
        <f t="shared" si="64"/>
        <v>35.332999999999998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>
        <f t="shared" si="64"/>
        <v>82.087000000000003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>
        <f t="shared" si="64"/>
        <v>110.87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>
        <f t="shared" si="64"/>
        <v>161.22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>
        <f t="shared" si="64"/>
        <v>0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>
        <f t="shared" si="64"/>
        <v>52.405999999999999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>
        <f t="shared" si="64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>
        <f t="shared" si="64"/>
        <v>30.286000000000001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>
        <f t="shared" si="64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>
        <f t="shared" si="64"/>
        <v>89.596999999999994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>
        <f t="shared" si="64"/>
        <v>424.45499999999998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>
        <f t="shared" si="64"/>
        <v>80.667000000000002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>
        <f t="shared" si="64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>
        <f t="shared" si="64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>
        <f t="shared" si="64"/>
        <v>153.428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>
        <f t="shared" si="64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>
        <f t="shared" si="64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>
        <f t="shared" si="64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>
        <f t="shared" si="64"/>
        <v>134.54499999999999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>
        <f t="shared" si="64"/>
        <v>214.06700000000001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>
        <f t="shared" si="64"/>
        <v>216.33699999999999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>
        <f t="shared" si="64"/>
        <v>932.31100000000004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>
        <f t="shared" si="64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>
        <f t="shared" si="64"/>
        <v>174.947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>
        <f t="shared" si="64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>
        <f t="shared" si="64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>
        <f t="shared" si="64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>
        <f t="shared" si="64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>
        <f t="shared" si="64"/>
        <v>1389.356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>
        <f t="shared" si="64"/>
        <v>95.911000000000001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>
        <f t="shared" si="64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>
        <f t="shared" si="64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>
        <f t="shared" si="64"/>
        <v>74.789000000000001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>
        <f t="shared" si="64"/>
        <v>161.11799999999999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>
        <f t="shared" si="64"/>
        <v>88.713999999999999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>
        <f t="shared" si="64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>
        <f t="shared" si="64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>
        <f t="shared" si="64"/>
        <v>22.08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>
        <f t="shared" si="64"/>
        <v>31.053999999999998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>
        <f t="shared" si="64"/>
        <v>36.206000000000003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>
        <f t="shared" si="64"/>
        <v>388.976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>
        <f t="shared" si="64"/>
        <v>71.849000000000004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>
        <f t="shared" si="64"/>
        <v>57.381999999999998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>
        <f t="shared" si="64"/>
        <v>69.667000000000002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>
        <f t="shared" si="64"/>
        <v>45.988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>
        <f t="shared" si="64"/>
        <v>79.262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>
        <f t="shared" si="64"/>
        <v>43.030999999999999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>
        <f t="shared" ref="P1033:P1096" si="68">IF(L1033=0, 0, ROUND(E1033/L1033, 3))</f>
        <v>108.485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>
        <f t="shared" si="68"/>
        <v>61.03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>
        <f t="shared" si="68"/>
        <v>50.593000000000004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>
        <f t="shared" si="68"/>
        <v>39.156999999999996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>
        <f t="shared" si="68"/>
        <v>65.158000000000001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>
        <f t="shared" si="68"/>
        <v>23.963000000000001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>
        <f t="shared" si="68"/>
        <v>48.619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>
        <f t="shared" si="68"/>
        <v>35.738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>
        <f t="shared" si="68"/>
        <v>21.367000000000001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>
        <f t="shared" si="68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>
        <f t="shared" si="68"/>
        <v>0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>
        <f t="shared" si="68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>
        <f t="shared" si="68"/>
        <v>29.236000000000001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>
        <f t="shared" si="68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>
        <f t="shared" si="68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>
        <f t="shared" si="68"/>
        <v>0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>
        <f t="shared" si="68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>
        <f t="shared" si="68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>
        <f t="shared" si="68"/>
        <v>0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>
        <f t="shared" si="68"/>
        <v>0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>
        <f t="shared" si="68"/>
        <v>0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>
        <f t="shared" si="68"/>
        <v>0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>
        <f t="shared" si="68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>
        <f t="shared" si="68"/>
        <v>0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>
        <f t="shared" si="68"/>
        <v>0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>
        <f t="shared" si="68"/>
        <v>0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>
        <f t="shared" si="68"/>
        <v>0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>
        <f t="shared" si="68"/>
        <v>0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>
        <f t="shared" si="68"/>
        <v>0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>
        <f t="shared" si="68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>
        <f t="shared" si="68"/>
        <v>0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>
        <f t="shared" si="68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>
        <f t="shared" si="68"/>
        <v>0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>
        <f t="shared" si="68"/>
        <v>65.667000000000002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>
        <f t="shared" si="68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>
        <f t="shared" si="68"/>
        <v>34.128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>
        <f t="shared" si="68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>
        <f t="shared" si="68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>
        <f t="shared" si="68"/>
        <v>40.475999999999999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>
        <f t="shared" si="68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>
        <f t="shared" si="68"/>
        <v>0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>
        <f t="shared" si="68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>
        <f t="shared" si="68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>
        <f t="shared" si="68"/>
        <v>113.56699999999999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>
        <f t="shared" si="68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>
        <f t="shared" si="68"/>
        <v>48.280999999999999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>
        <f t="shared" si="68"/>
        <v>43.975999999999999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>
        <f t="shared" si="68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>
        <f t="shared" si="68"/>
        <v>37.667000000000002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>
        <f t="shared" si="68"/>
        <v>18.582000000000001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>
        <f t="shared" si="68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>
        <f t="shared" si="68"/>
        <v>18.667000000000002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>
        <f t="shared" si="68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>
        <f t="shared" si="68"/>
        <v>0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>
        <f t="shared" si="68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>
        <f t="shared" si="68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>
        <f t="shared" si="68"/>
        <v>0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>
        <f t="shared" si="68"/>
        <v>43.417000000000002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>
        <f t="shared" si="68"/>
        <v>23.959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>
        <f t="shared" si="68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>
        <f t="shared" si="68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>
        <f t="shared" si="68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>
        <f t="shared" si="68"/>
        <v>10.563000000000001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>
        <f t="shared" si="68"/>
        <v>122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>
        <f t="shared" ref="P1097:P1160" si="72">IF(L1097=0, 0, ROUND(E1097/L1097, 3))</f>
        <v>267.80900000000003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>
        <f t="shared" si="72"/>
        <v>74.206999999999994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>
        <f t="shared" si="72"/>
        <v>6.7140000000000004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>
        <f t="shared" si="72"/>
        <v>81.954999999999998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>
        <f t="shared" si="72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>
        <f t="shared" si="72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>
        <f t="shared" si="72"/>
        <v>6.8330000000000002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>
        <f t="shared" si="72"/>
        <v>17.707999999999998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>
        <f t="shared" si="72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>
        <f t="shared" si="72"/>
        <v>80.296999999999997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>
        <f t="shared" si="72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>
        <f t="shared" si="72"/>
        <v>23.571000000000002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>
        <f t="shared" si="72"/>
        <v>0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>
        <f t="shared" si="72"/>
        <v>34.881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>
        <f t="shared" si="72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>
        <f t="shared" si="72"/>
        <v>23.181999999999999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>
        <f t="shared" si="72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>
        <f t="shared" si="72"/>
        <v>100.23399999999999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>
        <f t="shared" si="72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>
        <f t="shared" si="72"/>
        <v>3.3330000000000002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>
        <f t="shared" si="72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>
        <f t="shared" si="72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>
        <f t="shared" si="72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>
        <f t="shared" si="72"/>
        <v>36.332999999999998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>
        <f t="shared" si="72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>
        <f t="shared" si="72"/>
        <v>0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>
        <f t="shared" si="72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>
        <f t="shared" si="72"/>
        <v>0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>
        <f t="shared" si="72"/>
        <v>3.6669999999999998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>
        <f t="shared" si="72"/>
        <v>60.713999999999999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>
        <f t="shared" si="72"/>
        <v>0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>
        <f t="shared" si="72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>
        <f t="shared" si="72"/>
        <v>25.434999999999999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>
        <f t="shared" si="72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>
        <f t="shared" si="72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>
        <f t="shared" si="72"/>
        <v>3.6669999999999998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>
        <f t="shared" si="72"/>
        <v>0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>
        <f t="shared" si="72"/>
        <v>110.61499999999999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>
        <f t="shared" si="72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>
        <f t="shared" si="72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>
        <f t="shared" si="72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>
        <f t="shared" si="72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>
        <f t="shared" si="72"/>
        <v>253.20500000000001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>
        <f t="shared" si="72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>
        <f t="shared" si="72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>
        <f t="shared" si="72"/>
        <v>0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>
        <f t="shared" si="72"/>
        <v>0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>
        <f t="shared" si="72"/>
        <v>0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>
        <f t="shared" si="72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>
        <f t="shared" si="72"/>
        <v>0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>
        <f t="shared" si="72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>
        <f t="shared" si="72"/>
        <v>44.167000000000002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>
        <f t="shared" si="72"/>
        <v>0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>
        <f t="shared" si="72"/>
        <v>24.332999999999998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>
        <f t="shared" si="72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>
        <f t="shared" si="72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>
        <f t="shared" si="72"/>
        <v>0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>
        <f t="shared" si="72"/>
        <v>60.732999999999997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>
        <f t="shared" si="72"/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>
        <f t="shared" si="72"/>
        <v>108.333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>
        <f t="shared" si="72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>
        <f t="shared" si="72"/>
        <v>0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>
        <f t="shared" si="72"/>
        <v>50.332999999999998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>
        <f t="shared" si="72"/>
        <v>11.667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>
        <f t="shared" ref="P1161:P1224" si="76">IF(L1161=0, 0, ROUND(E1161/L1161, 3))</f>
        <v>0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>
        <f t="shared" si="76"/>
        <v>60.789000000000001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>
        <f t="shared" si="76"/>
        <v>0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>
        <f t="shared" si="76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>
        <f t="shared" si="76"/>
        <v>0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>
        <f t="shared" si="76"/>
        <v>0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>
        <f t="shared" si="76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>
        <f t="shared" si="76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>
        <f t="shared" si="76"/>
        <v>61.188000000000002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>
        <f t="shared" si="76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>
        <f t="shared" si="76"/>
        <v>5.6669999999999998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>
        <f t="shared" si="76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>
        <f t="shared" si="76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>
        <f t="shared" si="76"/>
        <v>0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>
        <f t="shared" si="76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>
        <f t="shared" si="76"/>
        <v>46.631999999999998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>
        <f t="shared" si="76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>
        <f t="shared" si="76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>
        <f t="shared" si="76"/>
        <v>0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>
        <f t="shared" si="76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>
        <f t="shared" si="76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>
        <f t="shared" si="76"/>
        <v>69.117999999999995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>
        <f t="shared" si="76"/>
        <v>1.333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>
        <f t="shared" si="76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>
        <f t="shared" si="76"/>
        <v>33.332999999999998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>
        <f t="shared" si="76"/>
        <v>61.563000000000002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>
        <f t="shared" si="76"/>
        <v>118.739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>
        <f t="shared" si="76"/>
        <v>65.081000000000003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>
        <f t="shared" si="76"/>
        <v>130.15700000000001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>
        <f t="shared" si="76"/>
        <v>37.776000000000003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>
        <f t="shared" si="76"/>
        <v>112.791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>
        <f t="shared" si="76"/>
        <v>51.923000000000002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>
        <f t="shared" si="76"/>
        <v>89.242000000000004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>
        <f t="shared" si="76"/>
        <v>19.332999999999998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>
        <f t="shared" si="76"/>
        <v>79.966999999999999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>
        <f t="shared" si="76"/>
        <v>56.414999999999999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>
        <f t="shared" si="76"/>
        <v>79.412000000000006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>
        <f t="shared" si="76"/>
        <v>76.438999999999993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>
        <f t="shared" si="76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>
        <f t="shared" si="76"/>
        <v>54.616999999999997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>
        <f t="shared" si="76"/>
        <v>299.22199999999998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>
        <f t="shared" si="76"/>
        <v>58.533999999999999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>
        <f t="shared" si="76"/>
        <v>55.372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>
        <f t="shared" si="76"/>
        <v>183.804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>
        <f t="shared" si="76"/>
        <v>165.34700000000001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>
        <f t="shared" si="76"/>
        <v>234.78899999999999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>
        <f t="shared" si="76"/>
        <v>211.48400000000001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>
        <f t="shared" si="76"/>
        <v>32.344000000000001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>
        <f t="shared" si="76"/>
        <v>123.376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>
        <f t="shared" si="76"/>
        <v>207.06700000000001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>
        <f t="shared" si="76"/>
        <v>138.261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>
        <f t="shared" si="76"/>
        <v>493.81599999999997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>
        <f t="shared" si="76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>
        <f t="shared" si="76"/>
        <v>38.866999999999997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>
        <f t="shared" si="76"/>
        <v>61.527999999999999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>
        <f t="shared" si="76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>
        <f t="shared" si="76"/>
        <v>71.591999999999999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>
        <f t="shared" si="76"/>
        <v>91.882999999999996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>
        <f t="shared" si="76"/>
        <v>148.57400000000001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>
        <f t="shared" si="76"/>
        <v>174.21299999999999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>
        <f t="shared" si="76"/>
        <v>102.86199999999999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>
        <f t="shared" si="76"/>
        <v>111.179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>
        <f t="shared" si="76"/>
        <v>23.795999999999999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>
        <f t="shared" si="76"/>
        <v>81.268000000000001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>
        <f t="shared" ref="P1225:P1288" si="80">IF(L1225=0, 0, ROUND(E1225/L1225, 3))</f>
        <v>116.215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>
        <f t="shared" si="80"/>
        <v>58.889000000000003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>
        <f t="shared" si="80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>
        <f t="shared" si="80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>
        <f t="shared" si="80"/>
        <v>0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>
        <f t="shared" si="80"/>
        <v>61.042000000000002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>
        <f t="shared" si="80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>
        <f t="shared" si="80"/>
        <v>0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>
        <f t="shared" si="80"/>
        <v>0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>
        <f t="shared" si="80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>
        <f t="shared" si="80"/>
        <v>19.332999999999998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>
        <f t="shared" si="80"/>
        <v>0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>
        <f t="shared" si="80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>
        <f t="shared" si="80"/>
        <v>0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>
        <f t="shared" si="80"/>
        <v>0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>
        <f t="shared" si="80"/>
        <v>59.332999999999998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>
        <f t="shared" si="80"/>
        <v>0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>
        <f t="shared" si="80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>
        <f t="shared" si="80"/>
        <v>74.617999999999995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>
        <f t="shared" si="80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>
        <f t="shared" si="80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>
        <f t="shared" si="80"/>
        <v>46.133000000000003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>
        <f t="shared" si="80"/>
        <v>141.471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>
        <f t="shared" si="80"/>
        <v>75.483999999999995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>
        <f t="shared" si="80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>
        <f t="shared" si="80"/>
        <v>64.254000000000005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>
        <f t="shared" si="80"/>
        <v>64.468999999999994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>
        <f t="shared" si="80"/>
        <v>118.20099999999999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>
        <f t="shared" si="80"/>
        <v>82.540999999999997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>
        <f t="shared" si="80"/>
        <v>34.17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>
        <f t="shared" si="80"/>
        <v>42.732999999999997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>
        <f t="shared" si="80"/>
        <v>94.489000000000004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>
        <f t="shared" si="80"/>
        <v>55.697000000000003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>
        <f t="shared" si="80"/>
        <v>98.031000000000006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>
        <f t="shared" si="80"/>
        <v>92.102000000000004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>
        <f t="shared" si="80"/>
        <v>38.174999999999997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>
        <f t="shared" si="80"/>
        <v>27.146000000000001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>
        <f t="shared" si="80"/>
        <v>50.689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>
        <f t="shared" si="80"/>
        <v>38.942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>
        <f t="shared" si="80"/>
        <v>77.638000000000005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>
        <f t="shared" si="80"/>
        <v>43.536999999999999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>
        <f t="shared" si="80"/>
        <v>31.824000000000002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>
        <f t="shared" si="80"/>
        <v>63.183999999999997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>
        <f t="shared" si="80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>
        <f t="shared" si="80"/>
        <v>140.85499999999999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>
        <f t="shared" si="80"/>
        <v>76.923000000000002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>
        <f t="shared" si="80"/>
        <v>99.155000000000001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>
        <f t="shared" si="80"/>
        <v>67.882000000000005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>
        <f t="shared" si="80"/>
        <v>246.29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>
        <f t="shared" si="80"/>
        <v>189.286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>
        <f t="shared" si="80"/>
        <v>76.667000000000002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>
        <f t="shared" si="80"/>
        <v>82.962999999999994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>
        <f t="shared" si="80"/>
        <v>62.521999999999998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>
        <f t="shared" si="80"/>
        <v>46.067999999999998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>
        <f t="shared" si="80"/>
        <v>38.543999999999997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>
        <f t="shared" si="80"/>
        <v>53.005000000000003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>
        <f t="shared" si="80"/>
        <v>73.355000000000004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>
        <f t="shared" si="80"/>
        <v>127.97499999999999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>
        <f t="shared" si="80"/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>
        <f t="shared" si="80"/>
        <v>67.671999999999997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>
        <f t="shared" si="80"/>
        <v>95.932000000000002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>
        <f t="shared" si="80"/>
        <v>65.161000000000001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>
        <f t="shared" si="80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>
        <f t="shared" si="80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>
        <f t="shared" ref="P1289:P1352" si="84">IF(L1289=0, 0, ROUND(E1289/L1289, 3))</f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>
        <f t="shared" si="84"/>
        <v>65.869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>
        <f t="shared" si="84"/>
        <v>36.076999999999998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>
        <f t="shared" si="84"/>
        <v>44.186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>
        <f t="shared" si="84"/>
        <v>104.071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>
        <f t="shared" si="84"/>
        <v>35.962000000000003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>
        <f t="shared" si="84"/>
        <v>127.792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>
        <f t="shared" si="84"/>
        <v>27.727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>
        <f t="shared" si="84"/>
        <v>39.828000000000003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>
        <f t="shared" si="84"/>
        <v>52.173999999999999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>
        <f t="shared" si="84"/>
        <v>92.037999999999997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>
        <f t="shared" si="84"/>
        <v>63.423999999999999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>
        <f t="shared" si="84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>
        <f t="shared" si="84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>
        <f t="shared" si="84"/>
        <v>70.861999999999995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>
        <f t="shared" si="84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>
        <f t="shared" si="84"/>
        <v>42.213999999999999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>
        <f t="shared" si="84"/>
        <v>152.41300000000001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>
        <f t="shared" si="84"/>
        <v>90.616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>
        <f t="shared" si="84"/>
        <v>201.60400000000001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>
        <f t="shared" si="84"/>
        <v>127.93300000000001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>
        <f t="shared" si="84"/>
        <v>29.895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>
        <f t="shared" si="84"/>
        <v>367.971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>
        <f t="shared" si="84"/>
        <v>129.167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>
        <f t="shared" si="84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>
        <f t="shared" si="84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>
        <f t="shared" si="84"/>
        <v>102.01600000000001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>
        <f t="shared" si="84"/>
        <v>184.364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>
        <f t="shared" si="84"/>
        <v>162.91900000000001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>
        <f t="shared" si="84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>
        <f t="shared" si="84"/>
        <v>603.52599999999995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>
        <f t="shared" si="84"/>
        <v>45.406999999999996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>
        <f t="shared" si="84"/>
        <v>97.332999999999998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>
        <f t="shared" si="84"/>
        <v>167.667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>
        <f t="shared" si="84"/>
        <v>859.85699999999997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>
        <f t="shared" si="84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>
        <f t="shared" si="84"/>
        <v>30.273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>
        <f t="shared" si="84"/>
        <v>54.667000000000002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>
        <f t="shared" si="84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>
        <f t="shared" si="84"/>
        <v>102.727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>
        <f t="shared" si="84"/>
        <v>41.585000000000001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>
        <f t="shared" si="84"/>
        <v>116.533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>
        <f t="shared" si="84"/>
        <v>45.332999999999998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>
        <f t="shared" si="84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>
        <f t="shared" si="84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>
        <f t="shared" si="84"/>
        <v>0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>
        <f t="shared" si="84"/>
        <v>0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>
        <f t="shared" si="84"/>
        <v>51.822000000000003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>
        <f t="shared" si="84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>
        <f t="shared" si="84"/>
        <v>379.22800000000001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>
        <f t="shared" si="84"/>
        <v>176.364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>
        <f t="shared" si="84"/>
        <v>66.066999999999993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>
        <f t="shared" si="84"/>
        <v>89.649000000000001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>
        <f t="shared" si="84"/>
        <v>0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>
        <f t="shared" si="84"/>
        <v>382.39100000000002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>
        <f t="shared" si="84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>
        <f t="shared" si="84"/>
        <v>158.35599999999999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>
        <f t="shared" si="84"/>
        <v>40.762999999999998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>
        <f t="shared" si="84"/>
        <v>53.570999999999998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>
        <f t="shared" si="84"/>
        <v>48.45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>
        <f t="shared" si="84"/>
        <v>82.418999999999997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>
        <f t="shared" si="84"/>
        <v>230.19200000000001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>
        <f t="shared" si="84"/>
        <v>59.36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>
        <f t="shared" si="84"/>
        <v>66.698999999999998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>
        <f t="shared" ref="P1353:P1416" si="88">IF(L1353=0, 0, ROUND(E1353/L1353, 3))</f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>
        <f t="shared" si="88"/>
        <v>59.973999999999997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>
        <f t="shared" si="88"/>
        <v>31.81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>
        <f t="shared" si="88"/>
        <v>24.422000000000001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>
        <f t="shared" si="88"/>
        <v>25.347000000000001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>
        <f t="shared" si="88"/>
        <v>71.442999999999998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>
        <f t="shared" si="88"/>
        <v>38.554000000000002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>
        <f t="shared" si="88"/>
        <v>68.367000000000004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>
        <f t="shared" si="88"/>
        <v>40.210999999999999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>
        <f t="shared" si="88"/>
        <v>32.073999999999998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>
        <f t="shared" si="88"/>
        <v>28.632999999999999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>
        <f t="shared" si="88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>
        <f t="shared" si="88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>
        <f t="shared" si="88"/>
        <v>346.04199999999997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>
        <f t="shared" si="88"/>
        <v>81.739000000000004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>
        <f t="shared" si="88"/>
        <v>64.534999999999997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>
        <f t="shared" si="88"/>
        <v>63.478000000000002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>
        <f t="shared" si="88"/>
        <v>63.621000000000002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>
        <f t="shared" si="88"/>
        <v>83.966999999999999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>
        <f t="shared" si="88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>
        <f t="shared" si="88"/>
        <v>107.071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>
        <f t="shared" si="88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>
        <f t="shared" si="88"/>
        <v>201.94200000000001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>
        <f t="shared" si="88"/>
        <v>43.061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>
        <f t="shared" si="88"/>
        <v>62.872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>
        <f t="shared" si="88"/>
        <v>55.606999999999999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>
        <f t="shared" si="88"/>
        <v>48.71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>
        <f t="shared" si="88"/>
        <v>30.579000000000001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>
        <f t="shared" si="88"/>
        <v>73.906999999999996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>
        <f t="shared" si="88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>
        <f t="shared" si="88"/>
        <v>73.355999999999995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>
        <f t="shared" si="88"/>
        <v>56.411999999999999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>
        <f t="shared" si="88"/>
        <v>50.247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>
        <f t="shared" si="88"/>
        <v>68.936999999999998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>
        <f t="shared" si="88"/>
        <v>65.914000000000001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>
        <f t="shared" si="88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>
        <f t="shared" si="88"/>
        <v>70.063999999999993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>
        <f t="shared" si="88"/>
        <v>60.182000000000002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>
        <f t="shared" si="88"/>
        <v>21.382000000000001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>
        <f t="shared" si="88"/>
        <v>160.78899999999999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>
        <f t="shared" si="88"/>
        <v>42.384999999999998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>
        <f t="shared" si="88"/>
        <v>27.317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>
        <f t="shared" si="88"/>
        <v>196.827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>
        <f t="shared" si="88"/>
        <v>53.881999999999998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>
        <f t="shared" si="88"/>
        <v>47.756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>
        <f t="shared" si="88"/>
        <v>88.191999999999993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>
        <f t="shared" si="88"/>
        <v>72.057000000000002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>
        <f t="shared" si="88"/>
        <v>74.245999999999995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>
        <f t="shared" si="88"/>
        <v>61.701000000000001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>
        <f t="shared" si="88"/>
        <v>17.234999999999999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>
        <f t="shared" si="88"/>
        <v>51.720999999999997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>
        <f t="shared" si="88"/>
        <v>24.15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>
        <f t="shared" si="88"/>
        <v>62.167000000000002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>
        <f t="shared" si="88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>
        <f t="shared" si="88"/>
        <v>6.1760000000000002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>
        <f t="shared" si="88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>
        <f t="shared" si="88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>
        <f t="shared" si="88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>
        <f t="shared" si="88"/>
        <v>0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>
        <f t="shared" si="88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>
        <f t="shared" si="88"/>
        <v>2.3330000000000002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>
        <f t="shared" si="88"/>
        <v>24.614999999999998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>
        <f t="shared" si="88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>
        <f t="shared" si="88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>
        <f t="shared" ref="P1417:P1480" si="92">IF(L1417=0, 0, ROUND(E1417/L1417, 3))</f>
        <v>88.888999999999996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>
        <f t="shared" si="92"/>
        <v>0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>
        <f t="shared" si="92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>
        <f t="shared" si="92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>
        <f t="shared" si="92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>
        <f t="shared" si="92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>
        <f t="shared" si="92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>
        <f t="shared" si="92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>
        <f t="shared" si="92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>
        <f t="shared" si="92"/>
        <v>109.071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>
        <f t="shared" si="92"/>
        <v>0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>
        <f t="shared" si="92"/>
        <v>0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>
        <f t="shared" si="92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>
        <f t="shared" si="92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>
        <f t="shared" si="92"/>
        <v>0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>
        <f t="shared" si="92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>
        <f t="shared" si="92"/>
        <v>115.553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>
        <f t="shared" si="92"/>
        <v>0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>
        <f t="shared" si="92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>
        <f t="shared" si="92"/>
        <v>744.54499999999996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>
        <f t="shared" si="92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>
        <f t="shared" si="92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>
        <f t="shared" si="92"/>
        <v>36.682000000000002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>
        <f t="shared" si="92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>
        <f t="shared" si="92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>
        <f t="shared" si="92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>
        <f t="shared" si="92"/>
        <v>673.33299999999997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>
        <f t="shared" si="92"/>
        <v>0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>
        <f t="shared" si="92"/>
        <v>0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>
        <f t="shared" si="92"/>
        <v>0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>
        <f t="shared" si="92"/>
        <v>0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>
        <f t="shared" si="92"/>
        <v>0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>
        <f t="shared" si="92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>
        <f t="shared" si="92"/>
        <v>0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>
        <f t="shared" si="92"/>
        <v>0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>
        <f t="shared" si="92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>
        <f t="shared" si="92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>
        <f t="shared" si="92"/>
        <v>0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>
        <f t="shared" si="92"/>
        <v>0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>
        <f t="shared" si="92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>
        <f t="shared" si="92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>
        <f t="shared" si="92"/>
        <v>48.332999999999998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>
        <f t="shared" si="92"/>
        <v>0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>
        <f t="shared" si="92"/>
        <v>0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>
        <f t="shared" si="92"/>
        <v>0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>
        <f t="shared" si="92"/>
        <v>0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>
        <f t="shared" si="92"/>
        <v>44.667000000000002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>
        <f t="shared" si="92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>
        <f t="shared" si="92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>
        <f t="shared" si="92"/>
        <v>34.872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>
        <f t="shared" si="92"/>
        <v>52.622999999999998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>
        <f t="shared" si="92"/>
        <v>69.597999999999999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>
        <f t="shared" si="92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>
        <f t="shared" si="92"/>
        <v>33.191000000000003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>
        <f t="shared" si="92"/>
        <v>149.464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>
        <f t="shared" si="92"/>
        <v>23.172999999999998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>
        <f t="shared" si="92"/>
        <v>96.878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>
        <f t="shared" si="92"/>
        <v>103.202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>
        <f t="shared" si="92"/>
        <v>38.463000000000001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>
        <f t="shared" si="92"/>
        <v>44.316000000000003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>
        <f t="shared" si="92"/>
        <v>64.173000000000002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>
        <f t="shared" si="92"/>
        <v>43.332999999999998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>
        <f t="shared" si="92"/>
        <v>90.495999999999995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>
        <f t="shared" si="92"/>
        <v>29.187000000000001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>
        <f t="shared" ref="P1481:P1544" si="96">IF(L1481=0, 0, ROUND(E1481/L1481, 3))</f>
        <v>30.957999999999998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>
        <f t="shared" si="96"/>
        <v>92.158000000000001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>
        <f t="shared" si="96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>
        <f t="shared" si="96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>
        <f t="shared" si="96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>
        <f t="shared" si="96"/>
        <v>0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>
        <f t="shared" si="96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>
        <f t="shared" si="96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>
        <f t="shared" si="96"/>
        <v>0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>
        <f t="shared" si="96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>
        <f t="shared" si="96"/>
        <v>0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>
        <f t="shared" si="96"/>
        <v>47.104999999999997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>
        <f t="shared" si="96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>
        <f t="shared" si="96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>
        <f t="shared" si="96"/>
        <v>0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>
        <f t="shared" si="96"/>
        <v>40.454999999999998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>
        <f t="shared" si="96"/>
        <v>0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>
        <f t="shared" si="96"/>
        <v>0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>
        <f t="shared" si="96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>
        <f t="shared" si="96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>
        <f t="shared" si="96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>
        <f t="shared" si="96"/>
        <v>46.732999999999997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>
        <f t="shared" si="96"/>
        <v>97.730999999999995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>
        <f t="shared" si="96"/>
        <v>67.835999999999999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>
        <f t="shared" si="96"/>
        <v>56.984999999999999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>
        <f t="shared" si="96"/>
        <v>67.16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>
        <f t="shared" si="96"/>
        <v>48.037999999999997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>
        <f t="shared" si="96"/>
        <v>38.86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>
        <f t="shared" si="96"/>
        <v>78.182000000000002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>
        <f t="shared" si="96"/>
        <v>97.114000000000004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>
        <f t="shared" si="96"/>
        <v>110.39400000000001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>
        <f t="shared" si="96"/>
        <v>39.914999999999999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>
        <f t="shared" si="96"/>
        <v>75.975999999999999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>
        <f t="shared" si="96"/>
        <v>58.378999999999998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>
        <f t="shared" si="96"/>
        <v>55.820999999999998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>
        <f t="shared" si="96"/>
        <v>151.244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>
        <f t="shared" si="96"/>
        <v>849.67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>
        <f t="shared" si="96"/>
        <v>159.24100000000001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>
        <f t="shared" si="96"/>
        <v>39.506999999999998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>
        <f t="shared" si="96"/>
        <v>130.53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>
        <f t="shared" si="96"/>
        <v>64.156999999999996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>
        <f t="shared" si="96"/>
        <v>111.527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>
        <f t="shared" si="96"/>
        <v>170.447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>
        <f t="shared" si="96"/>
        <v>133.739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>
        <f t="shared" si="96"/>
        <v>95.834000000000003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>
        <f t="shared" si="96"/>
        <v>221.786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>
        <f t="shared" si="96"/>
        <v>32.314999999999998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>
        <f t="shared" si="96"/>
        <v>98.838999999999999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>
        <f t="shared" si="96"/>
        <v>55.222000000000001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>
        <f t="shared" si="96"/>
        <v>52.793999999999997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>
        <f t="shared" si="96"/>
        <v>135.667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>
        <f t="shared" si="96"/>
        <v>53.991999999999997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>
        <f t="shared" si="96"/>
        <v>56.643999999999998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>
        <f t="shared" si="96"/>
        <v>82.316000000000003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>
        <f t="shared" si="96"/>
        <v>88.260999999999996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>
        <f t="shared" si="96"/>
        <v>84.905000000000001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>
        <f t="shared" si="96"/>
        <v>48.155000000000001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>
        <f t="shared" si="96"/>
        <v>66.015000000000001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>
        <f t="shared" si="96"/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>
        <f t="shared" si="96"/>
        <v>156.17400000000001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>
        <f t="shared" si="96"/>
        <v>95.765000000000001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>
        <f t="shared" si="96"/>
        <v>180.40799999999999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>
        <f t="shared" si="96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>
        <f t="shared" si="96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>
        <f t="shared" ref="P1545:P1608" si="100">IF(L1545=0, 0, ROUND(E1545/L1545, 3))</f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>
        <f t="shared" si="100"/>
        <v>0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>
        <f t="shared" si="100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>
        <f t="shared" si="100"/>
        <v>26.273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>
        <f t="shared" si="100"/>
        <v>0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>
        <f t="shared" si="100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>
        <f t="shared" si="100"/>
        <v>28.332999999999998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>
        <f t="shared" si="100"/>
        <v>14.429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>
        <f t="shared" si="100"/>
        <v>0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>
        <f t="shared" si="100"/>
        <v>132.18799999999999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>
        <f t="shared" si="100"/>
        <v>0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>
        <f t="shared" si="100"/>
        <v>0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>
        <f t="shared" si="100"/>
        <v>0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>
        <f t="shared" si="100"/>
        <v>56.417000000000002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>
        <f t="shared" si="100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>
        <f t="shared" si="100"/>
        <v>11.667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>
        <f t="shared" si="100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>
        <f t="shared" si="100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>
        <f t="shared" si="100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>
        <f t="shared" si="100"/>
        <v>0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>
        <f t="shared" si="100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>
        <f t="shared" si="100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>
        <f t="shared" si="100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>
        <f t="shared" si="100"/>
        <v>108.051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>
        <f t="shared" si="100"/>
        <v>26.922999999999998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>
        <f t="shared" si="100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>
        <f t="shared" si="100"/>
        <v>0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>
        <f t="shared" si="100"/>
        <v>47.768999999999998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>
        <f t="shared" si="100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>
        <f t="shared" si="100"/>
        <v>41.667000000000002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>
        <f t="shared" si="100"/>
        <v>74.332999999999998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>
        <f t="shared" si="100"/>
        <v>84.332999999999998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>
        <f t="shared" si="100"/>
        <v>65.456999999999994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>
        <f t="shared" si="100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>
        <f t="shared" si="100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>
        <f t="shared" si="100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>
        <f t="shared" si="100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>
        <f t="shared" si="100"/>
        <v>0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>
        <f t="shared" si="100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>
        <f t="shared" si="100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>
        <f t="shared" si="100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>
        <f t="shared" si="100"/>
        <v>0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>
        <f t="shared" si="100"/>
        <v>131.667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>
        <f t="shared" si="100"/>
        <v>0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>
        <f t="shared" si="100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>
        <f t="shared" si="100"/>
        <v>0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>
        <f t="shared" si="100"/>
        <v>0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>
        <f t="shared" si="100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>
        <f t="shared" si="100"/>
        <v>44.478000000000002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>
        <f t="shared" si="100"/>
        <v>0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>
        <f t="shared" si="100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>
        <f t="shared" si="100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>
        <f t="shared" si="100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>
        <f t="shared" si="100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>
        <f t="shared" si="100"/>
        <v>0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>
        <f t="shared" si="100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>
        <f t="shared" si="100"/>
        <v>0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>
        <f t="shared" si="100"/>
        <v>40.777999999999999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>
        <f t="shared" si="100"/>
        <v>48.326000000000001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>
        <f t="shared" si="100"/>
        <v>46.953000000000003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>
        <f t="shared" si="100"/>
        <v>66.688999999999993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>
        <f t="shared" si="100"/>
        <v>48.843000000000004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>
        <f t="shared" si="100"/>
        <v>137.309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>
        <f t="shared" si="100"/>
        <v>87.83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>
        <f t="shared" ref="P1609:P1672" si="104">IF(L1609=0, 0, ROUND(E1609/L1609, 3))</f>
        <v>70.784999999999997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>
        <f t="shared" si="104"/>
        <v>52.826000000000001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>
        <f t="shared" si="104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>
        <f t="shared" si="104"/>
        <v>48.545000000000002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>
        <f t="shared" si="104"/>
        <v>37.073999999999998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>
        <f t="shared" si="104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>
        <f t="shared" si="104"/>
        <v>39.037999999999997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>
        <f t="shared" si="104"/>
        <v>66.688000000000002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>
        <f t="shared" si="104"/>
        <v>67.132000000000005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>
        <f t="shared" si="104"/>
        <v>66.369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>
        <f t="shared" si="104"/>
        <v>64.62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>
        <f t="shared" si="104"/>
        <v>58.37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>
        <f t="shared" si="104"/>
        <v>86.956999999999994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>
        <f t="shared" si="104"/>
        <v>66.471000000000004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>
        <f t="shared" si="104"/>
        <v>163.78399999999999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>
        <f t="shared" si="104"/>
        <v>107.985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>
        <f t="shared" si="104"/>
        <v>42.110999999999997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>
        <f t="shared" si="104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>
        <f t="shared" si="104"/>
        <v>112.01900000000001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>
        <f t="shared" si="104"/>
        <v>74.953999999999994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>
        <f t="shared" si="104"/>
        <v>61.579000000000001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>
        <f t="shared" si="104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>
        <f t="shared" si="104"/>
        <v>75.853999999999999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>
        <f t="shared" si="104"/>
        <v>84.206000000000003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>
        <f t="shared" si="104"/>
        <v>117.226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>
        <f t="shared" si="104"/>
        <v>86.489000000000004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>
        <f t="shared" si="104"/>
        <v>172.41399999999999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>
        <f t="shared" si="104"/>
        <v>62.813000000000002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>
        <f t="shared" si="104"/>
        <v>67.73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>
        <f t="shared" si="104"/>
        <v>53.563000000000002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>
        <f t="shared" si="104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>
        <f t="shared" si="104"/>
        <v>38.889000000000003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>
        <f t="shared" si="104"/>
        <v>94.736999999999995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>
        <f t="shared" si="104"/>
        <v>39.966999999999999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>
        <f t="shared" si="104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>
        <f t="shared" si="104"/>
        <v>42.856999999999999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>
        <f t="shared" si="104"/>
        <v>168.51400000000001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>
        <f t="shared" si="104"/>
        <v>85.546999999999997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>
        <f t="shared" si="104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>
        <f t="shared" si="104"/>
        <v>26.553999999999998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>
        <f t="shared" si="104"/>
        <v>113.82599999999999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>
        <f t="shared" si="104"/>
        <v>32.011000000000003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>
        <f t="shared" si="104"/>
        <v>47.189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>
        <f t="shared" si="104"/>
        <v>88.468999999999994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>
        <f t="shared" si="104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>
        <f t="shared" si="104"/>
        <v>64.713999999999999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>
        <f t="shared" si="104"/>
        <v>51.853999999999999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>
        <f t="shared" si="104"/>
        <v>38.793999999999997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>
        <f t="shared" si="104"/>
        <v>44.646000000000001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>
        <f t="shared" si="104"/>
        <v>156.773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>
        <f t="shared" si="104"/>
        <v>118.703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>
        <f t="shared" si="104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>
        <f t="shared" si="104"/>
        <v>12.532999999999999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>
        <f t="shared" si="104"/>
        <v>27.861000000000001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>
        <f t="shared" si="104"/>
        <v>80.177999999999997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>
        <f t="shared" si="104"/>
        <v>132.435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>
        <f t="shared" si="104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>
        <f t="shared" si="104"/>
        <v>34.384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>
        <f t="shared" si="104"/>
        <v>44.957000000000001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>
        <f t="shared" si="104"/>
        <v>41.040999999999997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>
        <f t="shared" si="104"/>
        <v>52.597999999999999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>
        <f t="shared" si="104"/>
        <v>70.784000000000006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>
        <f t="shared" si="104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>
        <f t="shared" si="104"/>
        <v>44.609000000000002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>
        <f t="shared" ref="P1673:P1736" si="108">IF(L1673=0, 0, ROUND(E1673/L1673, 3))</f>
        <v>26.149000000000001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>
        <f t="shared" si="108"/>
        <v>39.183999999999997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>
        <f t="shared" si="108"/>
        <v>45.593000000000004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>
        <f t="shared" si="108"/>
        <v>89.248000000000005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>
        <f t="shared" si="108"/>
        <v>40.415999999999997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>
        <f t="shared" si="108"/>
        <v>82.381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>
        <f t="shared" si="108"/>
        <v>159.524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>
        <f t="shared" si="108"/>
        <v>36.244999999999997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>
        <f t="shared" si="108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>
        <f t="shared" si="108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>
        <f t="shared" si="108"/>
        <v>74.575000000000003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>
        <f t="shared" si="108"/>
        <v>0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>
        <f t="shared" si="108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>
        <f t="shared" si="108"/>
        <v>86.436000000000007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>
        <f t="shared" si="108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>
        <f t="shared" si="108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>
        <f t="shared" si="108"/>
        <v>80.128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>
        <f t="shared" si="108"/>
        <v>253.143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>
        <f t="shared" si="108"/>
        <v>171.429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>
        <f t="shared" si="108"/>
        <v>57.726999999999997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>
        <f t="shared" si="108"/>
        <v>264.26299999999998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>
        <f t="shared" si="108"/>
        <v>159.333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>
        <f t="shared" si="108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>
        <f t="shared" si="108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>
        <f t="shared" si="108"/>
        <v>61.087000000000003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>
        <f t="shared" si="108"/>
        <v>0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>
        <f t="shared" si="108"/>
        <v>114.818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>
        <f t="shared" si="108"/>
        <v>0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>
        <f t="shared" si="108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>
        <f t="shared" si="108"/>
        <v>65.974999999999994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>
        <f t="shared" si="108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>
        <f t="shared" si="108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>
        <f t="shared" si="108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>
        <f t="shared" si="108"/>
        <v>118.364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>
        <f t="shared" si="108"/>
        <v>0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>
        <f t="shared" si="108"/>
        <v>0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>
        <f t="shared" si="108"/>
        <v>54.110999999999997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>
        <f t="shared" si="108"/>
        <v>0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>
        <f t="shared" si="108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>
        <f t="shared" si="108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>
        <f t="shared" si="108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>
        <f t="shared" si="108"/>
        <v>0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>
        <f t="shared" si="108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>
        <f t="shared" si="108"/>
        <v>115.706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>
        <f t="shared" si="108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>
        <f t="shared" si="108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>
        <f t="shared" si="108"/>
        <v>34.024000000000001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>
        <f t="shared" si="108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>
        <f t="shared" si="108"/>
        <v>11.667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>
        <f t="shared" si="108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>
        <f t="shared" si="108"/>
        <v>0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>
        <f t="shared" si="108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>
        <f t="shared" si="108"/>
        <v>216.667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>
        <f t="shared" si="108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>
        <f t="shared" si="108"/>
        <v>62.222000000000001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>
        <f t="shared" si="108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>
        <f t="shared" si="108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>
        <f t="shared" si="108"/>
        <v>122.143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>
        <f t="shared" si="108"/>
        <v>0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>
        <f t="shared" si="108"/>
        <v>0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>
        <f t="shared" si="108"/>
        <v>0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>
        <f t="shared" si="108"/>
        <v>0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>
        <f t="shared" si="108"/>
        <v>0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>
        <f t="shared" si="108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>
        <f t="shared" ref="P1737:P1800" si="112">IF(L1737=0, 0, ROUND(E1737/L1737, 3))</f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>
        <f t="shared" si="112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>
        <f t="shared" si="112"/>
        <v>56.667000000000002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>
        <f t="shared" si="112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>
        <f t="shared" si="112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>
        <f t="shared" si="112"/>
        <v>0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>
        <f t="shared" si="112"/>
        <v>25.577000000000002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>
        <f t="shared" si="112"/>
        <v>63.970999999999997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>
        <f t="shared" si="112"/>
        <v>89.924999999999997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>
        <f t="shared" si="112"/>
        <v>93.070999999999998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>
        <f t="shared" si="112"/>
        <v>89.674000000000007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>
        <f t="shared" si="112"/>
        <v>207.61699999999999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>
        <f t="shared" si="112"/>
        <v>59.408999999999999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>
        <f t="shared" si="112"/>
        <v>358.97199999999998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>
        <f t="shared" si="112"/>
        <v>94.736999999999995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>
        <f t="shared" si="112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>
        <f t="shared" si="112"/>
        <v>168.68899999999999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>
        <f t="shared" si="112"/>
        <v>34.689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>
        <f t="shared" si="112"/>
        <v>462.85700000000003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>
        <f t="shared" si="112"/>
        <v>104.389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>
        <f t="shared" si="112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>
        <f t="shared" si="112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>
        <f t="shared" si="112"/>
        <v>414.286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>
        <f t="shared" si="112"/>
        <v>42.481000000000002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>
        <f t="shared" si="112"/>
        <v>108.776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>
        <f t="shared" si="112"/>
        <v>81.097999999999999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>
        <f t="shared" si="112"/>
        <v>51.667000000000002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>
        <f t="shared" si="112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>
        <f t="shared" si="112"/>
        <v>103.636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>
        <f t="shared" si="112"/>
        <v>55.281999999999996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>
        <f t="shared" si="112"/>
        <v>72.17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>
        <f t="shared" si="112"/>
        <v>0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>
        <f t="shared" si="112"/>
        <v>58.615000000000002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>
        <f t="shared" si="112"/>
        <v>12.467000000000001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>
        <f t="shared" si="112"/>
        <v>49.136000000000003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>
        <f t="shared" si="112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>
        <f t="shared" si="112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>
        <f t="shared" si="112"/>
        <v>45.158000000000001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>
        <f t="shared" si="112"/>
        <v>98.789000000000001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>
        <f t="shared" si="112"/>
        <v>88.308000000000007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>
        <f t="shared" si="112"/>
        <v>170.62899999999999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>
        <f t="shared" si="112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>
        <f t="shared" si="112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>
        <f t="shared" si="112"/>
        <v>66.332999999999998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>
        <f t="shared" si="112"/>
        <v>104.895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>
        <f t="shared" si="112"/>
        <v>78.441000000000003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>
        <f t="shared" si="112"/>
        <v>59.042000000000002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>
        <f t="shared" si="112"/>
        <v>71.341999999999999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>
        <f t="shared" si="112"/>
        <v>51.226999999999997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>
        <f t="shared" si="112"/>
        <v>60.241999999999997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>
        <f t="shared" si="112"/>
        <v>44.935000000000002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>
        <f t="shared" si="112"/>
        <v>31.207000000000001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>
        <f t="shared" si="112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>
        <f t="shared" si="112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>
        <f t="shared" si="112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>
        <f t="shared" si="112"/>
        <v>109.06699999999999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>
        <f t="shared" si="112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>
        <f t="shared" si="112"/>
        <v>109.935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>
        <f t="shared" si="112"/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>
        <f t="shared" si="112"/>
        <v>55.389000000000003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>
        <f t="shared" si="112"/>
        <v>133.90100000000001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>
        <f t="shared" si="112"/>
        <v>48.720999999999997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>
        <f t="shared" si="112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>
        <f t="shared" si="112"/>
        <v>58.972999999999999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>
        <f t="shared" ref="P1801:P1864" si="116">IF(L1801=0, 0, ROUND(E1801/L1801, 3))</f>
        <v>11.638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>
        <f t="shared" si="116"/>
        <v>83.716999999999999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>
        <f t="shared" si="116"/>
        <v>63.649000000000001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>
        <f t="shared" si="116"/>
        <v>94.278000000000006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>
        <f t="shared" si="116"/>
        <v>71.867000000000004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>
        <f t="shared" si="116"/>
        <v>104.846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>
        <f t="shared" si="116"/>
        <v>67.138999999999996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>
        <f t="shared" si="116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>
        <f t="shared" si="116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>
        <f t="shared" si="116"/>
        <v>120.771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>
        <f t="shared" si="116"/>
        <v>42.222000000000001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>
        <f t="shared" si="116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>
        <f t="shared" si="116"/>
        <v>1.538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>
        <f t="shared" si="116"/>
        <v>37.609000000000002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>
        <f t="shared" si="116"/>
        <v>0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>
        <f t="shared" si="116"/>
        <v>42.156999999999996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>
        <f t="shared" si="116"/>
        <v>0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>
        <f t="shared" si="116"/>
        <v>84.832999999999998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>
        <f t="shared" si="116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>
        <f t="shared" si="116"/>
        <v>0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>
        <f t="shared" si="116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>
        <f t="shared" si="116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>
        <f t="shared" si="116"/>
        <v>59.161999999999999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>
        <f t="shared" si="116"/>
        <v>27.273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>
        <f t="shared" si="116"/>
        <v>24.576000000000001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>
        <f t="shared" si="116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>
        <f t="shared" si="116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>
        <f t="shared" si="116"/>
        <v>53.158000000000001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>
        <f t="shared" si="116"/>
        <v>83.885000000000005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>
        <f t="shared" si="116"/>
        <v>417.33300000000003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>
        <f t="shared" si="116"/>
        <v>75.765000000000001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>
        <f t="shared" si="116"/>
        <v>67.388999999999996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>
        <f t="shared" si="116"/>
        <v>73.570999999999998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>
        <f t="shared" si="116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>
        <f t="shared" si="116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>
        <f t="shared" si="116"/>
        <v>131.167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>
        <f t="shared" si="116"/>
        <v>47.273000000000003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>
        <f t="shared" si="116"/>
        <v>182.12700000000001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>
        <f t="shared" si="116"/>
        <v>61.366999999999997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>
        <f t="shared" si="116"/>
        <v>35.768000000000001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>
        <f t="shared" si="116"/>
        <v>45.622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>
        <f t="shared" si="116"/>
        <v>75.385000000000005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>
        <f t="shared" si="116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>
        <f t="shared" si="116"/>
        <v>119.286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>
        <f t="shared" si="116"/>
        <v>92.542000000000002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>
        <f t="shared" si="116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>
        <f t="shared" si="116"/>
        <v>52.631999999999998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>
        <f t="shared" si="116"/>
        <v>98.99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>
        <f t="shared" si="116"/>
        <v>79.525999999999996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>
        <f t="shared" si="116"/>
        <v>134.208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>
        <f t="shared" si="116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>
        <f t="shared" si="116"/>
        <v>51.045000000000002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>
        <f t="shared" si="116"/>
        <v>50.037999999999997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>
        <f t="shared" si="116"/>
        <v>133.93100000000001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>
        <f t="shared" si="116"/>
        <v>58.213999999999999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>
        <f t="shared" si="116"/>
        <v>88.037999999999997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>
        <f t="shared" si="116"/>
        <v>70.576999999999998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>
        <f t="shared" si="116"/>
        <v>53.289000000000001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>
        <f t="shared" si="116"/>
        <v>136.364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>
        <f t="shared" si="116"/>
        <v>40.546999999999997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>
        <f t="shared" si="116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>
        <f t="shared" si="116"/>
        <v>52.683999999999997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>
        <f t="shared" si="116"/>
        <v>0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>
        <f t="shared" si="116"/>
        <v>90.938000000000002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>
        <f t="shared" ref="P1865:P1928" si="120">IF(L1865=0, 0, ROUND(E1865/L1865, 3))</f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>
        <f t="shared" si="120"/>
        <v>58.082999999999998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>
        <f t="shared" si="120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>
        <f t="shared" si="120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>
        <f t="shared" si="120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>
        <f t="shared" si="120"/>
        <v>71.587999999999994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>
        <f t="shared" si="120"/>
        <v>0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>
        <f t="shared" si="120"/>
        <v>32.817999999999998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>
        <f t="shared" si="120"/>
        <v>49.116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>
        <f t="shared" si="120"/>
        <v>16.308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>
        <f t="shared" si="120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>
        <f t="shared" si="120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>
        <f t="shared" si="120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>
        <f t="shared" si="120"/>
        <v>0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>
        <f t="shared" si="120"/>
        <v>0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>
        <f t="shared" si="120"/>
        <v>0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>
        <f t="shared" si="120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>
        <f t="shared" si="120"/>
        <v>41.832999999999998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>
        <f t="shared" si="120"/>
        <v>49.338000000000001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>
        <f t="shared" si="120"/>
        <v>41.728000000000002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>
        <f t="shared" si="120"/>
        <v>32.719000000000001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>
        <f t="shared" si="120"/>
        <v>51.962000000000003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>
        <f t="shared" si="120"/>
        <v>50.686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>
        <f t="shared" si="120"/>
        <v>42.241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>
        <f t="shared" si="120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>
        <f t="shared" si="120"/>
        <v>46.652000000000001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>
        <f t="shared" si="120"/>
        <v>48.454999999999998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>
        <f t="shared" si="120"/>
        <v>70.528999999999996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>
        <f t="shared" si="120"/>
        <v>87.957999999999998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>
        <f t="shared" si="120"/>
        <v>26.268999999999998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>
        <f t="shared" si="120"/>
        <v>57.777999999999999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>
        <f t="shared" si="120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>
        <f t="shared" si="120"/>
        <v>196.34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>
        <f t="shared" si="120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>
        <f t="shared" si="120"/>
        <v>35.552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>
        <f t="shared" si="120"/>
        <v>68.81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>
        <f t="shared" si="120"/>
        <v>28.571000000000002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>
        <f t="shared" si="120"/>
        <v>50.631999999999998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>
        <f t="shared" si="120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>
        <f t="shared" si="120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>
        <f t="shared" si="120"/>
        <v>34.097999999999999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>
        <f t="shared" si="120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>
        <f t="shared" si="120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>
        <f t="shared" si="120"/>
        <v>215.96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>
        <f t="shared" si="120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>
        <f t="shared" si="120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>
        <f t="shared" si="120"/>
        <v>129.97399999999999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>
        <f t="shared" si="120"/>
        <v>117.495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>
        <f t="shared" si="120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>
        <f t="shared" si="120"/>
        <v>70.594999999999999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>
        <f t="shared" si="120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>
        <f t="shared" si="120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>
        <f t="shared" si="120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>
        <f t="shared" si="120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>
        <f t="shared" si="120"/>
        <v>2928.9290000000001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>
        <f t="shared" si="120"/>
        <v>28.888999999999999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>
        <f t="shared" si="120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>
        <f t="shared" si="120"/>
        <v>40.981000000000002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>
        <f t="shared" si="120"/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>
        <f t="shared" si="120"/>
        <v>36.109000000000002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>
        <f t="shared" si="120"/>
        <v>23.154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>
        <f t="shared" si="120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>
        <f t="shared" si="120"/>
        <v>31.827000000000002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>
        <f t="shared" si="120"/>
        <v>27.39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>
        <f t="shared" ref="P1929:P1992" si="124">IF(L1929=0, 0, ROUND(E1929/L1929, 3))</f>
        <v>56.363999999999997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>
        <f t="shared" si="124"/>
        <v>77.352999999999994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>
        <f t="shared" si="124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>
        <f t="shared" si="124"/>
        <v>48.845999999999997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>
        <f t="shared" si="124"/>
        <v>48.24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>
        <f t="shared" si="124"/>
        <v>70.212999999999994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>
        <f t="shared" si="124"/>
        <v>94.055000000000007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>
        <f t="shared" si="124"/>
        <v>80.272999999999996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>
        <f t="shared" si="124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>
        <f t="shared" si="124"/>
        <v>60.268999999999998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>
        <f t="shared" si="124"/>
        <v>38.74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>
        <f t="shared" si="124"/>
        <v>152.54400000000001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>
        <f t="shared" si="124"/>
        <v>115.313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>
        <f t="shared" si="124"/>
        <v>35.838999999999999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>
        <f t="shared" si="124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>
        <f t="shared" si="124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>
        <f t="shared" si="124"/>
        <v>68.816000000000003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>
        <f t="shared" si="124"/>
        <v>176.2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>
        <f t="shared" si="124"/>
        <v>511.791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>
        <f t="shared" si="124"/>
        <v>160.44300000000001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>
        <f t="shared" si="124"/>
        <v>35.003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>
        <f t="shared" si="124"/>
        <v>188.50700000000001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>
        <f t="shared" si="124"/>
        <v>56.204999999999998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>
        <f t="shared" si="124"/>
        <v>51.305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>
        <f t="shared" si="124"/>
        <v>127.36499999999999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>
        <f t="shared" si="124"/>
        <v>101.855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>
        <f t="shared" si="124"/>
        <v>230.55799999999999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>
        <f t="shared" si="124"/>
        <v>842.10599999999999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>
        <f t="shared" si="124"/>
        <v>577.27599999999995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>
        <f t="shared" si="124"/>
        <v>483.34199999999998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>
        <f t="shared" si="124"/>
        <v>76.138999999999996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>
        <f t="shared" si="124"/>
        <v>74.108000000000004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>
        <f t="shared" si="124"/>
        <v>36.966000000000001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>
        <f t="shared" si="124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>
        <f t="shared" si="124"/>
        <v>67.69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>
        <f t="shared" si="124"/>
        <v>63.046999999999997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>
        <f t="shared" si="124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>
        <f t="shared" si="124"/>
        <v>180.75200000000001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>
        <f t="shared" si="124"/>
        <v>127.32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>
        <f t="shared" si="124"/>
        <v>136.64400000000001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>
        <f t="shared" si="124"/>
        <v>182.78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>
        <f t="shared" si="124"/>
        <v>279.37799999999999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>
        <f t="shared" si="124"/>
        <v>61.375999999999998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>
        <f t="shared" si="124"/>
        <v>80.727999999999994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>
        <f t="shared" si="124"/>
        <v>272.35599999999999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>
        <f t="shared" si="124"/>
        <v>70.849000000000004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>
        <f t="shared" si="124"/>
        <v>247.94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>
        <f t="shared" si="124"/>
        <v>186.81399999999999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>
        <f t="shared" si="124"/>
        <v>131.989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>
        <f t="shared" si="124"/>
        <v>29.311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>
        <f t="shared" si="124"/>
        <v>245.024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>
        <f t="shared" si="124"/>
        <v>1323.2539999999999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>
        <f t="shared" si="124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>
        <f t="shared" si="124"/>
        <v>91.213999999999999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>
        <f t="shared" si="124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>
        <f t="shared" si="124"/>
        <v>0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>
        <f t="shared" si="124"/>
        <v>88.688000000000002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>
        <f t="shared" si="124"/>
        <v>453.14299999999997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>
        <f t="shared" si="124"/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>
        <f t="shared" si="124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>
        <f t="shared" si="124"/>
        <v>83.429000000000002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>
        <f t="shared" si="124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>
        <f t="shared" si="124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>
        <f t="shared" si="124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>
        <f t="shared" ref="P1993:P2056" si="128">IF(L1993=0, 0, ROUND(E1993/L1993, 3))</f>
        <v>46.667000000000002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>
        <f t="shared" si="128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>
        <f t="shared" si="128"/>
        <v>0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>
        <f t="shared" si="128"/>
        <v>0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>
        <f t="shared" si="128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>
        <f t="shared" si="128"/>
        <v>0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>
        <f t="shared" si="128"/>
        <v>0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>
        <f t="shared" si="128"/>
        <v>218.333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>
        <f t="shared" si="128"/>
        <v>33.713999999999999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>
        <f t="shared" si="128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>
        <f t="shared" si="128"/>
        <v>128.38800000000001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>
        <f t="shared" si="128"/>
        <v>78.834000000000003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>
        <f t="shared" si="128"/>
        <v>91.765000000000001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>
        <f t="shared" si="128"/>
        <v>331.10199999999998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>
        <f t="shared" si="128"/>
        <v>194.262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>
        <f t="shared" si="128"/>
        <v>408.97699999999998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>
        <f t="shared" si="128"/>
        <v>84.459000000000003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>
        <f t="shared" si="128"/>
        <v>44.853999999999999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>
        <f t="shared" si="128"/>
        <v>383.36399999999998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>
        <f t="shared" si="128"/>
        <v>55.277000000000001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>
        <f t="shared" si="128"/>
        <v>422.02100000000002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>
        <f t="shared" si="128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>
        <f t="shared" si="128"/>
        <v>173.578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>
        <f t="shared" si="128"/>
        <v>88.602000000000004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>
        <f t="shared" si="128"/>
        <v>50.222000000000001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>
        <f t="shared" si="128"/>
        <v>192.38900000000001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>
        <f t="shared" si="128"/>
        <v>73.417000000000002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>
        <f t="shared" si="128"/>
        <v>147.685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>
        <f t="shared" si="128"/>
        <v>108.968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>
        <f t="shared" si="128"/>
        <v>23.648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>
        <f t="shared" si="128"/>
        <v>147.947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>
        <f t="shared" si="128"/>
        <v>385.03699999999998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>
        <f t="shared" si="128"/>
        <v>457.39100000000002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>
        <f t="shared" si="128"/>
        <v>222.99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>
        <f t="shared" si="128"/>
        <v>220.74100000000001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>
        <f t="shared" si="128"/>
        <v>73.504000000000005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>
        <f t="shared" si="128"/>
        <v>223.096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>
        <f t="shared" si="128"/>
        <v>47.911000000000001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>
        <f t="shared" si="128"/>
        <v>96.063999999999993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>
        <f t="shared" si="128"/>
        <v>118.614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>
        <f t="shared" si="128"/>
        <v>118.455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>
        <f t="shared" si="128"/>
        <v>143.215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>
        <f t="shared" si="128"/>
        <v>282.71499999999997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>
        <f t="shared" si="128"/>
        <v>593.93600000000004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>
        <f t="shared" si="128"/>
        <v>262.15699999999998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>
        <f t="shared" si="128"/>
        <v>46.581000000000003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>
        <f t="shared" si="128"/>
        <v>70.040999999999997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>
        <f t="shared" si="128"/>
        <v>164.90700000000001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>
        <f t="shared" si="128"/>
        <v>449.26400000000001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>
        <f t="shared" si="128"/>
        <v>27.472999999999999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>
        <f t="shared" si="128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>
        <f t="shared" si="128"/>
        <v>88.236000000000004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>
        <f t="shared" si="128"/>
        <v>36.326000000000001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>
        <f t="shared" si="128"/>
        <v>90.177999999999997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>
        <f t="shared" si="128"/>
        <v>152.624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>
        <f t="shared" si="128"/>
        <v>55.805999999999997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>
        <f t="shared" si="128"/>
        <v>227.85300000000001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>
        <f t="shared" si="128"/>
        <v>91.83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>
        <f t="shared" si="128"/>
        <v>80.991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>
        <f t="shared" si="128"/>
        <v>278.39400000000001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>
        <f t="shared" si="128"/>
        <v>43.094999999999999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>
        <f t="shared" si="128"/>
        <v>326.29199999999997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>
        <f t="shared" si="128"/>
        <v>41.744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>
        <f t="shared" si="128"/>
        <v>64.021000000000001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>
        <f t="shared" ref="P2057:P2120" si="132">IF(L2057=0, 0, ROUND(E2057/L2057, 3))</f>
        <v>99.454999999999998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>
        <f t="shared" si="132"/>
        <v>138.495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>
        <f t="shared" si="132"/>
        <v>45.548000000000002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>
        <f t="shared" si="132"/>
        <v>10.507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>
        <f t="shared" si="132"/>
        <v>114.765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>
        <f t="shared" si="132"/>
        <v>35.997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>
        <f t="shared" si="132"/>
        <v>154.17099999999999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>
        <f t="shared" si="132"/>
        <v>566.38900000000001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>
        <f t="shared" si="132"/>
        <v>120.857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>
        <f t="shared" si="132"/>
        <v>86.164000000000001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>
        <f t="shared" si="132"/>
        <v>51.212000000000003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>
        <f t="shared" si="132"/>
        <v>67.262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>
        <f t="shared" si="132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>
        <f t="shared" si="132"/>
        <v>346.13099999999997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>
        <f t="shared" si="132"/>
        <v>244.119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>
        <f t="shared" si="132"/>
        <v>259.25400000000002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>
        <f t="shared" si="132"/>
        <v>201.964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>
        <f t="shared" si="132"/>
        <v>226.209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>
        <f t="shared" si="132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>
        <f t="shared" si="132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>
        <f t="shared" si="132"/>
        <v>20.466000000000001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>
        <f t="shared" si="132"/>
        <v>116.35299999999999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>
        <f t="shared" si="132"/>
        <v>307.202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>
        <f t="shared" si="132"/>
        <v>546.68799999999999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>
        <f t="shared" si="132"/>
        <v>47.473999999999997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>
        <f t="shared" si="132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>
        <f t="shared" si="132"/>
        <v>72.909000000000006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>
        <f t="shared" si="132"/>
        <v>43.710999999999999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>
        <f t="shared" si="132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>
        <f t="shared" si="132"/>
        <v>70.652000000000001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>
        <f t="shared" si="132"/>
        <v>89.301000000000002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>
        <f t="shared" si="132"/>
        <v>115.086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>
        <f t="shared" si="132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>
        <f t="shared" si="132"/>
        <v>46.204000000000001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>
        <f t="shared" si="132"/>
        <v>48.548999999999999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>
        <f t="shared" si="132"/>
        <v>57.52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>
        <f t="shared" si="132"/>
        <v>88.147000000000006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>
        <f t="shared" si="132"/>
        <v>110.491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>
        <f t="shared" si="132"/>
        <v>66.825999999999993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>
        <f t="shared" si="132"/>
        <v>58.597000000000001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>
        <f t="shared" si="132"/>
        <v>113.636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>
        <f t="shared" si="132"/>
        <v>43.570999999999998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>
        <f t="shared" si="132"/>
        <v>78.947000000000003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>
        <f t="shared" si="132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>
        <f t="shared" si="132"/>
        <v>63.031999999999996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>
        <f t="shared" si="132"/>
        <v>30.37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>
        <f t="shared" si="132"/>
        <v>51.476999999999997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>
        <f t="shared" si="132"/>
        <v>35.789000000000001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>
        <f t="shared" si="132"/>
        <v>98.816999999999993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>
        <f t="shared" si="132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>
        <f t="shared" si="132"/>
        <v>51.313000000000002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>
        <f t="shared" si="132"/>
        <v>53.523000000000003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>
        <f t="shared" si="132"/>
        <v>37.149000000000001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>
        <f t="shared" si="132"/>
        <v>89.894999999999996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>
        <f t="shared" si="132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>
        <f t="shared" si="132"/>
        <v>52.816000000000003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>
        <f t="shared" si="132"/>
        <v>54.615000000000002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>
        <f t="shared" si="132"/>
        <v>27.273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>
        <f t="shared" si="132"/>
        <v>68.597999999999999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>
        <f t="shared" si="132"/>
        <v>35.612000000000002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>
        <f t="shared" si="132"/>
        <v>94.028000000000006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>
        <f t="shared" si="132"/>
        <v>526.45699999999999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>
        <f t="shared" si="132"/>
        <v>50.656999999999996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>
        <f t="shared" si="132"/>
        <v>79.183000000000007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>
        <f t="shared" ref="P2121:P2184" si="136">IF(L2121=0, 0, ROUND(E2121/L2121, 3))</f>
        <v>91.590999999999994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>
        <f t="shared" si="136"/>
        <v>116.96299999999999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>
        <f t="shared" si="136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>
        <f t="shared" si="136"/>
        <v>103.333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>
        <f t="shared" si="136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>
        <f t="shared" si="136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>
        <f t="shared" si="136"/>
        <v>31.556000000000001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>
        <f t="shared" si="136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>
        <f t="shared" si="136"/>
        <v>34.22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>
        <f t="shared" si="136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>
        <f t="shared" si="136"/>
        <v>19.667000000000002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>
        <f t="shared" si="136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>
        <f t="shared" si="136"/>
        <v>8.3330000000000002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>
        <f t="shared" si="136"/>
        <v>21.343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>
        <f t="shared" si="136"/>
        <v>5.3330000000000002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>
        <f t="shared" si="136"/>
        <v>34.667000000000002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>
        <f t="shared" si="136"/>
        <v>21.727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>
        <f t="shared" si="136"/>
        <v>11.923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>
        <f t="shared" si="136"/>
        <v>26.597000000000001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>
        <f t="shared" si="136"/>
        <v>10.667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>
        <f t="shared" si="136"/>
        <v>29.036000000000001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>
        <f t="shared" si="136"/>
        <v>50.908999999999999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>
        <f t="shared" si="136"/>
        <v>0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>
        <f t="shared" si="136"/>
        <v>50.082999999999998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>
        <f t="shared" si="136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>
        <f t="shared" si="136"/>
        <v>25.292000000000002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>
        <f t="shared" si="136"/>
        <v>51.292000000000002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>
        <f t="shared" si="136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>
        <f t="shared" si="136"/>
        <v>49.381999999999998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>
        <f t="shared" si="136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>
        <f t="shared" si="136"/>
        <v>0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>
        <f t="shared" si="136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>
        <f t="shared" si="136"/>
        <v>19.667000000000002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>
        <f t="shared" si="136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>
        <f t="shared" si="136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>
        <f t="shared" si="136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>
        <f t="shared" si="136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>
        <f t="shared" si="136"/>
        <v>17.988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>
        <f t="shared" si="136"/>
        <v>370.947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>
        <f t="shared" si="136"/>
        <v>63.569000000000003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>
        <f t="shared" si="136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>
        <f t="shared" si="136"/>
        <v>5.3129999999999997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>
        <f t="shared" si="136"/>
        <v>35.615000000000002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>
        <f t="shared" si="136"/>
        <v>87.102999999999994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>
        <f t="shared" si="136"/>
        <v>75.114000000000004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>
        <f t="shared" si="136"/>
        <v>68.012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>
        <f t="shared" si="136"/>
        <v>29.623999999999999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>
        <f t="shared" si="136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>
        <f t="shared" si="136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>
        <f t="shared" si="136"/>
        <v>64.367000000000004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>
        <f t="shared" si="136"/>
        <v>21.856999999999999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>
        <f t="shared" si="136"/>
        <v>33.316000000000003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>
        <f t="shared" si="136"/>
        <v>90.277000000000001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>
        <f t="shared" si="136"/>
        <v>76.923000000000002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>
        <f t="shared" si="136"/>
        <v>59.232999999999997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>
        <f t="shared" si="136"/>
        <v>65.381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>
        <f t="shared" si="136"/>
        <v>67.308000000000007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>
        <f t="shared" si="136"/>
        <v>88.745999999999995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>
        <f t="shared" si="136"/>
        <v>65.867999999999995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>
        <f t="shared" si="136"/>
        <v>40.348999999999997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>
        <f t="shared" si="136"/>
        <v>76.856999999999999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>
        <f t="shared" si="136"/>
        <v>68.707999999999998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>
        <f t="shared" si="136"/>
        <v>57.774000000000001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>
        <f t="shared" si="136"/>
        <v>44.170999999999999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>
        <f t="shared" ref="P2185:P2248" si="140">IF(L2185=0, 0, ROUND(E2185/L2185, 3))</f>
        <v>31.565999999999999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>
        <f t="shared" si="140"/>
        <v>107.045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>
        <f t="shared" si="140"/>
        <v>149.035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>
        <f t="shared" si="140"/>
        <v>55.957000000000001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>
        <f t="shared" si="140"/>
        <v>56.97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>
        <f t="shared" si="140"/>
        <v>44.055999999999997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>
        <f t="shared" si="140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>
        <f t="shared" si="140"/>
        <v>65.317999999999998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>
        <f t="shared" si="140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>
        <f t="shared" si="140"/>
        <v>40.070999999999998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>
        <f t="shared" si="140"/>
        <v>75.647999999999996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>
        <f t="shared" si="140"/>
        <v>61.204000000000001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>
        <f t="shared" si="140"/>
        <v>48.13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>
        <f t="shared" si="140"/>
        <v>68.106999999999999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>
        <f t="shared" si="140"/>
        <v>65.891000000000005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>
        <f t="shared" si="140"/>
        <v>81.653999999999996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>
        <f t="shared" si="140"/>
        <v>52.701000000000001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>
        <f t="shared" si="140"/>
        <v>41.228000000000002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>
        <f t="shared" si="140"/>
        <v>15.035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>
        <f t="shared" si="140"/>
        <v>39.067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>
        <f t="shared" si="140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>
        <f t="shared" si="140"/>
        <v>27.300999999999998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>
        <f t="shared" si="140"/>
        <v>42.222000000000001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>
        <f t="shared" si="140"/>
        <v>33.234999999999999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>
        <f t="shared" si="140"/>
        <v>285.714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>
        <f t="shared" si="140"/>
        <v>42.332999999999998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>
        <f t="shared" si="140"/>
        <v>50.267000000000003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>
        <f t="shared" si="140"/>
        <v>61.902999999999999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>
        <f t="shared" si="140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>
        <f t="shared" si="140"/>
        <v>55.796999999999997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>
        <f t="shared" si="140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>
        <f t="shared" si="140"/>
        <v>73.125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>
        <f t="shared" si="140"/>
        <v>26.061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>
        <f t="shared" si="140"/>
        <v>22.643000000000001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>
        <f t="shared" si="140"/>
        <v>47.222000000000001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>
        <f t="shared" si="140"/>
        <v>32.323999999999998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>
        <f t="shared" si="140"/>
        <v>53.420999999999999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>
        <f t="shared" si="140"/>
        <v>51.304000000000002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>
        <f t="shared" si="140"/>
        <v>37.197000000000003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>
        <f t="shared" si="140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>
        <f t="shared" si="140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>
        <f t="shared" si="140"/>
        <v>82.144999999999996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>
        <f t="shared" si="140"/>
        <v>164.797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>
        <f t="shared" si="140"/>
        <v>60.82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>
        <f t="shared" si="140"/>
        <v>67.97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>
        <f t="shared" si="140"/>
        <v>81.561999999999998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>
        <f t="shared" si="140"/>
        <v>25.425000000000001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>
        <f t="shared" si="140"/>
        <v>21.498000000000001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>
        <f t="shared" si="140"/>
        <v>27.227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>
        <f t="shared" si="140"/>
        <v>25.091000000000001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>
        <f t="shared" si="140"/>
        <v>21.23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>
        <f t="shared" si="140"/>
        <v>41.606999999999999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>
        <f t="shared" si="140"/>
        <v>135.58500000000001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>
        <f t="shared" si="140"/>
        <v>22.116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>
        <f t="shared" si="140"/>
        <v>64.626000000000005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>
        <f t="shared" si="140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>
        <f t="shared" si="140"/>
        <v>75.132999999999996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>
        <f t="shared" si="140"/>
        <v>140.97900000000001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>
        <f t="shared" si="140"/>
        <v>49.472000000000001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>
        <f t="shared" si="140"/>
        <v>53.865000000000002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>
        <f t="shared" si="140"/>
        <v>4.5709999999999997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>
        <f t="shared" si="140"/>
        <v>65.003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>
        <f t="shared" si="140"/>
        <v>53.475000000000001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>
        <f t="shared" si="140"/>
        <v>43.911999999999999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>
        <f t="shared" ref="P2249:P2312" si="144">IF(L2249=0, 0, ROUND(E2249/L2249, 3))</f>
        <v>50.853000000000002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>
        <f t="shared" si="144"/>
        <v>58.633000000000003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>
        <f t="shared" si="144"/>
        <v>32.817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>
        <f t="shared" si="144"/>
        <v>426.93200000000002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>
        <f t="shared" si="144"/>
        <v>23.809000000000001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>
        <f t="shared" si="144"/>
        <v>98.414000000000001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>
        <f t="shared" si="144"/>
        <v>107.321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>
        <f t="shared" si="144"/>
        <v>11.67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>
        <f t="shared" si="144"/>
        <v>41.781999999999996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>
        <f t="shared" si="144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>
        <f t="shared" si="144"/>
        <v>94.103999999999999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>
        <f t="shared" si="144"/>
        <v>15.722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>
        <f t="shared" si="144"/>
        <v>90.635999999999996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>
        <f t="shared" si="144"/>
        <v>97.298000000000002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>
        <f t="shared" si="144"/>
        <v>37.119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>
        <f t="shared" si="144"/>
        <v>28.105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>
        <f t="shared" si="144"/>
        <v>144.43299999999999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>
        <f t="shared" si="144"/>
        <v>24.274000000000001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>
        <f t="shared" si="144"/>
        <v>35.118000000000002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>
        <f t="shared" si="144"/>
        <v>24.763000000000002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>
        <f t="shared" si="144"/>
        <v>188.37899999999999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>
        <f t="shared" si="144"/>
        <v>148.08199999999999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>
        <f t="shared" si="144"/>
        <v>49.935000000000002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>
        <f t="shared" si="144"/>
        <v>107.822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>
        <f t="shared" si="144"/>
        <v>42.634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>
        <f t="shared" si="144"/>
        <v>14.371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>
        <f t="shared" si="144"/>
        <v>37.475999999999999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>
        <f t="shared" si="144"/>
        <v>30.202000000000002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>
        <f t="shared" si="144"/>
        <v>33.551000000000002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>
        <f t="shared" si="144"/>
        <v>64.747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>
        <f t="shared" si="144"/>
        <v>57.932000000000002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>
        <f t="shared" si="144"/>
        <v>53.078000000000003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>
        <f t="shared" si="144"/>
        <v>48.063000000000002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>
        <f t="shared" si="144"/>
        <v>82.397000000000006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>
        <f t="shared" si="144"/>
        <v>50.454999999999998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>
        <f t="shared" si="144"/>
        <v>115.833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>
        <f t="shared" si="144"/>
        <v>63.034999999999997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>
        <f t="shared" si="144"/>
        <v>108.02200000000001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>
        <f t="shared" si="144"/>
        <v>46.088999999999999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>
        <f t="shared" si="144"/>
        <v>107.214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>
        <f t="shared" si="144"/>
        <v>50.933999999999997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>
        <f t="shared" si="144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>
        <f t="shared" si="144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>
        <f t="shared" si="144"/>
        <v>53.828000000000003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>
        <f t="shared" si="144"/>
        <v>100.465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>
        <f t="shared" si="144"/>
        <v>46.631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>
        <f t="shared" si="144"/>
        <v>34.073999999999998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>
        <f t="shared" si="144"/>
        <v>65.215000000000003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>
        <f t="shared" si="144"/>
        <v>44.206000000000003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>
        <f t="shared" si="144"/>
        <v>71.965999999999994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>
        <f t="shared" si="144"/>
        <v>52.947000000000003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>
        <f t="shared" si="144"/>
        <v>109.45099999999999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>
        <f t="shared" si="144"/>
        <v>75.036000000000001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>
        <f t="shared" si="144"/>
        <v>115.714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>
        <f t="shared" si="144"/>
        <v>31.66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>
        <f t="shared" si="144"/>
        <v>46.176000000000002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>
        <f t="shared" si="144"/>
        <v>68.481999999999999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>
        <f t="shared" si="144"/>
        <v>53.469000000000001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>
        <f t="shared" si="144"/>
        <v>109.108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>
        <f t="shared" si="144"/>
        <v>51.186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>
        <f t="shared" si="144"/>
        <v>27.937000000000001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>
        <f t="shared" si="144"/>
        <v>82.497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>
        <f t="shared" si="144"/>
        <v>59.817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>
        <f t="shared" si="144"/>
        <v>64.816000000000003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>
        <f t="shared" ref="P2313:P2376" si="148">IF(L2313=0, 0, ROUND(E2313/L2313, 3))</f>
        <v>90.096000000000004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>
        <f t="shared" si="148"/>
        <v>40.962000000000003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>
        <f t="shared" si="148"/>
        <v>56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>
        <f t="shared" si="148"/>
        <v>37.673000000000002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>
        <f t="shared" si="148"/>
        <v>40.078000000000003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>
        <f t="shared" si="148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>
        <f t="shared" si="148"/>
        <v>18.908999999999999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>
        <f t="shared" si="148"/>
        <v>37.134999999999998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>
        <f t="shared" si="148"/>
        <v>41.960999999999999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>
        <f t="shared" si="148"/>
        <v>61.045000000000002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>
        <f t="shared" si="148"/>
        <v>64.531000000000006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>
        <f t="shared" si="148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>
        <f t="shared" si="148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>
        <f t="shared" si="148"/>
        <v>25.492000000000001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>
        <f t="shared" si="148"/>
        <v>11.429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>
        <f t="shared" si="148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>
        <f t="shared" si="148"/>
        <v>54.883000000000003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>
        <f t="shared" si="148"/>
        <v>47.384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>
        <f t="shared" si="148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>
        <f t="shared" si="148"/>
        <v>219.92599999999999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>
        <f t="shared" si="148"/>
        <v>40.795000000000002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>
        <f t="shared" si="148"/>
        <v>75.503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>
        <f t="shared" si="148"/>
        <v>13.542999999999999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>
        <f t="shared" si="148"/>
        <v>60.866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>
        <f t="shared" si="148"/>
        <v>115.69199999999999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>
        <f t="shared" si="148"/>
        <v>48.104999999999997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>
        <f t="shared" si="148"/>
        <v>74.183999999999997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>
        <f t="shared" si="148"/>
        <v>123.346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>
        <f t="shared" si="148"/>
        <v>66.623000000000005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>
        <f t="shared" si="148"/>
        <v>104.99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>
        <f t="shared" si="148"/>
        <v>0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>
        <f t="shared" si="148"/>
        <v>0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>
        <f t="shared" si="148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>
        <f t="shared" si="148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>
        <f t="shared" si="148"/>
        <v>0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>
        <f t="shared" si="148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>
        <f t="shared" si="148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>
        <f t="shared" si="148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>
        <f t="shared" si="148"/>
        <v>0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>
        <f t="shared" si="148"/>
        <v>0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>
        <f t="shared" si="148"/>
        <v>15.429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>
        <f t="shared" si="148"/>
        <v>0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>
        <f t="shared" si="148"/>
        <v>0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>
        <f t="shared" si="148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>
        <f t="shared" si="148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>
        <f t="shared" si="148"/>
        <v>0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>
        <f t="shared" si="148"/>
        <v>0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>
        <f t="shared" si="148"/>
        <v>0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>
        <f t="shared" si="148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>
        <f t="shared" si="148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>
        <f t="shared" si="148"/>
        <v>0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>
        <f t="shared" si="148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>
        <f t="shared" si="148"/>
        <v>0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>
        <f t="shared" si="148"/>
        <v>0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>
        <f t="shared" si="148"/>
        <v>0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>
        <f t="shared" si="148"/>
        <v>97.406999999999996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>
        <f t="shared" si="148"/>
        <v>47.856999999999999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>
        <f t="shared" si="148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>
        <f t="shared" si="148"/>
        <v>0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>
        <f t="shared" si="148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>
        <f t="shared" si="148"/>
        <v>0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>
        <f t="shared" si="148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>
        <f t="shared" si="148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>
        <f t="shared" si="148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>
        <f t="shared" ref="P2377:P2440" si="152">IF(L2377=0, 0, ROUND(E2377/L2377, 3))</f>
        <v>0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>
        <f t="shared" si="152"/>
        <v>81.582999999999998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>
        <f t="shared" si="152"/>
        <v>0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>
        <f t="shared" si="152"/>
        <v>0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>
        <f t="shared" si="152"/>
        <v>0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>
        <f t="shared" si="152"/>
        <v>18.332999999999998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>
        <f t="shared" si="152"/>
        <v>224.429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>
        <f t="shared" si="152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>
        <f t="shared" si="152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>
        <f t="shared" si="152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>
        <f t="shared" si="152"/>
        <v>112.571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>
        <f t="shared" si="152"/>
        <v>0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>
        <f t="shared" si="152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>
        <f t="shared" si="152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>
        <f t="shared" si="152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>
        <f t="shared" si="152"/>
        <v>0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>
        <f t="shared" si="152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>
        <f t="shared" si="152"/>
        <v>0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>
        <f t="shared" si="152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>
        <f t="shared" si="152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>
        <f t="shared" si="152"/>
        <v>0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>
        <f t="shared" si="152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>
        <f t="shared" si="152"/>
        <v>0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>
        <f t="shared" si="152"/>
        <v>0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>
        <f t="shared" si="152"/>
        <v>0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>
        <f t="shared" si="152"/>
        <v>0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>
        <f t="shared" si="152"/>
        <v>22.332999999999998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>
        <f t="shared" si="152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>
        <f t="shared" si="152"/>
        <v>16.832999999999998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>
        <f t="shared" si="152"/>
        <v>0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>
        <f t="shared" si="152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>
        <f t="shared" si="152"/>
        <v>84.063000000000002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>
        <f t="shared" si="152"/>
        <v>168.39400000000001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>
        <f t="shared" si="152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>
        <f t="shared" si="152"/>
        <v>76.667000000000002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>
        <f t="shared" si="152"/>
        <v>0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>
        <f t="shared" si="152"/>
        <v>50.332999999999998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>
        <f t="shared" si="152"/>
        <v>0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>
        <f t="shared" si="152"/>
        <v>8.3330000000000002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>
        <f t="shared" si="152"/>
        <v>35.384999999999998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>
        <f t="shared" si="152"/>
        <v>55.832999999999998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>
        <f t="shared" si="152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>
        <f t="shared" si="152"/>
        <v>0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>
        <f t="shared" si="152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>
        <f t="shared" si="152"/>
        <v>0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>
        <f t="shared" si="152"/>
        <v>69.471999999999994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>
        <f t="shared" si="152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>
        <f t="shared" si="152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>
        <f t="shared" si="152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>
        <f t="shared" si="152"/>
        <v>34.444000000000003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>
        <f t="shared" si="152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>
        <f t="shared" si="152"/>
        <v>0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>
        <f t="shared" si="152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>
        <f t="shared" si="152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>
        <f t="shared" si="152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>
        <f t="shared" si="152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>
        <f t="shared" si="152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>
        <f t="shared" si="152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>
        <f t="shared" si="152"/>
        <v>0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>
        <f t="shared" si="152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>
        <f t="shared" si="152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>
        <f t="shared" si="152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>
        <f t="shared" si="152"/>
        <v>0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>
        <f t="shared" si="152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>
        <f t="shared" ref="P2441:P2504" si="156">IF(L2441=0, 0, ROUND(E2441/L2441, 3))</f>
        <v>0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>
        <f t="shared" si="156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>
        <f t="shared" si="156"/>
        <v>74.228999999999999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>
        <f t="shared" si="156"/>
        <v>81.253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>
        <f t="shared" si="156"/>
        <v>130.23500000000001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>
        <f t="shared" si="156"/>
        <v>53.41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>
        <f t="shared" si="156"/>
        <v>75.13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>
        <f t="shared" si="156"/>
        <v>75.667000000000002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>
        <f t="shared" si="156"/>
        <v>31.690999999999999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>
        <f t="shared" si="156"/>
        <v>47.777999999999999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>
        <f t="shared" si="156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>
        <f t="shared" si="156"/>
        <v>149.31399999999999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>
        <f t="shared" si="156"/>
        <v>62.07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>
        <f t="shared" si="156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>
        <f t="shared" si="156"/>
        <v>69.269000000000005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>
        <f t="shared" si="156"/>
        <v>271.50799999999998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>
        <f t="shared" si="156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>
        <f t="shared" si="156"/>
        <v>40.493000000000002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>
        <f t="shared" si="156"/>
        <v>189.75800000000001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>
        <f t="shared" si="156"/>
        <v>68.863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>
        <f t="shared" si="156"/>
        <v>108.777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>
        <f t="shared" si="156"/>
        <v>125.985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>
        <f t="shared" si="156"/>
        <v>90.522999999999996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>
        <f t="shared" si="156"/>
        <v>28.88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>
        <f t="shared" si="156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>
        <f t="shared" si="156"/>
        <v>51.673999999999999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>
        <f t="shared" si="156"/>
        <v>26.271000000000001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>
        <f t="shared" si="156"/>
        <v>48.076999999999998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>
        <f t="shared" si="156"/>
        <v>27.558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>
        <f t="shared" si="156"/>
        <v>36.970999999999997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>
        <f t="shared" si="156"/>
        <v>29.021000000000001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>
        <f t="shared" si="156"/>
        <v>28.657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>
        <f t="shared" si="156"/>
        <v>37.646999999999998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>
        <f t="shared" si="156"/>
        <v>97.903999999999996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>
        <f t="shared" si="156"/>
        <v>42.552999999999997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>
        <f t="shared" si="156"/>
        <v>131.584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>
        <f t="shared" si="156"/>
        <v>32.320999999999998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>
        <f t="shared" si="156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>
        <f t="shared" si="156"/>
        <v>31.341000000000001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>
        <f t="shared" si="156"/>
        <v>129.114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>
        <f t="shared" si="156"/>
        <v>25.021000000000001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>
        <f t="shared" si="156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>
        <f t="shared" si="156"/>
        <v>47.540999999999997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>
        <f t="shared" si="156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>
        <f t="shared" si="156"/>
        <v>65.841999999999999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>
        <f t="shared" si="156"/>
        <v>46.401000000000003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>
        <f t="shared" si="156"/>
        <v>50.366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>
        <f t="shared" si="156"/>
        <v>26.567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>
        <f t="shared" si="156"/>
        <v>39.494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>
        <f t="shared" si="156"/>
        <v>49.246000000000002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>
        <f t="shared" si="156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>
        <f t="shared" si="156"/>
        <v>37.938000000000002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>
        <f t="shared" si="156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>
        <f t="shared" si="156"/>
        <v>27.777999999999999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>
        <f t="shared" si="156"/>
        <v>99.382000000000005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>
        <f t="shared" si="156"/>
        <v>38.847999999999999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>
        <f t="shared" si="156"/>
        <v>45.548999999999999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>
        <f t="shared" si="156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>
        <f t="shared" si="156"/>
        <v>80.551000000000002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>
        <f t="shared" si="156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>
        <f t="shared" si="156"/>
        <v>47.676000000000002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>
        <f t="shared" si="156"/>
        <v>23.448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>
        <f t="shared" si="156"/>
        <v>40.143000000000001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>
        <f t="shared" si="156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>
        <f t="shared" ref="P2505:P2568" si="160">IF(L2505=0, 0, ROUND(E2505/L2505, 3))</f>
        <v>0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>
        <f t="shared" si="160"/>
        <v>0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>
        <f t="shared" si="160"/>
        <v>0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>
        <f t="shared" si="160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>
        <f t="shared" si="160"/>
        <v>0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>
        <f t="shared" si="160"/>
        <v>0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>
        <f t="shared" si="160"/>
        <v>35.713999999999999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>
        <f t="shared" si="160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>
        <f t="shared" si="160"/>
        <v>0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>
        <f t="shared" si="160"/>
        <v>0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>
        <f t="shared" si="160"/>
        <v>0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>
        <f t="shared" si="160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>
        <f t="shared" si="160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>
        <f t="shared" si="160"/>
        <v>0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>
        <f t="shared" si="160"/>
        <v>53.545000000000002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>
        <f t="shared" si="160"/>
        <v>0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>
        <f t="shared" si="160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>
        <f t="shared" si="160"/>
        <v>0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>
        <f t="shared" si="160"/>
        <v>103.682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>
        <f t="shared" si="160"/>
        <v>185.185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>
        <f t="shared" si="160"/>
        <v>54.154000000000003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>
        <f t="shared" si="160"/>
        <v>177.209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>
        <f t="shared" si="160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>
        <f t="shared" si="160"/>
        <v>136.90899999999999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>
        <f t="shared" si="160"/>
        <v>57.534999999999997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>
        <f t="shared" si="160"/>
        <v>52.963000000000001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>
        <f t="shared" si="160"/>
        <v>82.328999999999994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>
        <f t="shared" si="160"/>
        <v>135.417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>
        <f t="shared" si="160"/>
        <v>74.066000000000003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>
        <f t="shared" si="160"/>
        <v>84.082999999999998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>
        <f t="shared" si="160"/>
        <v>61.029000000000003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>
        <f t="shared" si="160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>
        <f t="shared" si="160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>
        <f t="shared" si="160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>
        <f t="shared" si="160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>
        <f t="shared" si="160"/>
        <v>109.96299999999999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>
        <f t="shared" si="160"/>
        <v>169.91499999999999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>
        <f t="shared" si="160"/>
        <v>95.741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>
        <f t="shared" si="160"/>
        <v>59.46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>
        <f t="shared" si="160"/>
        <v>55.768999999999998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>
        <f t="shared" si="160"/>
        <v>30.077000000000002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>
        <f t="shared" si="160"/>
        <v>88.438999999999993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>
        <f t="shared" si="160"/>
        <v>64.033000000000001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>
        <f t="shared" si="160"/>
        <v>60.154000000000003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>
        <f t="shared" si="160"/>
        <v>49.194000000000003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>
        <f t="shared" si="160"/>
        <v>165.16200000000001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>
        <f t="shared" si="160"/>
        <v>43.622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>
        <f t="shared" si="160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>
        <f t="shared" si="160"/>
        <v>67.42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>
        <f t="shared" si="160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>
        <f t="shared" si="160"/>
        <v>38.883000000000003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>
        <f t="shared" si="160"/>
        <v>54.984999999999999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>
        <f t="shared" si="160"/>
        <v>61.343000000000004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>
        <f t="shared" si="160"/>
        <v>23.117999999999999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>
        <f t="shared" si="160"/>
        <v>29.611000000000001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>
        <f t="shared" si="160"/>
        <v>75.611000000000004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>
        <f t="shared" si="160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>
        <f t="shared" si="160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>
        <f t="shared" si="160"/>
        <v>0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>
        <f t="shared" si="160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>
        <f t="shared" si="160"/>
        <v>0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>
        <f t="shared" si="160"/>
        <v>0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>
        <f t="shared" si="160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>
        <f t="shared" si="160"/>
        <v>0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>
        <f t="shared" ref="P2569:P2632" si="164">IF(L2569=0, 0, ROUND(E2569/L2569, 3))</f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>
        <f t="shared" si="164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>
        <f t="shared" si="164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>
        <f t="shared" si="164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>
        <f t="shared" si="164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>
        <f t="shared" si="164"/>
        <v>0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>
        <f t="shared" si="164"/>
        <v>0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>
        <f t="shared" si="164"/>
        <v>0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>
        <f t="shared" si="164"/>
        <v>0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>
        <f t="shared" si="164"/>
        <v>0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>
        <f t="shared" si="164"/>
        <v>0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>
        <f t="shared" si="164"/>
        <v>0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>
        <f t="shared" si="164"/>
        <v>23.082999999999998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>
        <f t="shared" si="164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>
        <f t="shared" si="164"/>
        <v>48.182000000000002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>
        <f t="shared" si="164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>
        <f t="shared" si="164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>
        <f t="shared" si="164"/>
        <v>0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>
        <f t="shared" si="164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>
        <f t="shared" si="164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>
        <f t="shared" si="164"/>
        <v>202.833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>
        <f t="shared" si="164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>
        <f t="shared" si="164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>
        <f t="shared" si="164"/>
        <v>0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>
        <f t="shared" si="164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>
        <f t="shared" si="164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>
        <f t="shared" si="164"/>
        <v>0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>
        <f t="shared" si="164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>
        <f t="shared" si="164"/>
        <v>96.052999999999997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>
        <f t="shared" si="164"/>
        <v>305.77800000000002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>
        <f t="shared" si="164"/>
        <v>12.143000000000001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>
        <f t="shared" si="164"/>
        <v>83.570999999999998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>
        <f t="shared" si="164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>
        <f t="shared" si="164"/>
        <v>115.533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>
        <f t="shared" si="164"/>
        <v>21.901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>
        <f t="shared" si="164"/>
        <v>80.022000000000006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>
        <f t="shared" si="164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>
        <f t="shared" si="164"/>
        <v>64.933000000000007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>
        <f t="shared" si="164"/>
        <v>60.966000000000001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>
        <f t="shared" si="164"/>
        <v>31.443999999999999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>
        <f t="shared" si="164"/>
        <v>81.95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>
        <f t="shared" si="164"/>
        <v>58.927999999999997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>
        <f t="shared" si="164"/>
        <v>157.29300000000001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>
        <f t="shared" si="164"/>
        <v>55.759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>
        <f t="shared" si="164"/>
        <v>83.802999999999997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>
        <f t="shared" si="164"/>
        <v>58.421999999999997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>
        <f t="shared" si="164"/>
        <v>270.57100000000003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>
        <f t="shared" si="164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>
        <f t="shared" si="164"/>
        <v>47.180999999999997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>
        <f t="shared" si="164"/>
        <v>120.309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>
        <f t="shared" si="164"/>
        <v>27.597000000000001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>
        <f t="shared" si="164"/>
        <v>205.29900000000001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>
        <f t="shared" si="164"/>
        <v>35.546999999999997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>
        <f t="shared" si="164"/>
        <v>74.638999999999996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>
        <f t="shared" si="164"/>
        <v>47.058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>
        <f t="shared" si="164"/>
        <v>26.591000000000001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>
        <f t="shared" si="164"/>
        <v>36.774000000000001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>
        <f t="shared" si="164"/>
        <v>31.821000000000002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>
        <f t="shared" si="164"/>
        <v>27.577000000000002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>
        <f t="shared" si="164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>
        <f t="shared" si="164"/>
        <v>21.556000000000001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>
        <f t="shared" si="164"/>
        <v>44.094999999999999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>
        <f t="shared" si="164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>
        <f t="shared" si="164"/>
        <v>38.988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>
        <f t="shared" ref="P2633:P2696" si="168">IF(L2633=0, 0, ROUND(E2633/L2633, 3))</f>
        <v>80.185000000000002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>
        <f t="shared" si="168"/>
        <v>34.905000000000001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>
        <f t="shared" si="168"/>
        <v>89.100999999999999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>
        <f t="shared" si="168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>
        <f t="shared" si="168"/>
        <v>136.905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>
        <f t="shared" si="168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>
        <f t="shared" si="168"/>
        <v>31.962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>
        <f t="shared" si="168"/>
        <v>25.213999999999999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>
        <f t="shared" si="168"/>
        <v>10.041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>
        <f t="shared" si="168"/>
        <v>45.942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>
        <f t="shared" si="168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>
        <f t="shared" si="168"/>
        <v>0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>
        <f t="shared" si="168"/>
        <v>223.58199999999999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>
        <f t="shared" si="168"/>
        <v>39.481000000000002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>
        <f t="shared" si="168"/>
        <v>91.304000000000002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>
        <f t="shared" si="168"/>
        <v>78.665999999999997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>
        <f t="shared" si="168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>
        <f t="shared" si="168"/>
        <v>17.667000000000002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>
        <f t="shared" si="168"/>
        <v>41.332999999999998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>
        <f t="shared" si="168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>
        <f t="shared" si="168"/>
        <v>307.82400000000001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>
        <f t="shared" si="168"/>
        <v>80.454999999999998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>
        <f t="shared" si="168"/>
        <v>83.942999999999998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>
        <f t="shared" si="168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>
        <f t="shared" si="168"/>
        <v>73.372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>
        <f t="shared" si="168"/>
        <v>112.86199999999999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>
        <f t="shared" si="168"/>
        <v>95.278000000000006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>
        <f t="shared" si="168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>
        <f t="shared" si="168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>
        <f t="shared" si="168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>
        <f t="shared" si="168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>
        <f t="shared" si="168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>
        <f t="shared" si="168"/>
        <v>373.55799999999999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>
        <f t="shared" si="168"/>
        <v>174.03800000000001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>
        <f t="shared" si="168"/>
        <v>93.695999999999998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>
        <f t="shared" si="168"/>
        <v>77.328000000000003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>
        <f t="shared" si="168"/>
        <v>92.221999999999994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>
        <f t="shared" si="168"/>
        <v>60.963999999999999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>
        <f t="shared" si="168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>
        <f t="shared" si="168"/>
        <v>41.582999999999998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>
        <f t="shared" si="168"/>
        <v>33.762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>
        <f t="shared" si="168"/>
        <v>70.617000000000004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>
        <f t="shared" si="168"/>
        <v>167.15199999999999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>
        <f t="shared" si="168"/>
        <v>128.62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>
        <f t="shared" si="168"/>
        <v>65.414000000000001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>
        <f t="shared" si="168"/>
        <v>117.556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>
        <f t="shared" si="168"/>
        <v>126.48099999999999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>
        <f t="shared" si="168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>
        <f t="shared" si="168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>
        <f t="shared" si="168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>
        <f t="shared" si="168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>
        <f t="shared" si="168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>
        <f t="shared" si="168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>
        <f t="shared" si="168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>
        <f t="shared" si="168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>
        <f t="shared" si="168"/>
        <v>0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>
        <f t="shared" si="168"/>
        <v>0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>
        <f t="shared" si="168"/>
        <v>5.2859999999999996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>
        <f t="shared" si="168"/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>
        <f t="shared" si="168"/>
        <v>72.763000000000005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>
        <f t="shared" si="168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>
        <f t="shared" si="168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>
        <f t="shared" si="168"/>
        <v>13.333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>
        <f t="shared" si="168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>
        <f t="shared" ref="P2697:P2760" si="172">IF(L2697=0, 0, ROUND(E2697/L2697, 3))</f>
        <v>23.667000000000002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>
        <f t="shared" si="172"/>
        <v>89.210999999999999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>
        <f t="shared" si="172"/>
        <v>116.55800000000001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>
        <f t="shared" si="172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>
        <f t="shared" si="172"/>
        <v>0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>
        <f t="shared" si="172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>
        <f t="shared" si="172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>
        <f t="shared" si="172"/>
        <v>132.346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>
        <f t="shared" si="172"/>
        <v>922.22199999999998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>
        <f t="shared" si="172"/>
        <v>163.571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>
        <f t="shared" si="172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>
        <f t="shared" si="172"/>
        <v>149.44499999999999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>
        <f t="shared" si="172"/>
        <v>71.236999999999995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>
        <f t="shared" si="172"/>
        <v>44.463999999999999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>
        <f t="shared" si="172"/>
        <v>164.94499999999999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>
        <f t="shared" si="172"/>
        <v>84.872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>
        <f t="shared" si="172"/>
        <v>53.945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>
        <f t="shared" si="172"/>
        <v>50.530999999999999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>
        <f t="shared" si="172"/>
        <v>108.001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>
        <f t="shared" si="172"/>
        <v>95.373999999999995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>
        <f t="shared" si="172"/>
        <v>57.631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>
        <f t="shared" si="172"/>
        <v>64.16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>
        <f t="shared" si="172"/>
        <v>92.388000000000005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>
        <f t="shared" si="172"/>
        <v>125.98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>
        <f t="shared" si="172"/>
        <v>94.638000000000005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>
        <f t="shared" si="172"/>
        <v>170.69900000000001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>
        <f t="shared" si="172"/>
        <v>40.762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>
        <f t="shared" si="172"/>
        <v>68.254000000000005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>
        <f t="shared" si="172"/>
        <v>95.489000000000004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>
        <f t="shared" si="172"/>
        <v>7.19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>
        <f t="shared" si="172"/>
        <v>511.65499999999997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>
        <f t="shared" si="172"/>
        <v>261.745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>
        <f t="shared" si="172"/>
        <v>69.760999999999996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>
        <f t="shared" si="172"/>
        <v>77.23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>
        <f t="shared" si="172"/>
        <v>340.565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>
        <f t="shared" si="172"/>
        <v>67.418000000000006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>
        <f t="shared" si="172"/>
        <v>845.70299999999997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>
        <f t="shared" si="172"/>
        <v>97.191999999999993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>
        <f t="shared" si="172"/>
        <v>451.84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>
        <f t="shared" si="172"/>
        <v>138.66900000000001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>
        <f t="shared" si="172"/>
        <v>21.64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>
        <f t="shared" si="172"/>
        <v>169.517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>
        <f t="shared" si="172"/>
        <v>161.88200000000001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>
        <f t="shared" si="172"/>
        <v>493.13299999999998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>
        <f t="shared" si="172"/>
        <v>22.12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>
        <f t="shared" si="172"/>
        <v>18.234999999999999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>
        <f t="shared" si="172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>
        <f t="shared" si="172"/>
        <v>40.610999999999997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>
        <f t="shared" si="172"/>
        <v>0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>
        <f t="shared" si="172"/>
        <v>37.954999999999998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>
        <f t="shared" si="172"/>
        <v>35.734999999999999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>
        <f t="shared" si="172"/>
        <v>42.158000000000001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>
        <f t="shared" si="172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>
        <f t="shared" si="172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>
        <f t="shared" si="172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>
        <f t="shared" si="172"/>
        <v>0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>
        <f t="shared" si="172"/>
        <v>0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>
        <f t="shared" si="172"/>
        <v>39.286000000000001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>
        <f t="shared" si="172"/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>
        <f t="shared" si="172"/>
        <v>0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>
        <f t="shared" si="172"/>
        <v>17.332999999999998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>
        <f t="shared" si="172"/>
        <v>31.757999999999999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>
        <f t="shared" si="172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>
        <f t="shared" si="172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>
        <f t="shared" ref="P2761:P2824" si="176">IF(L2761=0, 0, ROUND(E2761/L2761, 3))</f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>
        <f t="shared" si="176"/>
        <v>0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>
        <f t="shared" si="176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>
        <f t="shared" si="176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>
        <f t="shared" si="176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>
        <f t="shared" si="176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>
        <f t="shared" si="176"/>
        <v>0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>
        <f t="shared" si="176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>
        <f t="shared" si="176"/>
        <v>11.333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>
        <f t="shared" si="176"/>
        <v>29.471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>
        <f t="shared" si="176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>
        <f t="shared" si="176"/>
        <v>63.097999999999999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>
        <f t="shared" si="176"/>
        <v>0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>
        <f t="shared" si="176"/>
        <v>0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>
        <f t="shared" si="176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>
        <f t="shared" si="176"/>
        <v>43.845999999999997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>
        <f t="shared" si="176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>
        <f t="shared" si="176"/>
        <v>45.972000000000001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>
        <f t="shared" si="176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>
        <f t="shared" si="176"/>
        <v>93.667000000000002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>
        <f t="shared" si="176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>
        <f t="shared" si="176"/>
        <v>0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>
        <f t="shared" si="176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>
        <f t="shared" si="176"/>
        <v>66.667000000000002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>
        <f t="shared" si="176"/>
        <v>18.77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>
        <f t="shared" si="176"/>
        <v>66.111000000000004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>
        <f t="shared" si="176"/>
        <v>36.859000000000002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>
        <f t="shared" si="176"/>
        <v>39.811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>
        <f t="shared" si="176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>
        <f t="shared" si="176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>
        <f t="shared" si="176"/>
        <v>126.458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>
        <f t="shared" si="176"/>
        <v>47.878999999999998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>
        <f t="shared" si="176"/>
        <v>73.213999999999999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>
        <f t="shared" si="176"/>
        <v>89.667000000000002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>
        <f t="shared" si="176"/>
        <v>151.46199999999999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>
        <f t="shared" si="176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>
        <f t="shared" si="176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>
        <f t="shared" si="176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>
        <f t="shared" si="176"/>
        <v>87.358000000000004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>
        <f t="shared" si="176"/>
        <v>36.475000000000001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>
        <f t="shared" si="176"/>
        <v>44.86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>
        <f t="shared" si="176"/>
        <v>42.902999999999999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>
        <f t="shared" si="176"/>
        <v>51.231000000000002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>
        <f t="shared" si="176"/>
        <v>33.944000000000003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>
        <f t="shared" si="176"/>
        <v>90.745000000000005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>
        <f t="shared" si="176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>
        <f t="shared" si="176"/>
        <v>24.443999999999999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>
        <f t="shared" si="176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>
        <f t="shared" si="176"/>
        <v>67.742000000000004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>
        <f t="shared" si="176"/>
        <v>65.376999999999995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>
        <f t="shared" si="176"/>
        <v>121.905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>
        <f t="shared" si="176"/>
        <v>47.456000000000003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>
        <f t="shared" si="176"/>
        <v>92.843000000000004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>
        <f t="shared" si="176"/>
        <v>68.253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>
        <f t="shared" si="176"/>
        <v>37.21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>
        <f t="shared" si="176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>
        <f t="shared" si="176"/>
        <v>43.213999999999999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>
        <f t="shared" si="176"/>
        <v>25.13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>
        <f t="shared" si="176"/>
        <v>23.635999999999999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>
        <f t="shared" si="176"/>
        <v>103.95099999999999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>
        <f t="shared" si="176"/>
        <v>50.384999999999998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>
        <f t="shared" si="176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>
        <f t="shared" si="176"/>
        <v>28.571000000000002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>
        <f t="shared" si="176"/>
        <v>63.83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>
        <f t="shared" ref="P2825:P2888" si="180">IF(L2825=0, 0, ROUND(E2825/L2825, 3))</f>
        <v>8.8569999999999993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>
        <f t="shared" si="180"/>
        <v>50.667000000000002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>
        <f t="shared" si="180"/>
        <v>60.783999999999999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>
        <f t="shared" si="180"/>
        <v>113.42100000000001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>
        <f t="shared" si="180"/>
        <v>104.565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>
        <f t="shared" si="180"/>
        <v>98.308999999999997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>
        <f t="shared" si="180"/>
        <v>35.039000000000001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>
        <f t="shared" si="180"/>
        <v>272.72699999999998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>
        <f t="shared" si="180"/>
        <v>63.845999999999997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>
        <f t="shared" si="180"/>
        <v>30.189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>
        <f t="shared" si="180"/>
        <v>83.513999999999996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>
        <f t="shared" si="180"/>
        <v>64.762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>
        <f t="shared" si="180"/>
        <v>20.117999999999999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>
        <f t="shared" si="180"/>
        <v>44.091000000000001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>
        <f t="shared" si="180"/>
        <v>40.475999999999999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>
        <f t="shared" si="180"/>
        <v>44.536999999999999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>
        <f t="shared" si="180"/>
        <v>125.806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>
        <f t="shared" si="180"/>
        <v>19.696999999999999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>
        <f t="shared" si="180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>
        <f t="shared" si="180"/>
        <v>0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>
        <f t="shared" si="180"/>
        <v>0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>
        <f t="shared" si="180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>
        <f t="shared" si="180"/>
        <v>60.667000000000002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>
        <f t="shared" si="180"/>
        <v>0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>
        <f t="shared" si="180"/>
        <v>0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>
        <f t="shared" si="180"/>
        <v>23.332999999999998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>
        <f t="shared" si="180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>
        <f t="shared" si="180"/>
        <v>23.922999999999998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>
        <f t="shared" si="180"/>
        <v>0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>
        <f t="shared" si="180"/>
        <v>15.833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>
        <f t="shared" si="180"/>
        <v>0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>
        <f t="shared" si="180"/>
        <v>29.786000000000001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>
        <f t="shared" si="180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>
        <f t="shared" si="180"/>
        <v>24.332999999999998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>
        <f t="shared" si="180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>
        <f t="shared" si="180"/>
        <v>0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>
        <f t="shared" si="180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>
        <f t="shared" si="180"/>
        <v>29.556000000000001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>
        <f t="shared" si="180"/>
        <v>26.667000000000002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>
        <f t="shared" si="180"/>
        <v>18.332999999999998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>
        <f t="shared" si="180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>
        <f t="shared" si="180"/>
        <v>13.333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>
        <f t="shared" si="180"/>
        <v>0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>
        <f t="shared" si="180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>
        <f t="shared" si="180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>
        <f t="shared" si="180"/>
        <v>105.029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>
        <f t="shared" si="180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>
        <f t="shared" si="180"/>
        <v>83.332999999999998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>
        <f t="shared" si="180"/>
        <v>35.923000000000002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>
        <f t="shared" si="180"/>
        <v>0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>
        <f t="shared" si="180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>
        <f t="shared" si="180"/>
        <v>90.332999999999998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>
        <f t="shared" si="180"/>
        <v>2.3330000000000002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>
        <f t="shared" si="180"/>
        <v>0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>
        <f t="shared" si="180"/>
        <v>108.333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>
        <f t="shared" si="180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>
        <f t="shared" si="180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>
        <f t="shared" si="180"/>
        <v>96.552000000000007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>
        <f t="shared" si="180"/>
        <v>0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>
        <f t="shared" si="180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>
        <f t="shared" si="180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>
        <f t="shared" si="180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>
        <f t="shared" si="180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>
        <f t="shared" si="180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>
        <f t="shared" ref="P2889:P2952" si="184">IF(L2889=0, 0, ROUND(E2889/L2889, 3))</f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>
        <f t="shared" si="184"/>
        <v>0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>
        <f t="shared" si="184"/>
        <v>81.570999999999998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>
        <f t="shared" si="184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>
        <f t="shared" si="184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>
        <f t="shared" si="184"/>
        <v>29.411999999999999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>
        <f t="shared" si="184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>
        <f t="shared" si="184"/>
        <v>0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>
        <f t="shared" si="184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>
        <f t="shared" si="184"/>
        <v>52.082999999999998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>
        <f t="shared" si="184"/>
        <v>183.333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>
        <f t="shared" si="184"/>
        <v>26.332999999999998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>
        <f t="shared" si="184"/>
        <v>0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>
        <f t="shared" si="184"/>
        <v>486.42899999999997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>
        <f t="shared" si="184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>
        <f t="shared" si="184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>
        <f t="shared" si="184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>
        <f t="shared" si="184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>
        <f t="shared" si="184"/>
        <v>36.588000000000001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>
        <f t="shared" si="184"/>
        <v>80.713999999999999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>
        <f t="shared" si="184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>
        <f t="shared" si="184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>
        <f t="shared" si="184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>
        <f t="shared" si="184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>
        <f t="shared" si="184"/>
        <v>46.929000000000002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>
        <f t="shared" si="184"/>
        <v>78.076999999999998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>
        <f t="shared" si="184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>
        <f t="shared" si="184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>
        <f t="shared" si="184"/>
        <v>203.667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>
        <f t="shared" si="184"/>
        <v>20.713999999999999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>
        <f t="shared" si="184"/>
        <v>48.555999999999997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>
        <f t="shared" si="184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>
        <f t="shared" si="184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>
        <f t="shared" si="184"/>
        <v>51.615000000000002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>
        <f t="shared" si="184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>
        <f t="shared" si="184"/>
        <v>83.332999999999998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>
        <f t="shared" si="184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>
        <f t="shared" si="184"/>
        <v>175.51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>
        <f t="shared" si="184"/>
        <v>231.66200000000001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>
        <f t="shared" si="184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>
        <f t="shared" si="184"/>
        <v>112.143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>
        <f t="shared" si="184"/>
        <v>41.667000000000002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>
        <f t="shared" si="184"/>
        <v>255.173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>
        <f t="shared" si="184"/>
        <v>162.774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>
        <f t="shared" si="184"/>
        <v>88.332999999999998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>
        <f t="shared" si="184"/>
        <v>85.736999999999995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>
        <f t="shared" si="184"/>
        <v>47.573999999999998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>
        <f t="shared" si="184"/>
        <v>72.972999999999999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>
        <f t="shared" si="184"/>
        <v>90.537999999999997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>
        <f t="shared" si="184"/>
        <v>37.646999999999998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>
        <f t="shared" si="184"/>
        <v>36.363999999999997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>
        <f t="shared" si="184"/>
        <v>126.71899999999999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>
        <f t="shared" si="184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>
        <f t="shared" si="184"/>
        <v>81.242000000000004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>
        <f t="shared" si="184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>
        <f t="shared" si="184"/>
        <v>202.22800000000001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>
        <f t="shared" si="184"/>
        <v>0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>
        <f t="shared" si="184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>
        <f t="shared" si="184"/>
        <v>0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>
        <f t="shared" si="184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>
        <f t="shared" si="184"/>
        <v>82.462000000000003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>
        <f t="shared" si="184"/>
        <v>2.6669999999999998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>
        <f t="shared" si="184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>
        <f t="shared" si="184"/>
        <v>0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>
        <f t="shared" ref="P2953:P3016" si="188">IF(L2953=0, 0, ROUND(E2953/L2953, 3))</f>
        <v>18.896999999999998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>
        <f t="shared" si="188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>
        <f t="shared" si="188"/>
        <v>201.667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>
        <f t="shared" si="188"/>
        <v>0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>
        <f t="shared" si="188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>
        <f t="shared" si="188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>
        <f t="shared" si="188"/>
        <v>93.332999999999998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>
        <f t="shared" si="188"/>
        <v>0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>
        <f t="shared" si="188"/>
        <v>0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>
        <f t="shared" si="188"/>
        <v>0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>
        <f t="shared" si="188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>
        <f t="shared" si="188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>
        <f t="shared" si="188"/>
        <v>109.03100000000001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>
        <f t="shared" si="188"/>
        <v>25.692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>
        <f t="shared" si="188"/>
        <v>41.923000000000002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>
        <f t="shared" si="188"/>
        <v>88.772999999999996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>
        <f t="shared" si="188"/>
        <v>80.224999999999994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>
        <f t="shared" si="188"/>
        <v>78.936000000000007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>
        <f t="shared" si="188"/>
        <v>95.587999999999994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>
        <f t="shared" si="188"/>
        <v>69.89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>
        <f t="shared" si="188"/>
        <v>74.534999999999997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>
        <f t="shared" si="188"/>
        <v>123.941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>
        <f t="shared" si="188"/>
        <v>264.84800000000001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>
        <f t="shared" si="188"/>
        <v>58.621000000000002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>
        <f t="shared" si="188"/>
        <v>70.885000000000005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>
        <f t="shared" si="188"/>
        <v>8.5709999999999997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>
        <f t="shared" si="188"/>
        <v>113.56699999999999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>
        <f t="shared" si="188"/>
        <v>60.688000000000002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>
        <f t="shared" si="188"/>
        <v>110.217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>
        <f t="shared" si="188"/>
        <v>136.458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>
        <f t="shared" si="188"/>
        <v>53.164999999999999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>
        <f t="shared" si="188"/>
        <v>86.492000000000004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>
        <f t="shared" si="188"/>
        <v>155.238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>
        <f t="shared" si="188"/>
        <v>115.083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>
        <f t="shared" si="188"/>
        <v>109.595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>
        <f t="shared" si="188"/>
        <v>45.213999999999999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>
        <f t="shared" si="188"/>
        <v>104.152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>
        <f t="shared" si="188"/>
        <v>35.713999999999999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>
        <f t="shared" si="188"/>
        <v>96.997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>
        <f t="shared" si="188"/>
        <v>370.37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>
        <f t="shared" si="188"/>
        <v>94.409000000000006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>
        <f t="shared" si="188"/>
        <v>48.984000000000002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>
        <f t="shared" si="188"/>
        <v>45.591000000000001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>
        <f t="shared" si="188"/>
        <v>23.274999999999999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>
        <f t="shared" si="188"/>
        <v>63.228999999999999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>
        <f t="shared" si="188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>
        <f t="shared" si="188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>
        <f t="shared" si="188"/>
        <v>118.971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>
        <f t="shared" si="188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>
        <f t="shared" si="188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>
        <f t="shared" si="188"/>
        <v>131.37700000000001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>
        <f t="shared" si="188"/>
        <v>73.033000000000001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>
        <f t="shared" si="188"/>
        <v>178.529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>
        <f t="shared" si="188"/>
        <v>162.91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>
        <f t="shared" si="188"/>
        <v>108.242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>
        <f t="shared" si="188"/>
        <v>88.866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>
        <f t="shared" si="188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>
        <f t="shared" si="188"/>
        <v>116.73099999999999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>
        <f t="shared" si="188"/>
        <v>233.898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>
        <f t="shared" si="188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>
        <f t="shared" si="188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>
        <f t="shared" si="188"/>
        <v>85.182000000000002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>
        <f t="shared" si="188"/>
        <v>146.69200000000001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>
        <f t="shared" si="188"/>
        <v>50.765000000000001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>
        <f t="shared" ref="P3017:P3080" si="192">IF(L3017=0, 0, ROUND(E3017/L3017, 3))</f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>
        <f t="shared" si="192"/>
        <v>242.27799999999999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>
        <f t="shared" si="192"/>
        <v>146.447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>
        <f t="shared" si="192"/>
        <v>103.17100000000001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>
        <f t="shared" si="192"/>
        <v>80.465000000000003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>
        <f t="shared" si="192"/>
        <v>234.667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>
        <f t="shared" si="192"/>
        <v>50.689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>
        <f t="shared" si="192"/>
        <v>162.71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>
        <f t="shared" si="192"/>
        <v>120.167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>
        <f t="shared" si="192"/>
        <v>67.697999999999993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>
        <f t="shared" si="192"/>
        <v>52.103000000000002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>
        <f t="shared" si="192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>
        <f t="shared" si="192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>
        <f t="shared" si="192"/>
        <v>84.858999999999995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>
        <f t="shared" si="192"/>
        <v>94.549000000000007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>
        <f t="shared" si="192"/>
        <v>45.536999999999999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>
        <f t="shared" si="192"/>
        <v>51.723999999999997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>
        <f t="shared" si="192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>
        <f t="shared" si="192"/>
        <v>191.13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>
        <f t="shared" si="192"/>
        <v>89.313999999999993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>
        <f t="shared" si="192"/>
        <v>88.588999999999999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>
        <f t="shared" si="192"/>
        <v>96.301000000000002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>
        <f t="shared" si="192"/>
        <v>33.313000000000002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>
        <f t="shared" si="192"/>
        <v>37.222000000000001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>
        <f t="shared" si="192"/>
        <v>92.13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>
        <f t="shared" si="192"/>
        <v>76.786000000000001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>
        <f t="shared" si="192"/>
        <v>96.525999999999996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>
        <f t="shared" si="192"/>
        <v>51.892000000000003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>
        <f t="shared" si="192"/>
        <v>128.91399999999999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>
        <f t="shared" si="192"/>
        <v>84.108999999999995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>
        <f t="shared" si="192"/>
        <v>82.941999999999993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>
        <f t="shared" si="192"/>
        <v>259.94799999999998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>
        <f t="shared" si="192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>
        <f t="shared" si="192"/>
        <v>177.02099999999999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>
        <f t="shared" si="192"/>
        <v>74.073999999999998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>
        <f t="shared" si="192"/>
        <v>70.667000000000002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>
        <f t="shared" si="192"/>
        <v>23.629000000000001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>
        <f t="shared" si="192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>
        <f t="shared" si="192"/>
        <v>13.333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>
        <f t="shared" si="192"/>
        <v>0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>
        <f t="shared" si="192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>
        <f t="shared" si="192"/>
        <v>0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>
        <f t="shared" si="192"/>
        <v>0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>
        <f t="shared" si="192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>
        <f t="shared" si="192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>
        <f t="shared" si="192"/>
        <v>55.832999999999998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>
        <f t="shared" si="192"/>
        <v>0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>
        <f t="shared" si="192"/>
        <v>99.760999999999996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>
        <f t="shared" si="192"/>
        <v>25.521999999999998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>
        <f t="shared" si="192"/>
        <v>117.65300000000001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>
        <f t="shared" si="192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>
        <f t="shared" si="192"/>
        <v>2796.6669999999999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>
        <f t="shared" si="192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>
        <f t="shared" si="192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>
        <f t="shared" si="192"/>
        <v>20.143000000000001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>
        <f t="shared" si="192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>
        <f t="shared" si="192"/>
        <v>61.308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>
        <f t="shared" si="192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>
        <f t="shared" si="192"/>
        <v>92.143000000000001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>
        <f t="shared" si="192"/>
        <v>7.3330000000000002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>
        <f t="shared" si="192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>
        <f t="shared" si="192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>
        <f t="shared" si="192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>
        <f t="shared" si="192"/>
        <v>23.667000000000002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>
        <f t="shared" ref="P3081:P3144" si="196">IF(L3081=0, 0, ROUND(E3081/L3081, 3))</f>
        <v>415.77800000000002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>
        <f t="shared" si="196"/>
        <v>53.713999999999999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>
        <f t="shared" si="196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>
        <f t="shared" si="196"/>
        <v>0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>
        <f t="shared" si="196"/>
        <v>18.667000000000002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>
        <f t="shared" si="196"/>
        <v>78.332999999999998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>
        <f t="shared" si="196"/>
        <v>67.778000000000006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>
        <f t="shared" si="196"/>
        <v>16.667000000000002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>
        <f t="shared" si="196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>
        <f t="shared" si="196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>
        <f t="shared" si="196"/>
        <v>130.089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>
        <f t="shared" si="196"/>
        <v>1270.222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>
        <f t="shared" si="196"/>
        <v>88.444000000000003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>
        <f t="shared" si="196"/>
        <v>56.341999999999999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>
        <f t="shared" si="196"/>
        <v>53.529000000000003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>
        <f t="shared" si="196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>
        <f t="shared" si="196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>
        <f t="shared" si="196"/>
        <v>56.786000000000001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>
        <f t="shared" si="196"/>
        <v>40.832999999999998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>
        <f t="shared" si="196"/>
        <v>65.111000000000004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>
        <f t="shared" si="196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>
        <f t="shared" si="196"/>
        <v>140.53800000000001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>
        <f t="shared" si="196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>
        <f t="shared" si="196"/>
        <v>69.533000000000001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>
        <f t="shared" si="196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>
        <f t="shared" si="196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>
        <f t="shared" si="196"/>
        <v>79.870999999999995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>
        <f t="shared" si="196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>
        <f t="shared" si="196"/>
        <v>272.58600000000001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>
        <f t="shared" si="196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>
        <f t="shared" si="196"/>
        <v>58.183999999999997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>
        <f t="shared" si="196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>
        <f t="shared" si="196"/>
        <v>70.105000000000004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>
        <f t="shared" si="196"/>
        <v>57.889000000000003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>
        <f t="shared" si="196"/>
        <v>125.27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>
        <f t="shared" si="196"/>
        <v>0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>
        <f t="shared" si="196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>
        <f t="shared" si="196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>
        <f t="shared" si="196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>
        <f t="shared" si="196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>
        <f t="shared" si="196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>
        <f t="shared" si="196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>
        <f t="shared" si="196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>
        <f t="shared" si="196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>
        <f t="shared" si="196"/>
        <v>244.80500000000001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>
        <f t="shared" si="196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>
        <f t="shared" si="196"/>
        <v>0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>
        <f t="shared" si="196"/>
        <v>61.176000000000002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>
        <f t="shared" si="196"/>
        <v>0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>
        <f t="shared" si="196"/>
        <v>139.239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>
        <f t="shared" si="196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>
        <f t="shared" si="196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>
        <f t="shared" si="196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>
        <f t="shared" si="196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>
        <f t="shared" si="196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>
        <f t="shared" si="196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>
        <f t="shared" si="196"/>
        <v>23.143000000000001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>
        <f t="shared" si="196"/>
        <v>29.045000000000002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>
        <f t="shared" si="196"/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>
        <f t="shared" si="196"/>
        <v>0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>
        <f t="shared" si="196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>
        <f t="shared" si="196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>
        <f t="shared" si="196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>
        <f t="shared" si="196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>
        <f t="shared" ref="P3145:P3208" si="200">IF(L3145=0, 0, ROUND(E3145/L3145, 3))</f>
        <v>0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>
        <f t="shared" si="200"/>
        <v>251.333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>
        <f t="shared" si="200"/>
        <v>0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>
        <f t="shared" si="200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>
        <f t="shared" si="200"/>
        <v>110.352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>
        <f t="shared" si="200"/>
        <v>41.420999999999999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>
        <f t="shared" si="200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>
        <f t="shared" si="200"/>
        <v>33.99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>
        <f t="shared" si="200"/>
        <v>103.35299999999999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>
        <f t="shared" si="200"/>
        <v>34.790999999999997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>
        <f t="shared" si="200"/>
        <v>41.774000000000001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>
        <f t="shared" si="200"/>
        <v>64.268000000000001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>
        <f t="shared" si="200"/>
        <v>31.209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>
        <f t="shared" si="200"/>
        <v>62.920999999999999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>
        <f t="shared" si="200"/>
        <v>98.537000000000006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>
        <f t="shared" si="200"/>
        <v>82.608999999999995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>
        <f t="shared" si="200"/>
        <v>38.503999999999998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>
        <f t="shared" si="200"/>
        <v>80.158000000000001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>
        <f t="shared" si="200"/>
        <v>28.405000000000001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>
        <f t="shared" si="200"/>
        <v>80.73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>
        <f t="shared" si="200"/>
        <v>200.69399999999999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>
        <f t="shared" si="200"/>
        <v>37.591999999999999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>
        <f t="shared" si="200"/>
        <v>58.094999999999999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>
        <f t="shared" si="200"/>
        <v>60.301000000000002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>
        <f t="shared" si="200"/>
        <v>63.363999999999997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>
        <f t="shared" si="200"/>
        <v>50.902000000000001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>
        <f t="shared" si="200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>
        <f t="shared" si="200"/>
        <v>31.62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>
        <f t="shared" si="200"/>
        <v>65.102999999999994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>
        <f t="shared" si="200"/>
        <v>79.31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>
        <f t="shared" si="200"/>
        <v>139.18899999999999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>
        <f t="shared" si="200"/>
        <v>131.91300000000001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>
        <f t="shared" si="200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>
        <f t="shared" si="200"/>
        <v>39.673000000000002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>
        <f t="shared" si="200"/>
        <v>57.548999999999999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>
        <f t="shared" si="200"/>
        <v>33.026000000000003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>
        <f t="shared" si="200"/>
        <v>77.335999999999999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>
        <f t="shared" si="200"/>
        <v>31.933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>
        <f t="shared" si="200"/>
        <v>36.332999999999998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>
        <f t="shared" si="200"/>
        <v>46.768000000000001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>
        <f t="shared" si="200"/>
        <v>40.073999999999998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>
        <f t="shared" si="200"/>
        <v>100.217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>
        <f t="shared" si="200"/>
        <v>41.667000000000002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>
        <f t="shared" si="200"/>
        <v>46.713999999999999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>
        <f t="shared" si="200"/>
        <v>71.492000000000004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>
        <f t="shared" si="200"/>
        <v>14.444000000000001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>
        <f t="shared" si="200"/>
        <v>356.84199999999998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>
        <f t="shared" si="200"/>
        <v>0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>
        <f t="shared" si="200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>
        <f t="shared" si="200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>
        <f t="shared" si="200"/>
        <v>24.457999999999998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>
        <f t="shared" si="200"/>
        <v>0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>
        <f t="shared" si="200"/>
        <v>53.076999999999998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>
        <f t="shared" si="200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>
        <f t="shared" si="200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>
        <f t="shared" si="200"/>
        <v>36.667000000000002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>
        <f t="shared" si="200"/>
        <v>49.207999999999998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>
        <f t="shared" si="200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>
        <f t="shared" si="200"/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>
        <f t="shared" si="200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>
        <f t="shared" si="200"/>
        <v>41.667000000000002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>
        <f t="shared" si="200"/>
        <v>0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>
        <f t="shared" si="200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>
        <f t="shared" si="200"/>
        <v>0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>
        <f t="shared" ref="P3209:P3272" si="204">IF(L3209=0, 0, ROUND(E3209/L3209, 3))</f>
        <v>70.832999999999998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>
        <f t="shared" si="204"/>
        <v>63.11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>
        <f t="shared" si="204"/>
        <v>50.158000000000001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>
        <f t="shared" si="204"/>
        <v>62.883000000000003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>
        <f t="shared" si="204"/>
        <v>85.531000000000006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>
        <f t="shared" si="204"/>
        <v>53.722999999999999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>
        <f t="shared" si="204"/>
        <v>127.809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>
        <f t="shared" si="204"/>
        <v>106.574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>
        <f t="shared" si="204"/>
        <v>262.11200000000002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>
        <f t="shared" si="204"/>
        <v>57.170999999999999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>
        <f t="shared" si="204"/>
        <v>50.201999999999998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>
        <f t="shared" si="204"/>
        <v>66.587000000000003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>
        <f t="shared" si="204"/>
        <v>168.25200000000001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>
        <f t="shared" si="204"/>
        <v>256.37299999999999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>
        <f t="shared" si="204"/>
        <v>36.610999999999997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>
        <f t="shared" si="204"/>
        <v>37.143000000000001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>
        <f t="shared" si="204"/>
        <v>45.878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>
        <f t="shared" si="204"/>
        <v>141.71299999999999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>
        <f t="shared" si="204"/>
        <v>52.487000000000002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>
        <f t="shared" si="204"/>
        <v>59.524000000000001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>
        <f t="shared" si="204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>
        <f t="shared" si="204"/>
        <v>193.62200000000001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>
        <f t="shared" si="204"/>
        <v>106.797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>
        <f t="shared" si="204"/>
        <v>77.215999999999994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>
        <f t="shared" si="204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>
        <f t="shared" si="204"/>
        <v>50.462000000000003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>
        <f t="shared" si="204"/>
        <v>97.376999999999995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>
        <f t="shared" si="204"/>
        <v>34.918999999999997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>
        <f t="shared" si="204"/>
        <v>85.53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>
        <f t="shared" si="204"/>
        <v>182.90899999999999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>
        <f t="shared" si="204"/>
        <v>131.136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>
        <f t="shared" si="204"/>
        <v>39.81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>
        <f t="shared" si="204"/>
        <v>59.701999999999998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>
        <f t="shared" si="204"/>
        <v>88.734999999999999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>
        <f t="shared" si="204"/>
        <v>58.689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>
        <f t="shared" si="204"/>
        <v>69.564999999999998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>
        <f t="shared" si="204"/>
        <v>115.873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>
        <f t="shared" si="204"/>
        <v>23.87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>
        <f t="shared" si="204"/>
        <v>81.126000000000005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>
        <f t="shared" si="204"/>
        <v>57.627000000000002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>
        <f t="shared" si="204"/>
        <v>46.43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>
        <f t="shared" si="204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>
        <f t="shared" si="204"/>
        <v>65.58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>
        <f t="shared" si="204"/>
        <v>119.19199999999999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>
        <f t="shared" si="204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>
        <f t="shared" si="204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>
        <f t="shared" si="204"/>
        <v>177.08699999999999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>
        <f t="shared" si="204"/>
        <v>70.772000000000006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>
        <f t="shared" si="204"/>
        <v>29.167000000000002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>
        <f t="shared" si="204"/>
        <v>72.760999999999996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>
        <f t="shared" si="204"/>
        <v>51.853000000000002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>
        <f t="shared" si="204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>
        <f t="shared" si="204"/>
        <v>251.738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>
        <f t="shared" si="204"/>
        <v>74.822000000000003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>
        <f t="shared" si="204"/>
        <v>67.653000000000006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>
        <f t="shared" si="204"/>
        <v>93.813000000000002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>
        <f t="shared" si="204"/>
        <v>41.238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>
        <f t="shared" si="204"/>
        <v>52.551000000000002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>
        <f t="shared" si="204"/>
        <v>70.286000000000001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>
        <f t="shared" si="204"/>
        <v>48.325000000000003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>
        <f t="shared" si="204"/>
        <v>53.177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>
        <f t="shared" si="204"/>
        <v>60.951999999999998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>
        <f t="shared" si="204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>
        <f t="shared" si="204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>
        <f t="shared" ref="P3273:P3336" si="208">IF(L3273=0, 0, ROUND(E3273/L3273, 3))</f>
        <v>38.234999999999999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>
        <f t="shared" si="208"/>
        <v>106.503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>
        <f t="shared" si="208"/>
        <v>204.571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>
        <f t="shared" si="208"/>
        <v>54.912999999999997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>
        <f t="shared" si="208"/>
        <v>150.417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>
        <f t="shared" si="208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>
        <f t="shared" si="208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>
        <f t="shared" si="208"/>
        <v>76.028999999999996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>
        <f t="shared" si="208"/>
        <v>105.206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>
        <f t="shared" si="208"/>
        <v>68.667000000000002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>
        <f t="shared" si="208"/>
        <v>129.36199999999999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>
        <f t="shared" si="208"/>
        <v>134.26400000000001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>
        <f t="shared" si="208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>
        <f t="shared" si="208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>
        <f t="shared" si="208"/>
        <v>69.185000000000002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>
        <f t="shared" si="208"/>
        <v>125.123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>
        <f t="shared" si="208"/>
        <v>73.528999999999996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>
        <f t="shared" si="208"/>
        <v>48.436999999999998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>
        <f t="shared" si="208"/>
        <v>26.608000000000001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>
        <f t="shared" si="208"/>
        <v>33.667000000000002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>
        <f t="shared" si="208"/>
        <v>40.713999999999999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>
        <f t="shared" si="208"/>
        <v>19.266999999999999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>
        <f t="shared" si="208"/>
        <v>84.286000000000001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>
        <f t="shared" si="208"/>
        <v>29.582999999999998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>
        <f t="shared" si="208"/>
        <v>26.667000000000002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>
        <f t="shared" si="208"/>
        <v>45.978999999999999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>
        <f t="shared" si="208"/>
        <v>125.09099999999999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>
        <f t="shared" si="208"/>
        <v>141.292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>
        <f t="shared" si="208"/>
        <v>55.332999999999998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>
        <f t="shared" si="208"/>
        <v>46.42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>
        <f t="shared" si="208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>
        <f t="shared" si="208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>
        <f t="shared" si="208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>
        <f t="shared" si="208"/>
        <v>89.585999999999999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>
        <f t="shared" si="208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>
        <f t="shared" si="208"/>
        <v>48.704000000000001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>
        <f t="shared" si="208"/>
        <v>53.34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>
        <f t="shared" si="208"/>
        <v>75.087999999999994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>
        <f t="shared" si="208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>
        <f t="shared" si="208"/>
        <v>209.839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>
        <f t="shared" si="208"/>
        <v>61.021999999999998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>
        <f t="shared" si="208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>
        <f t="shared" si="208"/>
        <v>80.034000000000006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>
        <f t="shared" si="208"/>
        <v>29.068999999999999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>
        <f t="shared" si="208"/>
        <v>49.438000000000002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>
        <f t="shared" si="208"/>
        <v>93.977000000000004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>
        <f t="shared" si="208"/>
        <v>61.944000000000003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>
        <f t="shared" si="208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>
        <f t="shared" si="208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>
        <f t="shared" si="208"/>
        <v>66.447000000000003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>
        <f t="shared" si="208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>
        <f t="shared" si="208"/>
        <v>145.65199999999999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>
        <f t="shared" si="208"/>
        <v>25.693999999999999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>
        <f t="shared" si="208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>
        <f t="shared" si="208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>
        <f t="shared" si="208"/>
        <v>142.28100000000001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>
        <f t="shared" si="208"/>
        <v>24.545000000000002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>
        <f t="shared" si="208"/>
        <v>292.77800000000002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>
        <f t="shared" si="208"/>
        <v>44.923000000000002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>
        <f t="shared" si="208"/>
        <v>23.100999999999999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>
        <f t="shared" si="208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>
        <f t="shared" si="208"/>
        <v>72.289000000000001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>
        <f t="shared" si="208"/>
        <v>32.972999999999999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>
        <f t="shared" si="208"/>
        <v>116.652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>
        <f t="shared" ref="P3337:P3400" si="212">IF(L3337=0, 0, ROUND(E3337/L3337, 3))</f>
        <v>79.619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>
        <f t="shared" si="212"/>
        <v>27.777999999999999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>
        <f t="shared" si="212"/>
        <v>81.028999999999996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>
        <f t="shared" si="212"/>
        <v>136.84800000000001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>
        <f t="shared" si="212"/>
        <v>177.61699999999999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>
        <f t="shared" si="212"/>
        <v>109.07899999999999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>
        <f t="shared" si="212"/>
        <v>119.643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>
        <f t="shared" si="212"/>
        <v>78.204999999999998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>
        <f t="shared" si="212"/>
        <v>52.173999999999999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>
        <f t="shared" si="212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>
        <f t="shared" si="212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>
        <f t="shared" si="212"/>
        <v>91.667000000000002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>
        <f t="shared" si="212"/>
        <v>108.59099999999999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>
        <f t="shared" si="212"/>
        <v>69.822999999999993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>
        <f t="shared" si="212"/>
        <v>109.571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>
        <f t="shared" si="212"/>
        <v>71.667000000000002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>
        <f t="shared" si="212"/>
        <v>93.611000000000004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>
        <f t="shared" si="212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>
        <f t="shared" si="212"/>
        <v>35.795000000000002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>
        <f t="shared" si="212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>
        <f t="shared" si="212"/>
        <v>147.333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>
        <f t="shared" si="212"/>
        <v>56.332999999999998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>
        <f t="shared" si="212"/>
        <v>96.19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>
        <f t="shared" si="212"/>
        <v>63.573999999999998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>
        <f t="shared" si="212"/>
        <v>184.78299999999999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>
        <f t="shared" si="212"/>
        <v>126.72199999999999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>
        <f t="shared" si="212"/>
        <v>83.426000000000002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>
        <f t="shared" si="212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>
        <f t="shared" si="212"/>
        <v>302.30799999999999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>
        <f t="shared" si="212"/>
        <v>44.139000000000003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>
        <f t="shared" si="212"/>
        <v>866.66700000000003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>
        <f t="shared" si="212"/>
        <v>61.389000000000003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>
        <f t="shared" si="212"/>
        <v>29.667000000000002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>
        <f t="shared" si="212"/>
        <v>45.478000000000002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>
        <f t="shared" si="212"/>
        <v>96.203999999999994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>
        <f t="shared" si="212"/>
        <v>67.923000000000002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>
        <f t="shared" si="212"/>
        <v>30.777999999999999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>
        <f t="shared" si="212"/>
        <v>38.332999999999998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>
        <f t="shared" si="212"/>
        <v>66.832999999999998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>
        <f t="shared" si="212"/>
        <v>71.730999999999995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>
        <f t="shared" si="212"/>
        <v>176.471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>
        <f t="shared" si="212"/>
        <v>421.10500000000002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>
        <f t="shared" si="212"/>
        <v>104.98699999999999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>
        <f t="shared" si="212"/>
        <v>28.19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>
        <f t="shared" si="212"/>
        <v>54.552999999999997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>
        <f t="shared" si="212"/>
        <v>111.893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>
        <f t="shared" si="212"/>
        <v>85.207999999999998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>
        <f t="shared" si="212"/>
        <v>76.652000000000001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>
        <f t="shared" si="212"/>
        <v>65.167000000000002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>
        <f t="shared" si="212"/>
        <v>93.76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>
        <f t="shared" si="212"/>
        <v>133.333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>
        <f t="shared" si="212"/>
        <v>51.22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>
        <f t="shared" si="212"/>
        <v>100.17100000000001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>
        <f t="shared" si="212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>
        <f t="shared" si="212"/>
        <v>184.67699999999999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>
        <f t="shared" si="212"/>
        <v>69.817999999999998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>
        <f t="shared" si="212"/>
        <v>61.944000000000003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>
        <f t="shared" si="212"/>
        <v>41.667000000000002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>
        <f t="shared" si="212"/>
        <v>36.067999999999998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>
        <f t="shared" si="212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>
        <f t="shared" si="212"/>
        <v>24.210999999999999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>
        <f t="shared" si="212"/>
        <v>55.893000000000001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>
        <f t="shared" si="212"/>
        <v>11.667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>
        <f t="shared" si="212"/>
        <v>68.353999999999999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>
        <f t="shared" ref="P3401:P3464" si="216">IF(L3401=0, 0, ROUND(E3401/L3401, 3))</f>
        <v>27.065000000000001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>
        <f t="shared" si="216"/>
        <v>118.129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>
        <f t="shared" si="216"/>
        <v>44.758000000000003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>
        <f t="shared" si="216"/>
        <v>99.787999999999997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>
        <f t="shared" si="216"/>
        <v>117.64700000000001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>
        <f t="shared" si="216"/>
        <v>203.333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>
        <f t="shared" si="216"/>
        <v>28.324000000000002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>
        <f t="shared" si="216"/>
        <v>110.23099999999999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>
        <f t="shared" si="216"/>
        <v>31.97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>
        <f t="shared" si="216"/>
        <v>58.610999999999997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>
        <f t="shared" si="216"/>
        <v>29.428999999999998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>
        <f t="shared" si="216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>
        <f t="shared" si="216"/>
        <v>199.167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>
        <f t="shared" si="216"/>
        <v>115.38500000000001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>
        <f t="shared" si="216"/>
        <v>46.429000000000002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>
        <f t="shared" si="216"/>
        <v>70.567999999999998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>
        <f t="shared" si="216"/>
        <v>22.222000000000001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>
        <f t="shared" si="216"/>
        <v>159.46700000000001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>
        <f t="shared" si="216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>
        <f t="shared" si="216"/>
        <v>72.054000000000002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>
        <f t="shared" si="216"/>
        <v>63.695999999999998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>
        <f t="shared" si="216"/>
        <v>28.411999999999999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>
        <f t="shared" si="216"/>
        <v>103.214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>
        <f t="shared" si="216"/>
        <v>71.152000000000001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>
        <f t="shared" si="216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>
        <f t="shared" si="216"/>
        <v>81.775999999999996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>
        <f t="shared" si="216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>
        <f t="shared" si="216"/>
        <v>46.609000000000002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>
        <f t="shared" si="216"/>
        <v>51.723999999999997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>
        <f t="shared" si="216"/>
        <v>40.293999999999997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>
        <f t="shared" si="216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>
        <f t="shared" si="216"/>
        <v>30.152999999999999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>
        <f t="shared" si="216"/>
        <v>95.238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>
        <f t="shared" si="216"/>
        <v>52.213999999999999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>
        <f t="shared" si="216"/>
        <v>134.155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>
        <f t="shared" si="216"/>
        <v>62.826999999999998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>
        <f t="shared" si="216"/>
        <v>58.947000000000003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>
        <f t="shared" si="216"/>
        <v>143.108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>
        <f t="shared" si="216"/>
        <v>84.167000000000002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>
        <f t="shared" si="216"/>
        <v>186.071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>
        <f t="shared" si="216"/>
        <v>89.786000000000001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>
        <f t="shared" si="216"/>
        <v>64.158000000000001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>
        <f t="shared" si="216"/>
        <v>59.651000000000003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>
        <f t="shared" si="216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>
        <f t="shared" si="216"/>
        <v>41.222000000000001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>
        <f t="shared" si="216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>
        <f t="shared" si="216"/>
        <v>64.516000000000005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>
        <f t="shared" si="216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>
        <f t="shared" si="216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>
        <f t="shared" si="216"/>
        <v>51.222000000000001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>
        <f t="shared" si="216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>
        <f t="shared" si="216"/>
        <v>19.486999999999998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>
        <f t="shared" si="216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>
        <f t="shared" si="216"/>
        <v>41.405000000000001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>
        <f t="shared" si="216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>
        <f t="shared" si="216"/>
        <v>33.570999999999998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>
        <f t="shared" si="216"/>
        <v>145.87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>
        <f t="shared" si="216"/>
        <v>358.68799999999999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>
        <f t="shared" si="216"/>
        <v>50.981999999999999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>
        <f t="shared" si="216"/>
        <v>45.036999999999999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>
        <f t="shared" si="216"/>
        <v>17.527999999999999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>
        <f t="shared" si="216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>
        <f t="shared" si="216"/>
        <v>57.917000000000002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>
        <f t="shared" si="216"/>
        <v>29.706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>
        <f t="shared" ref="P3465:P3528" si="220">IF(L3465=0, 0, ROUND(E3465/L3465, 3))</f>
        <v>90.683999999999997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>
        <f t="shared" si="220"/>
        <v>55.012999999999998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>
        <f t="shared" si="220"/>
        <v>57.222000000000001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>
        <f t="shared" si="220"/>
        <v>72.950999999999993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>
        <f t="shared" si="220"/>
        <v>64.468000000000004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>
        <f t="shared" si="220"/>
        <v>716.35299999999995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>
        <f t="shared" si="220"/>
        <v>50.396999999999998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>
        <f t="shared" si="220"/>
        <v>41.667000000000002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>
        <f t="shared" si="220"/>
        <v>35.767000000000003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>
        <f t="shared" si="220"/>
        <v>88.739000000000004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>
        <f t="shared" si="220"/>
        <v>148.48500000000001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>
        <f t="shared" si="220"/>
        <v>51.795000000000002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>
        <f t="shared" si="220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>
        <f t="shared" si="220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>
        <f t="shared" si="220"/>
        <v>53.231000000000002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>
        <f t="shared" si="220"/>
        <v>39.595999999999997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>
        <f t="shared" si="220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>
        <f t="shared" si="220"/>
        <v>164.61500000000001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>
        <f t="shared" si="220"/>
        <v>125.053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>
        <f t="shared" si="220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>
        <f t="shared" si="220"/>
        <v>40.286000000000001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>
        <f t="shared" si="220"/>
        <v>64.909000000000006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>
        <f t="shared" si="220"/>
        <v>55.332999999999998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>
        <f t="shared" si="220"/>
        <v>83.143000000000001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>
        <f t="shared" si="220"/>
        <v>38.712000000000003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>
        <f t="shared" si="220"/>
        <v>125.379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>
        <f t="shared" si="220"/>
        <v>78.263999999999996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>
        <f t="shared" si="220"/>
        <v>47.222000000000001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>
        <f t="shared" si="220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>
        <f t="shared" si="220"/>
        <v>114.292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>
        <f t="shared" si="220"/>
        <v>51.723999999999997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>
        <f t="shared" si="220"/>
        <v>30.768999999999998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>
        <f t="shared" si="220"/>
        <v>74.207999999999998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>
        <f t="shared" si="220"/>
        <v>47.845999999999997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>
        <f t="shared" si="220"/>
        <v>34.408000000000001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>
        <f t="shared" si="220"/>
        <v>40.238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>
        <f t="shared" si="220"/>
        <v>60.286000000000001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>
        <f t="shared" si="220"/>
        <v>25.31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>
        <f t="shared" si="220"/>
        <v>35.951999999999998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>
        <f t="shared" si="220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>
        <f t="shared" si="220"/>
        <v>70.763000000000005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>
        <f t="shared" si="220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>
        <f t="shared" si="220"/>
        <v>66.513000000000005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>
        <f t="shared" si="220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>
        <f t="shared" si="220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>
        <f t="shared" si="220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>
        <f t="shared" si="220"/>
        <v>96.667000000000002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>
        <f t="shared" si="220"/>
        <v>60.332999999999998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>
        <f t="shared" si="220"/>
        <v>79.894999999999996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>
        <f t="shared" si="220"/>
        <v>58.823999999999998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>
        <f t="shared" si="220"/>
        <v>75.340999999999994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>
        <f t="shared" si="220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>
        <f t="shared" si="220"/>
        <v>66.956999999999994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>
        <f t="shared" si="220"/>
        <v>227.273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>
        <f t="shared" si="220"/>
        <v>307.69200000000001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>
        <f t="shared" si="220"/>
        <v>50.021000000000001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>
        <f t="shared" si="220"/>
        <v>72.393000000000001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>
        <f t="shared" si="220"/>
        <v>95.951999999999998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>
        <f t="shared" si="220"/>
        <v>45.615000000000002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>
        <f t="shared" si="220"/>
        <v>41.029000000000003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>
        <f t="shared" si="220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>
        <f t="shared" si="220"/>
        <v>137.24299999999999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>
        <f t="shared" si="220"/>
        <v>75.713999999999999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>
        <f t="shared" si="220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>
        <f t="shared" ref="P3529:P3592" si="224">IF(L3529=0, 0, ROUND(E3529/L3529, 3))</f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>
        <f t="shared" si="224"/>
        <v>45.107999999999997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>
        <f t="shared" si="224"/>
        <v>36.667000000000002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>
        <f t="shared" si="224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>
        <f t="shared" si="224"/>
        <v>49.231000000000002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>
        <f t="shared" si="224"/>
        <v>42.295999999999999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>
        <f t="shared" si="224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>
        <f t="shared" si="224"/>
        <v>38.283999999999999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>
        <f t="shared" si="224"/>
        <v>44.847999999999999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>
        <f t="shared" si="224"/>
        <v>13.529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>
        <f t="shared" si="224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>
        <f t="shared" si="224"/>
        <v>30.952000000000002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>
        <f t="shared" si="224"/>
        <v>55.231000000000002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>
        <f t="shared" si="224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>
        <f t="shared" si="224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>
        <f t="shared" si="224"/>
        <v>66.153000000000006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>
        <f t="shared" si="224"/>
        <v>54.137999999999998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>
        <f t="shared" si="224"/>
        <v>104.167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>
        <f t="shared" si="224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>
        <f t="shared" si="224"/>
        <v>59.210999999999999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>
        <f t="shared" si="224"/>
        <v>119.176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>
        <f t="shared" si="224"/>
        <v>164.61500000000001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>
        <f t="shared" si="224"/>
        <v>24.286000000000001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>
        <f t="shared" si="224"/>
        <v>40.938000000000002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>
        <f t="shared" si="224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>
        <f t="shared" si="224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>
        <f t="shared" si="224"/>
        <v>56.201999999999998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>
        <f t="shared" si="224"/>
        <v>107.002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>
        <f t="shared" si="224"/>
        <v>171.429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>
        <f t="shared" si="224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>
        <f t="shared" si="224"/>
        <v>179.27600000000001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>
        <f t="shared" si="224"/>
        <v>22.908999999999999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>
        <f t="shared" si="224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>
        <f t="shared" si="224"/>
        <v>46.892000000000003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>
        <f t="shared" si="224"/>
        <v>47.406999999999996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>
        <f t="shared" si="224"/>
        <v>15.129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>
        <f t="shared" si="224"/>
        <v>21.097999999999999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>
        <f t="shared" si="224"/>
        <v>59.118000000000002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>
        <f t="shared" si="224"/>
        <v>97.917000000000002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>
        <f t="shared" si="224"/>
        <v>55.131999999999998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>
        <f t="shared" si="224"/>
        <v>26.536999999999999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>
        <f t="shared" si="224"/>
        <v>58.420999999999999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>
        <f t="shared" si="224"/>
        <v>122.53700000000001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>
        <f t="shared" si="224"/>
        <v>87.962000000000003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>
        <f t="shared" si="224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>
        <f t="shared" si="224"/>
        <v>55.555999999999997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>
        <f t="shared" si="224"/>
        <v>39.537999999999997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>
        <f t="shared" si="224"/>
        <v>136.77799999999999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>
        <f t="shared" si="224"/>
        <v>99.343000000000004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>
        <f t="shared" si="224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>
        <f t="shared" si="224"/>
        <v>28.888999999999999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>
        <f t="shared" si="224"/>
        <v>40.545999999999999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>
        <f t="shared" si="224"/>
        <v>35.713999999999999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>
        <f t="shared" si="224"/>
        <v>37.963000000000001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>
        <f t="shared" si="224"/>
        <v>33.332999999999998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>
        <f t="shared" si="224"/>
        <v>58.570999999999998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>
        <f t="shared" si="224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>
        <f t="shared" si="224"/>
        <v>30.937999999999999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>
        <f t="shared" si="224"/>
        <v>176.08699999999999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>
        <f t="shared" si="224"/>
        <v>151.98099999999999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>
        <f t="shared" si="224"/>
        <v>22.606999999999999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>
        <f t="shared" si="224"/>
        <v>18.273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>
        <f t="shared" si="224"/>
        <v>82.257999999999996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>
        <f t="shared" si="224"/>
        <v>68.534000000000006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>
        <f t="shared" ref="P3593:P3656" si="228">IF(L3593=0, 0, ROUND(E3593/L3593, 3))</f>
        <v>68.055999999999997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>
        <f t="shared" si="228"/>
        <v>72.713999999999999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>
        <f t="shared" si="228"/>
        <v>77.186000000000007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>
        <f t="shared" si="228"/>
        <v>55.972000000000001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>
        <f t="shared" si="228"/>
        <v>49.694000000000003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>
        <f t="shared" si="228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>
        <f t="shared" si="228"/>
        <v>77.727000000000004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>
        <f t="shared" si="228"/>
        <v>40.777999999999999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>
        <f t="shared" si="228"/>
        <v>59.411999999999999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>
        <f t="shared" si="228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>
        <f t="shared" si="228"/>
        <v>39.377000000000002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>
        <f t="shared" si="228"/>
        <v>81.673000000000002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>
        <f t="shared" si="228"/>
        <v>44.911999999999999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>
        <f t="shared" si="228"/>
        <v>49.058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>
        <f t="shared" si="228"/>
        <v>30.667000000000002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>
        <f t="shared" si="228"/>
        <v>61.063000000000002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>
        <f t="shared" si="228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>
        <f t="shared" si="228"/>
        <v>29.63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>
        <f t="shared" si="228"/>
        <v>143.095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>
        <f t="shared" si="228"/>
        <v>52.354999999999997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>
        <f t="shared" si="228"/>
        <v>66.667000000000002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>
        <f t="shared" si="228"/>
        <v>126.667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>
        <f t="shared" si="228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>
        <f t="shared" si="228"/>
        <v>35.493000000000002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>
        <f t="shared" si="228"/>
        <v>37.082999999999998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>
        <f t="shared" si="228"/>
        <v>69.332999999999998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>
        <f t="shared" si="228"/>
        <v>17.254999999999999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>
        <f t="shared" si="228"/>
        <v>36.070999999999998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>
        <f t="shared" si="228"/>
        <v>66.471000000000004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>
        <f t="shared" si="228"/>
        <v>56.066000000000003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>
        <f t="shared" si="228"/>
        <v>47.029000000000003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>
        <f t="shared" si="228"/>
        <v>47.665999999999997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>
        <f t="shared" si="228"/>
        <v>88.234999999999999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>
        <f t="shared" si="228"/>
        <v>80.718000000000004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>
        <f t="shared" si="228"/>
        <v>39.487000000000002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>
        <f t="shared" si="228"/>
        <v>84.853999999999999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>
        <f t="shared" si="228"/>
        <v>68.965999999999994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>
        <f t="shared" si="228"/>
        <v>0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>
        <f t="shared" si="228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>
        <f t="shared" si="228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>
        <f t="shared" si="228"/>
        <v>147.881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>
        <f t="shared" si="228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>
        <f t="shared" si="228"/>
        <v>56.838999999999999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>
        <f t="shared" si="228"/>
        <v>176.94399999999999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>
        <f t="shared" si="228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>
        <f t="shared" si="228"/>
        <v>0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>
        <f t="shared" si="228"/>
        <v>66.143000000000001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>
        <f t="shared" si="228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>
        <f t="shared" si="228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>
        <f t="shared" si="228"/>
        <v>18.332999999999998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>
        <f t="shared" si="228"/>
        <v>0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>
        <f t="shared" si="228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>
        <f t="shared" si="228"/>
        <v>0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>
        <f t="shared" si="228"/>
        <v>68.417000000000002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>
        <f t="shared" si="228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>
        <f t="shared" si="228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>
        <f t="shared" si="228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>
        <f t="shared" si="228"/>
        <v>550.04100000000005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>
        <f t="shared" si="228"/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>
        <f t="shared" si="228"/>
        <v>29.411999999999999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>
        <f t="shared" si="228"/>
        <v>57.777999999999999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>
        <f t="shared" si="228"/>
        <v>44.234999999999999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>
        <f t="shared" si="228"/>
        <v>60.908999999999999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>
        <f t="shared" si="228"/>
        <v>68.841999999999999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>
        <f t="shared" ref="P3657:P3720" si="232">IF(L3657=0, 0, ROUND(E3657/L3657, 3))</f>
        <v>73.581999999999994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>
        <f t="shared" si="232"/>
        <v>115.02200000000001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>
        <f t="shared" si="232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>
        <f t="shared" si="232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>
        <f t="shared" si="232"/>
        <v>235.46199999999999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>
        <f t="shared" si="232"/>
        <v>11.364000000000001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>
        <f t="shared" si="232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>
        <f t="shared" si="232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>
        <f t="shared" si="232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>
        <f t="shared" si="232"/>
        <v>46.052999999999997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>
        <f t="shared" si="232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>
        <f t="shared" si="232"/>
        <v>31.579000000000001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>
        <f t="shared" si="232"/>
        <v>53.363999999999997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>
        <f t="shared" si="232"/>
        <v>36.963999999999999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>
        <f t="shared" si="232"/>
        <v>81.293999999999997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>
        <f t="shared" si="232"/>
        <v>20.082999999999998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>
        <f t="shared" si="232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>
        <f t="shared" si="232"/>
        <v>53.439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>
        <f t="shared" si="232"/>
        <v>39.868000000000002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>
        <f t="shared" si="232"/>
        <v>145.161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>
        <f t="shared" si="232"/>
        <v>23.332999999999998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>
        <f t="shared" si="232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>
        <f t="shared" si="232"/>
        <v>62.052999999999997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>
        <f t="shared" si="232"/>
        <v>66.129000000000005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>
        <f t="shared" si="232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>
        <f t="shared" si="232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>
        <f t="shared" si="232"/>
        <v>62.167000000000002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>
        <f t="shared" si="232"/>
        <v>62.328000000000003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>
        <f t="shared" si="232"/>
        <v>58.787999999999997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>
        <f t="shared" si="232"/>
        <v>45.347999999999999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>
        <f t="shared" si="232"/>
        <v>41.944000000000003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>
        <f t="shared" si="232"/>
        <v>59.167000000000002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>
        <f t="shared" si="232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>
        <f t="shared" si="232"/>
        <v>83.974000000000004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>
        <f t="shared" si="232"/>
        <v>57.258000000000003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>
        <f t="shared" si="232"/>
        <v>58.064999999999998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>
        <f t="shared" si="232"/>
        <v>186.803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>
        <f t="shared" si="232"/>
        <v>74.117999999999995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>
        <f t="shared" si="232"/>
        <v>30.713999999999999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>
        <f t="shared" si="232"/>
        <v>62.667000000000002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>
        <f t="shared" si="232"/>
        <v>121.364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>
        <f t="shared" si="232"/>
        <v>39.744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>
        <f t="shared" si="232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>
        <f t="shared" si="232"/>
        <v>40.631999999999998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>
        <f t="shared" si="232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>
        <f t="shared" si="232"/>
        <v>33.667000000000002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>
        <f t="shared" si="232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>
        <f t="shared" si="232"/>
        <v>155.952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>
        <f t="shared" si="232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>
        <f t="shared" si="232"/>
        <v>15.148999999999999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>
        <f t="shared" si="232"/>
        <v>83.570999999999998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>
        <f t="shared" si="232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>
        <f t="shared" si="232"/>
        <v>80.87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>
        <f t="shared" si="232"/>
        <v>53.845999999999997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>
        <f t="shared" si="232"/>
        <v>30.928999999999998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>
        <f t="shared" si="232"/>
        <v>67.962999999999994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>
        <f t="shared" si="232"/>
        <v>27.143000000000001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>
        <f t="shared" si="232"/>
        <v>110.86499999999999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>
        <f t="shared" si="232"/>
        <v>106.842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>
        <f t="shared" si="232"/>
        <v>105.515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>
        <f t="shared" si="232"/>
        <v>132.96299999999999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>
        <f t="shared" si="232"/>
        <v>51.917000000000002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>
        <f t="shared" si="232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>
        <f t="shared" si="232"/>
        <v>26.021999999999998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>
        <f t="shared" ref="P3721:P3784" si="236">IF(L3721=0, 0, ROUND(E3721/L3721, 3))</f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>
        <f t="shared" si="236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>
        <f t="shared" si="236"/>
        <v>114.545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>
        <f t="shared" si="236"/>
        <v>47.656999999999996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>
        <f t="shared" si="236"/>
        <v>72.888999999999996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>
        <f t="shared" si="236"/>
        <v>49.545999999999999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>
        <f t="shared" si="236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>
        <f t="shared" si="236"/>
        <v>62.587000000000003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>
        <f t="shared" si="236"/>
        <v>61.061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>
        <f t="shared" si="236"/>
        <v>60.064999999999998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>
        <f t="shared" si="236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>
        <f t="shared" si="236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>
        <f t="shared" si="236"/>
        <v>51.667000000000002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>
        <f t="shared" si="236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>
        <f t="shared" si="236"/>
        <v>0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>
        <f t="shared" si="236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>
        <f t="shared" si="236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>
        <f t="shared" si="236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>
        <f t="shared" si="236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>
        <f t="shared" si="236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>
        <f t="shared" si="236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>
        <f t="shared" si="236"/>
        <v>25.571000000000002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>
        <f t="shared" si="236"/>
        <v>0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>
        <f t="shared" si="236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>
        <f t="shared" si="236"/>
        <v>0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>
        <f t="shared" si="236"/>
        <v>0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>
        <f t="shared" si="236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>
        <f t="shared" si="236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>
        <f t="shared" si="236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>
        <f t="shared" si="236"/>
        <v>99.537999999999997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>
        <f t="shared" si="236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>
        <f t="shared" si="236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>
        <f t="shared" si="236"/>
        <v>120.545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>
        <f t="shared" si="236"/>
        <v>37.667000000000002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>
        <f t="shared" si="236"/>
        <v>172.233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>
        <f t="shared" si="236"/>
        <v>111.111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>
        <f t="shared" si="236"/>
        <v>25.463999999999999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>
        <f t="shared" si="236"/>
        <v>267.64699999999999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>
        <f t="shared" si="236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>
        <f t="shared" si="236"/>
        <v>59.037999999999997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>
        <f t="shared" si="236"/>
        <v>50.110999999999997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>
        <f t="shared" si="236"/>
        <v>55.503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>
        <f t="shared" si="236"/>
        <v>166.667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>
        <f t="shared" si="236"/>
        <v>47.429000000000002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>
        <f t="shared" si="236"/>
        <v>64.935000000000002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>
        <f t="shared" si="236"/>
        <v>55.555999999999997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>
        <f t="shared" si="236"/>
        <v>74.224000000000004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>
        <f t="shared" si="236"/>
        <v>106.92700000000001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>
        <f t="shared" si="236"/>
        <v>41.695999999999998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>
        <f t="shared" si="236"/>
        <v>74.242999999999995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>
        <f t="shared" si="236"/>
        <v>73.332999999999998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>
        <f t="shared" si="236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>
        <f t="shared" si="236"/>
        <v>38.420999999999999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>
        <f t="shared" si="236"/>
        <v>166.97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>
        <f t="shared" si="236"/>
        <v>94.912000000000006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>
        <f t="shared" si="236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>
        <f t="shared" si="236"/>
        <v>143.214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>
        <f t="shared" si="236"/>
        <v>90.819000000000003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>
        <f t="shared" si="236"/>
        <v>48.542000000000002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>
        <f t="shared" si="236"/>
        <v>70.028000000000006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>
        <f t="shared" si="236"/>
        <v>135.626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>
        <f t="shared" si="236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>
        <f t="shared" si="236"/>
        <v>94.903999999999996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>
        <f t="shared" si="236"/>
        <v>75.37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>
        <f t="shared" ref="P3785:P3848" si="240">IF(L3785=0, 0, ROUND(E3785/L3785, 3))</f>
        <v>64.457999999999998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>
        <f t="shared" si="240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>
        <f t="shared" si="240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>
        <f t="shared" si="240"/>
        <v>93.775000000000006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>
        <f t="shared" si="240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>
        <f t="shared" si="240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>
        <f t="shared" si="240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>
        <f t="shared" si="240"/>
        <v>0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>
        <f t="shared" si="240"/>
        <v>0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>
        <f t="shared" si="240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>
        <f t="shared" si="240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>
        <f t="shared" si="240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>
        <f t="shared" si="240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>
        <f t="shared" si="240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>
        <f t="shared" si="240"/>
        <v>145.405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>
        <f t="shared" si="240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>
        <f t="shared" si="240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>
        <f t="shared" si="240"/>
        <v>55.063000000000002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>
        <f t="shared" si="240"/>
        <v>47.332999999999998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>
        <f t="shared" si="240"/>
        <v>0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>
        <f t="shared" si="240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>
        <f t="shared" si="240"/>
        <v>0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>
        <f t="shared" si="240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>
        <f t="shared" si="240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>
        <f t="shared" si="240"/>
        <v>50.555999999999997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>
        <f t="shared" si="240"/>
        <v>41.667000000000002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>
        <f t="shared" si="240"/>
        <v>53.289000000000001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>
        <f t="shared" si="240"/>
        <v>70.230999999999995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>
        <f t="shared" si="240"/>
        <v>43.420999999999999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>
        <f t="shared" si="240"/>
        <v>199.18199999999999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>
        <f t="shared" si="240"/>
        <v>78.518000000000001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>
        <f t="shared" si="240"/>
        <v>61.823999999999998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>
        <f t="shared" si="240"/>
        <v>50.000999999999998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>
        <f t="shared" si="240"/>
        <v>48.34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>
        <f t="shared" si="240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>
        <f t="shared" si="240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>
        <f t="shared" si="240"/>
        <v>40.923000000000002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>
        <f t="shared" si="240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>
        <f t="shared" si="240"/>
        <v>79.543000000000006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>
        <f t="shared" si="240"/>
        <v>72.382000000000005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>
        <f t="shared" si="240"/>
        <v>64.634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>
        <f t="shared" si="240"/>
        <v>38.570999999999998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>
        <f t="shared" si="240"/>
        <v>107.571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>
        <f t="shared" si="240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>
        <f t="shared" si="240"/>
        <v>70.462000000000003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>
        <f t="shared" si="240"/>
        <v>178.571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>
        <f t="shared" si="240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>
        <f t="shared" si="240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>
        <f t="shared" si="240"/>
        <v>58.901000000000003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>
        <f t="shared" si="240"/>
        <v>139.55600000000001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>
        <f t="shared" si="240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>
        <f t="shared" si="240"/>
        <v>57.386000000000003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>
        <f t="shared" si="240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>
        <f t="shared" si="240"/>
        <v>64.286000000000001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>
        <f t="shared" si="240"/>
        <v>120.11799999999999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>
        <f t="shared" si="240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>
        <f t="shared" si="240"/>
        <v>63.280999999999999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>
        <f t="shared" si="240"/>
        <v>21.667000000000002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>
        <f t="shared" si="240"/>
        <v>25.646999999999998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>
        <f t="shared" si="240"/>
        <v>47.695999999999998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>
        <f t="shared" si="240"/>
        <v>56.052999999999997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>
        <f t="shared" si="240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>
        <f t="shared" si="240"/>
        <v>70.167000000000002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>
        <f t="shared" si="240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>
        <f t="shared" ref="P3849:P3912" si="244">IF(L3849=0, 0, ROUND(E3849/L3849, 3))</f>
        <v>188.55600000000001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>
        <f t="shared" si="244"/>
        <v>49.512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>
        <f t="shared" si="244"/>
        <v>75.463999999999999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>
        <f t="shared" si="244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>
        <f t="shared" si="244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>
        <f t="shared" si="244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>
        <f t="shared" si="244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>
        <f t="shared" si="244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>
        <f t="shared" si="244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>
        <f t="shared" si="244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>
        <f t="shared" si="244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>
        <f t="shared" si="244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>
        <f t="shared" si="244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>
        <f t="shared" si="244"/>
        <v>81.537999999999997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>
        <f t="shared" si="244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>
        <f t="shared" si="244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>
        <f t="shared" si="244"/>
        <v>0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>
        <f t="shared" si="244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>
        <f t="shared" si="244"/>
        <v>46.429000000000002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>
        <f t="shared" si="244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>
        <f t="shared" si="244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>
        <f t="shared" si="244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>
        <f t="shared" si="244"/>
        <v>30.132999999999999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>
        <f t="shared" si="244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>
        <f t="shared" si="244"/>
        <v>13.333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>
        <f t="shared" si="244"/>
        <v>0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>
        <f t="shared" si="244"/>
        <v>0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>
        <f t="shared" si="244"/>
        <v>0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>
        <f t="shared" si="244"/>
        <v>0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>
        <f t="shared" si="244"/>
        <v>44.761000000000003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>
        <f t="shared" si="244"/>
        <v>88.643000000000001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>
        <f t="shared" si="244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>
        <f t="shared" si="244"/>
        <v>0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>
        <f t="shared" si="244"/>
        <v>57.646999999999998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>
        <f t="shared" si="244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>
        <f t="shared" si="244"/>
        <v>0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>
        <f t="shared" si="244"/>
        <v>0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>
        <f t="shared" si="244"/>
        <v>0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>
        <f t="shared" si="244"/>
        <v>0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>
        <f t="shared" si="244"/>
        <v>0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>
        <f t="shared" si="244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>
        <f t="shared" si="244"/>
        <v>38.713999999999999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>
        <f t="shared" si="244"/>
        <v>13.111000000000001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>
        <f t="shared" si="244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>
        <f t="shared" si="244"/>
        <v>37.143000000000001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>
        <f t="shared" si="244"/>
        <v>0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>
        <f t="shared" si="244"/>
        <v>128.274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>
        <f t="shared" si="244"/>
        <v>47.273000000000003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>
        <f t="shared" si="244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>
        <f t="shared" si="244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>
        <f t="shared" si="244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>
        <f t="shared" si="244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>
        <f t="shared" si="244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>
        <f t="shared" si="244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>
        <f t="shared" si="244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>
        <f t="shared" si="244"/>
        <v>47.258000000000003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>
        <f t="shared" si="244"/>
        <v>0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>
        <f t="shared" si="244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>
        <f t="shared" si="244"/>
        <v>24.713999999999999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>
        <f t="shared" si="244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>
        <f t="shared" si="244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>
        <f t="shared" si="244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>
        <f t="shared" si="244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>
        <f t="shared" si="244"/>
        <v>61.667000000000002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>
        <f t="shared" ref="P3913:P3976" si="248">IF(L3913=0, 0, ROUND(E3913/L3913, 3))</f>
        <v>83.138999999999996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>
        <f t="shared" si="248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>
        <f t="shared" si="248"/>
        <v>142.857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>
        <f t="shared" si="248"/>
        <v>33.667000000000002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>
        <f t="shared" si="248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>
        <f t="shared" si="248"/>
        <v>0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>
        <f t="shared" si="248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>
        <f t="shared" si="248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>
        <f t="shared" si="248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>
        <f t="shared" si="248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>
        <f t="shared" si="248"/>
        <v>0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>
        <f t="shared" si="248"/>
        <v>10.167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>
        <f t="shared" si="248"/>
        <v>81.412000000000006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>
        <f t="shared" si="248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>
        <f t="shared" si="248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>
        <f t="shared" si="248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>
        <f t="shared" si="248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>
        <f t="shared" si="248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>
        <f t="shared" si="248"/>
        <v>32.356999999999999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>
        <f t="shared" si="248"/>
        <v>0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>
        <f t="shared" si="248"/>
        <v>0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>
        <f t="shared" si="248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>
        <f t="shared" si="248"/>
        <v>91.832999999999998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>
        <f t="shared" si="248"/>
        <v>45.832999999999998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>
        <f t="shared" si="248"/>
        <v>57.173999999999999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>
        <f t="shared" si="248"/>
        <v>0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>
        <f t="shared" si="248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>
        <f t="shared" si="248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>
        <f t="shared" si="248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>
        <f t="shared" si="248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>
        <f t="shared" si="248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>
        <f t="shared" si="248"/>
        <v>0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>
        <f t="shared" si="248"/>
        <v>137.077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>
        <f t="shared" si="248"/>
        <v>0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>
        <f t="shared" si="248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>
        <f t="shared" si="248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>
        <f t="shared" si="248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>
        <f t="shared" si="248"/>
        <v>0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>
        <f t="shared" si="248"/>
        <v>49.280999999999999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>
        <f t="shared" si="248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>
        <f t="shared" si="248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>
        <f t="shared" si="248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>
        <f t="shared" si="248"/>
        <v>0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>
        <f t="shared" si="248"/>
        <v>0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>
        <f t="shared" si="248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>
        <f t="shared" si="248"/>
        <v>0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>
        <f t="shared" si="248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>
        <f t="shared" si="248"/>
        <v>40.063000000000002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>
        <f t="shared" si="248"/>
        <v>24.332999999999998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>
        <f t="shared" si="248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>
        <f t="shared" si="248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>
        <f t="shared" si="248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>
        <f t="shared" si="248"/>
        <v>0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>
        <f t="shared" si="248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>
        <f t="shared" si="248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>
        <f t="shared" si="248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>
        <f t="shared" si="248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>
        <f t="shared" si="248"/>
        <v>47.908999999999999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>
        <f t="shared" si="248"/>
        <v>35.167000000000002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>
        <f t="shared" si="248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>
        <f t="shared" si="248"/>
        <v>22.667000000000002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>
        <f t="shared" si="248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>
        <f t="shared" si="248"/>
        <v>105.541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>
        <f t="shared" si="248"/>
        <v>29.091000000000001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>
        <f t="shared" ref="P3977:P4040" si="252">IF(L3977=0, 0, ROUND(E3977/L3977, 3))</f>
        <v>0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>
        <f t="shared" si="252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>
        <f t="shared" si="252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>
        <f t="shared" si="252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>
        <f t="shared" si="252"/>
        <v>18.332999999999998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>
        <f t="shared" si="252"/>
        <v>64.286000000000001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>
        <f t="shared" si="252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>
        <f t="shared" si="252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>
        <f t="shared" si="252"/>
        <v>84.283000000000001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>
        <f t="shared" si="252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>
        <f t="shared" si="252"/>
        <v>33.737000000000002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>
        <f t="shared" si="252"/>
        <v>37.537999999999997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>
        <f t="shared" si="252"/>
        <v>11.615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>
        <f t="shared" si="252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>
        <f t="shared" si="252"/>
        <v>0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>
        <f t="shared" si="252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>
        <f t="shared" si="252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>
        <f t="shared" si="252"/>
        <v>60.110999999999997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>
        <f t="shared" si="252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>
        <f t="shared" si="252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>
        <f t="shared" si="252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>
        <f t="shared" si="252"/>
        <v>29.234999999999999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>
        <f t="shared" si="252"/>
        <v>0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>
        <f t="shared" si="252"/>
        <v>59.582999999999998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>
        <f t="shared" si="252"/>
        <v>82.570999999999998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>
        <f t="shared" si="252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>
        <f t="shared" si="252"/>
        <v>32.356999999999999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>
        <f t="shared" si="252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>
        <f t="shared" si="252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>
        <f t="shared" si="252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>
        <f t="shared" si="252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>
        <f t="shared" si="252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>
        <f t="shared" si="252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>
        <f t="shared" si="252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>
        <f t="shared" si="252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>
        <f t="shared" si="252"/>
        <v>45.841999999999999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>
        <f t="shared" si="252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>
        <f t="shared" si="252"/>
        <v>0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>
        <f t="shared" si="252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>
        <f t="shared" si="252"/>
        <v>0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>
        <f t="shared" si="252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>
        <f t="shared" si="252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>
        <f t="shared" si="252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>
        <f t="shared" si="252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>
        <f t="shared" si="252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>
        <f t="shared" si="252"/>
        <v>33.332999999999998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>
        <f t="shared" si="252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>
        <f t="shared" si="252"/>
        <v>63.558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>
        <f t="shared" si="252"/>
        <v>0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>
        <f t="shared" si="252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>
        <f t="shared" si="252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>
        <f t="shared" si="252"/>
        <v>0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>
        <f t="shared" si="252"/>
        <v>30.713999999999999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>
        <f t="shared" si="252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>
        <f t="shared" si="252"/>
        <v>0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>
        <f t="shared" si="252"/>
        <v>66.667000000000002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>
        <f t="shared" si="252"/>
        <v>0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>
        <f t="shared" si="252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>
        <f t="shared" si="252"/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>
        <f t="shared" si="252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>
        <f t="shared" si="252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>
        <f t="shared" si="252"/>
        <v>166.059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>
        <f t="shared" si="252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>
        <f t="shared" si="252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>
        <f t="shared" ref="P4041:P4104" si="256">IF(L4041=0, 0, ROUND(E4041/L4041, 3))</f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>
        <f t="shared" si="256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>
        <f t="shared" si="256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>
        <f t="shared" si="256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>
        <f t="shared" si="256"/>
        <v>0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>
        <f t="shared" si="256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>
        <f t="shared" si="256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>
        <f t="shared" si="256"/>
        <v>38.332999999999998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>
        <f t="shared" si="256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>
        <f t="shared" si="256"/>
        <v>32.978000000000002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>
        <f t="shared" si="256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>
        <f t="shared" si="256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>
        <f t="shared" si="256"/>
        <v>0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>
        <f t="shared" si="256"/>
        <v>86.614999999999995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>
        <f t="shared" si="256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>
        <f t="shared" si="256"/>
        <v>0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>
        <f t="shared" si="256"/>
        <v>41.951999999999998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>
        <f t="shared" si="256"/>
        <v>88.332999999999998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>
        <f t="shared" si="256"/>
        <v>129.167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>
        <f t="shared" si="256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>
        <f t="shared" si="256"/>
        <v>35.713999999999999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>
        <f t="shared" si="256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>
        <f t="shared" si="256"/>
        <v>0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>
        <f t="shared" si="256"/>
        <v>163.333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>
        <f t="shared" si="256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>
        <f t="shared" si="256"/>
        <v>64.167000000000002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>
        <f t="shared" si="256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>
        <f t="shared" si="256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>
        <f t="shared" si="256"/>
        <v>179.11799999999999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>
        <f t="shared" si="256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>
        <f t="shared" si="256"/>
        <v>33.076999999999998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>
        <f t="shared" si="256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>
        <f t="shared" si="256"/>
        <v>0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>
        <f t="shared" si="256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>
        <f t="shared" si="256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>
        <f t="shared" si="256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>
        <f t="shared" si="256"/>
        <v>44.308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>
        <f t="shared" si="256"/>
        <v>0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>
        <f t="shared" si="256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>
        <f t="shared" si="256"/>
        <v>0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>
        <f t="shared" si="256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>
        <f t="shared" si="256"/>
        <v>0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>
        <f t="shared" si="256"/>
        <v>29.167000000000002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>
        <f t="shared" si="256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>
        <f t="shared" si="256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>
        <f t="shared" si="256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>
        <f t="shared" si="256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>
        <f t="shared" si="256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>
        <f t="shared" si="256"/>
        <v>0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>
        <f t="shared" si="256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>
        <f t="shared" si="256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>
        <f t="shared" si="256"/>
        <v>10.667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>
        <f t="shared" si="256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>
        <f t="shared" si="256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>
        <f t="shared" si="256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>
        <f t="shared" si="256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>
        <f t="shared" si="256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>
        <f t="shared" si="256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>
        <f t="shared" si="256"/>
        <v>0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>
        <f t="shared" si="256"/>
        <v>0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>
        <f t="shared" si="256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>
        <f t="shared" si="256"/>
        <v>0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>
        <f t="shared" si="256"/>
        <v>0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>
        <f t="shared" si="256"/>
        <v>22.832999999999998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>
        <f t="shared" ref="P4105:P4115" si="260">IF(L4105=0, 0, ROUND(E4105/L4105, 3))</f>
        <v>16.667000000000002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>
        <f t="shared" si="260"/>
        <v>45.786000000000001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>
        <f t="shared" si="260"/>
        <v>383.33300000000003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>
        <f t="shared" si="260"/>
        <v>106.97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>
        <f t="shared" si="260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>
        <f t="shared" si="260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>
        <f t="shared" si="260"/>
        <v>0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>
        <f t="shared" si="260"/>
        <v>14.333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>
        <f t="shared" si="260"/>
        <v>15.667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>
        <f t="shared" si="260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>
        <f t="shared" si="260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">
    <cfRule type="containsText" dxfId="19" priority="20" operator="containsText" text="successful">
      <formula>NOT(ISERROR(SEARCH("successful",F2)))</formula>
    </cfRule>
    <cfRule type="containsText" dxfId="18" priority="21" operator="containsText" text="successful">
      <formula>NOT(ISERROR(SEARCH("successful",F2)))</formula>
    </cfRule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17" priority="12" operator="containsText" text="live">
      <formula>NOT(ISERROR(SEARCH("live",F1)))</formula>
    </cfRule>
    <cfRule type="containsText" dxfId="16" priority="13" operator="containsText" text="canceled">
      <formula>NOT(ISERROR(SEARCH("canceled",F1)))</formula>
    </cfRule>
    <cfRule type="containsText" dxfId="15" priority="14" operator="containsText" text="failed">
      <formula>NOT(ISERROR(SEARCH("failed",F1)))</formula>
    </cfRule>
    <cfRule type="containsText" dxfId="14" priority="15" operator="containsText" text="cancelled">
      <formula>NOT(ISERROR(SEARCH("cancelled",F1)))</formula>
    </cfRule>
    <cfRule type="containsText" dxfId="13" priority="16" operator="containsText" text="cancelled">
      <formula>NOT(ISERROR(SEARCH("cancelled",F1)))</formula>
    </cfRule>
    <cfRule type="containsText" dxfId="12" priority="17" operator="containsText" text="successful">
      <formula>NOT(ISERROR(SEARCH("successful",F1)))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2">
    <cfRule type="containsText" dxfId="11" priority="19" operator="containsText" text="canceled">
      <formula>NOT(ISERROR(SEARCH("canceled",F122)))</formula>
    </cfRule>
  </conditionalFormatting>
  <conditionalFormatting sqref="O1:O4115 P1:Y1">
    <cfRule type="cellIs" dxfId="10" priority="5" operator="between">
      <formula>2</formula>
      <formula>100</formula>
    </cfRule>
    <cfRule type="cellIs" dxfId="9" priority="7" operator="between">
      <formula>2</formula>
      <formula>100</formula>
    </cfRule>
    <cfRule type="cellIs" dxfId="8" priority="9" operator="between">
      <formula>2</formula>
      <formula>6</formula>
    </cfRule>
    <cfRule type="cellIs" dxfId="7" priority="10" operator="between">
      <formula>1</formula>
      <formula>1.99</formula>
    </cfRule>
    <cfRule type="cellIs" dxfId="6" priority="11" operator="lessThan">
      <formula>1</formula>
    </cfRule>
  </conditionalFormatting>
  <conditionalFormatting sqref="O79">
    <cfRule type="cellIs" dxfId="5" priority="6" operator="between">
      <formula>2</formula>
      <formula>100</formula>
    </cfRule>
    <cfRule type="cellIs" dxfId="4" priority="8" operator="between">
      <formula>"200$"</formula>
      <formula>100</formula>
    </cfRule>
  </conditionalFormatting>
  <conditionalFormatting sqref="O1:O1048576">
    <cfRule type="cellIs" dxfId="3" priority="1" operator="between">
      <formula>2</formula>
      <formula>100000</formula>
    </cfRule>
    <cfRule type="cellIs" dxfId="2" priority="2" operator="between">
      <formula>1</formula>
      <formula>1.99</formula>
    </cfRule>
    <cfRule type="cellIs" dxfId="1" priority="4" operator="between">
      <formula>2</formula>
      <formula>10000</formula>
    </cfRule>
  </conditionalFormatting>
  <conditionalFormatting sqref="O1204">
    <cfRule type="cellIs" dxfId="0" priority="3" operator="between">
      <formula>1</formula>
      <formula>2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3D9C-1D59-40A6-8B52-C3CB4B1E2BD9}">
  <dimension ref="A1:G7"/>
  <sheetViews>
    <sheetView workbookViewId="0">
      <selection activeCell="B9" sqref="B9"/>
    </sheetView>
  </sheetViews>
  <sheetFormatPr defaultRowHeight="15" x14ac:dyDescent="0.25"/>
  <cols>
    <col min="1" max="1" width="20.5703125" customWidth="1"/>
    <col min="2" max="2" width="19.28515625" customWidth="1"/>
    <col min="3" max="3" width="21.42578125" customWidth="1"/>
    <col min="4" max="4" width="19.7109375" customWidth="1"/>
    <col min="5" max="5" width="14.28515625" customWidth="1"/>
    <col min="6" max="6" width="15.5703125" customWidth="1"/>
    <col min="7" max="7" width="12.5703125" bestFit="1" customWidth="1"/>
  </cols>
  <sheetData>
    <row r="1" spans="1:7" x14ac:dyDescent="0.25">
      <c r="B1" s="1" t="s">
        <v>8404</v>
      </c>
      <c r="C1" s="1" t="s">
        <v>8405</v>
      </c>
      <c r="D1" s="1" t="s">
        <v>8412</v>
      </c>
      <c r="E1" s="1" t="s">
        <v>8413</v>
      </c>
      <c r="F1" s="1" t="s">
        <v>8414</v>
      </c>
      <c r="G1" s="1" t="s">
        <v>8413</v>
      </c>
    </row>
    <row r="2" spans="1:7" x14ac:dyDescent="0.25">
      <c r="A2" s="12" t="s">
        <v>8406</v>
      </c>
    </row>
    <row r="3" spans="1:7" x14ac:dyDescent="0.25">
      <c r="A3" s="12" t="s">
        <v>8407</v>
      </c>
    </row>
    <row r="4" spans="1:7" x14ac:dyDescent="0.25">
      <c r="A4" s="12" t="s">
        <v>8408</v>
      </c>
    </row>
    <row r="5" spans="1:7" x14ac:dyDescent="0.25">
      <c r="A5" s="12" t="s">
        <v>8409</v>
      </c>
    </row>
    <row r="6" spans="1:7" x14ac:dyDescent="0.25">
      <c r="A6" s="12" t="s">
        <v>8410</v>
      </c>
    </row>
    <row r="7" spans="1:7" x14ac:dyDescent="0.25">
      <c r="A7" s="12" t="s">
        <v>8411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Status</vt:lpstr>
      <vt:lpstr>Bonus</vt:lpstr>
      <vt:lpstr>Sub-Category Status</vt:lpstr>
      <vt:lpstr>Timeline</vt:lpstr>
      <vt:lpstr>Base Data</vt:lpstr>
      <vt:lpstr>Bonus Two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Captain</cp:lastModifiedBy>
  <dcterms:created xsi:type="dcterms:W3CDTF">2017-04-20T15:17:24Z</dcterms:created>
  <dcterms:modified xsi:type="dcterms:W3CDTF">2020-12-18T21:37:50Z</dcterms:modified>
</cp:coreProperties>
</file>